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15.xml" ContentType="application/vnd.openxmlformats-officedocument.spreadsheetml.table+xml"/>
  <Override PartName="/xl/tables/table20.xml" ContentType="application/vnd.openxmlformats-officedocument.spreadsheetml.table+xml"/>
  <Override PartName="/xl/tables/table16.xml" ContentType="application/vnd.openxmlformats-officedocument.spreadsheetml.table+xml"/>
  <Override PartName="/xl/tables/table21.xml" ContentType="application/vnd.openxmlformats-officedocument.spreadsheetml.table+xml"/>
  <Override PartName="/xl/tables/table17.xml" ContentType="application/vnd.openxmlformats-officedocument.spreadsheetml.table+xml"/>
  <Override PartName="/xl/tables/table1.xml" ContentType="application/vnd.openxmlformats-officedocument.spreadsheetml.table+xml"/>
  <Override PartName="/xl/tables/table12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11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12.xml.rels" ContentType="application/vnd.openxmlformats-package.relationships+xml"/>
  <Override PartName="/xl/worksheets/sheet12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Form Responses 2" sheetId="1" state="visible" r:id="rId2"/>
    <sheet name="Form Responses 1" sheetId="2" state="visible" r:id="rId3"/>
    <sheet name="Prism Soils" sheetId="3" state="visible" r:id="rId4"/>
    <sheet name="Copy of Prism Soils" sheetId="4" state="visible" r:id="rId5"/>
    <sheet name="Augers" sheetId="5" state="visible" r:id="rId6"/>
    <sheet name="Prism Plants" sheetId="6" state="visible" r:id="rId7"/>
    <sheet name="RD Prism" sheetId="7" state="visible" r:id="rId8"/>
    <sheet name="Tag #s" sheetId="8" state="visible" r:id="rId9"/>
    <sheet name="Inventory Data" sheetId="9" state="visible" r:id="rId10"/>
    <sheet name="Prism Data" sheetId="10" state="visible" r:id="rId11"/>
    <sheet name="RD Inventory" sheetId="11" state="visible" r:id="rId12"/>
    <sheet name="All Trees in Prism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<sst xmlns="http://schemas.openxmlformats.org/spreadsheetml/2006/main" count="51476" uniqueCount="2847">
  <si>
    <t xml:space="preserve">Timestamp</t>
  </si>
  <si>
    <t xml:space="preserve">Untitled Question</t>
  </si>
  <si>
    <t xml:space="preserve">Plot Name/ Pt. #</t>
  </si>
  <si>
    <t xml:space="preserve">GPS Coordinates</t>
  </si>
  <si>
    <t xml:space="preserve">Date</t>
  </si>
  <si>
    <t xml:space="preserve">Picture # (Ground Cover / Canopy)</t>
  </si>
  <si>
    <t xml:space="preserve">% Ground Cover</t>
  </si>
  <si>
    <t xml:space="preserve">% Bare Ground</t>
  </si>
  <si>
    <t xml:space="preserve">%  Unaccounted (Leaf Litter)</t>
  </si>
  <si>
    <t xml:space="preserve">Average Penetrometer</t>
  </si>
  <si>
    <t xml:space="preserve">Soil Horizon: O</t>
  </si>
  <si>
    <t xml:space="preserve">Soil Horizon: A</t>
  </si>
  <si>
    <t xml:space="preserve">Soil Horizon: B</t>
  </si>
  <si>
    <t xml:space="preserve">Depth: O</t>
  </si>
  <si>
    <t xml:space="preserve">Depth: A</t>
  </si>
  <si>
    <t xml:space="preserve">Depth: B</t>
  </si>
  <si>
    <t xml:space="preserve">alldata</t>
  </si>
  <si>
    <t xml:space="preserve">Hue: A</t>
  </si>
  <si>
    <t xml:space="preserve">Hue: B</t>
  </si>
  <si>
    <t xml:space="preserve">Value/ Chroma: O</t>
  </si>
  <si>
    <t xml:space="preserve">Value/Chroma : A</t>
  </si>
  <si>
    <t xml:space="preserve">Value/Chroma: B</t>
  </si>
  <si>
    <t xml:space="preserve">Color Name: O</t>
  </si>
  <si>
    <t xml:space="preserve">Color Name : A</t>
  </si>
  <si>
    <t xml:space="preserve">Color Name: B </t>
  </si>
  <si>
    <t xml:space="preserve">Soil Texture: O</t>
  </si>
  <si>
    <t xml:space="preserve">Soil Texture: A</t>
  </si>
  <si>
    <t xml:space="preserve">Soil Texture: B</t>
  </si>
  <si>
    <t xml:space="preserve">Additional Notes:</t>
  </si>
  <si>
    <t xml:space="preserve">Knoll Pt. 1</t>
  </si>
  <si>
    <t xml:space="preserve">39.25179593207702, 76.71109583586306</t>
  </si>
  <si>
    <t xml:space="preserve">06/27/18</t>
  </si>
  <si>
    <t xml:space="preserve">N/A</t>
  </si>
  <si>
    <t xml:space="preserve">Knoll Pt. 2</t>
  </si>
  <si>
    <t xml:space="preserve">39.25180217391687, 76.71084436344121</t>
  </si>
  <si>
    <t xml:space="preserve">Knoll Pt. 3</t>
  </si>
  <si>
    <t xml:space="preserve">39.25178995133415, 76.71062471112796</t>
  </si>
  <si>
    <t xml:space="preserve">Knoll Pt. 4</t>
  </si>
  <si>
    <t xml:space="preserve">39.25195863394831, 76.71109831234021</t>
  </si>
  <si>
    <t xml:space="preserve">Knoll Pt. 5</t>
  </si>
  <si>
    <t xml:space="preserve">39.25196302248538, 76.71086584399008</t>
  </si>
  <si>
    <t xml:space="preserve">103- 0529/ 103- 0530</t>
  </si>
  <si>
    <t xml:space="preserve">no</t>
  </si>
  <si>
    <t xml:space="preserve">yes</t>
  </si>
  <si>
    <t xml:space="preserve">no </t>
  </si>
  <si>
    <t xml:space="preserve">14 cm </t>
  </si>
  <si>
    <t xml:space="preserve">10YR </t>
  </si>
  <si>
    <t xml:space="preserve">5/2</t>
  </si>
  <si>
    <t xml:space="preserve">Grayish brown </t>
  </si>
  <si>
    <t xml:space="preserve">Sandy clay loam</t>
  </si>
  <si>
    <t xml:space="preserve">Knoll Pt. 6</t>
  </si>
  <si>
    <t xml:space="preserve">39.25196474110599, 76.71062196857484</t>
  </si>
  <si>
    <t xml:space="preserve">103- 0379 - 103- 0381</t>
  </si>
  <si>
    <t xml:space="preserve"> 8 cm</t>
  </si>
  <si>
    <t xml:space="preserve">14 cm</t>
  </si>
  <si>
    <t xml:space="preserve">10YR</t>
  </si>
  <si>
    <t xml:space="preserve">2/2</t>
  </si>
  <si>
    <t xml:space="preserve">4/4</t>
  </si>
  <si>
    <t xml:space="preserve">Very dark brown </t>
  </si>
  <si>
    <t xml:space="preserve">dark yellowish brown </t>
  </si>
  <si>
    <t xml:space="preserve"> Clay loam</t>
  </si>
  <si>
    <t xml:space="preserve">Silty clay loam </t>
  </si>
  <si>
    <t xml:space="preserve">Knoll Pt. 7 </t>
  </si>
  <si>
    <t xml:space="preserve">39.25196349251782, 76.71037651529557</t>
  </si>
  <si>
    <t xml:space="preserve">06/28/18</t>
  </si>
  <si>
    <t xml:space="preserve">103- 0376/ 103- 0378</t>
  </si>
  <si>
    <t xml:space="preserve">4 cm</t>
  </si>
  <si>
    <t xml:space="preserve">6 cm</t>
  </si>
  <si>
    <t xml:space="preserve">5 cm</t>
  </si>
  <si>
    <t xml:space="preserve">3/2</t>
  </si>
  <si>
    <t xml:space="preserve">3/3</t>
  </si>
  <si>
    <t xml:space="preserve">4/6</t>
  </si>
  <si>
    <t xml:space="preserve"> Very dark grayish brown </t>
  </si>
  <si>
    <t xml:space="preserve">Dark brown </t>
  </si>
  <si>
    <t xml:space="preserve">Dark yellowish brown </t>
  </si>
  <si>
    <t xml:space="preserve">Sandy loam </t>
  </si>
  <si>
    <t xml:space="preserve">Clay loam </t>
  </si>
  <si>
    <t xml:space="preserve"> Sandy clay loam </t>
  </si>
  <si>
    <t xml:space="preserve">Knoll Pt. 8</t>
  </si>
  <si>
    <t xml:space="preserve">39.25198371907671, 76.7101271744548</t>
  </si>
  <si>
    <t xml:space="preserve">103- 0402/ 103- 0403</t>
  </si>
  <si>
    <t xml:space="preserve">3 cm</t>
  </si>
  <si>
    <t xml:space="preserve">15 cm</t>
  </si>
  <si>
    <t xml:space="preserve">3/4</t>
  </si>
  <si>
    <t xml:space="preserve">Sandy clay loam </t>
  </si>
  <si>
    <t xml:space="preserve">Sandy clay</t>
  </si>
  <si>
    <t xml:space="preserve">Knoll Pt. 9</t>
  </si>
  <si>
    <t xml:space="preserve">39.25214325470508, 76.71012850861474</t>
  </si>
  <si>
    <t xml:space="preserve">103- 0404/ 103- 0406</t>
  </si>
  <si>
    <t xml:space="preserve">9 cm </t>
  </si>
  <si>
    <t xml:space="preserve">4/3</t>
  </si>
  <si>
    <t xml:space="preserve">Very dark grayish brown </t>
  </si>
  <si>
    <t xml:space="preserve">Brown </t>
  </si>
  <si>
    <t xml:space="preserve">Knoll Pt. 10</t>
  </si>
  <si>
    <t xml:space="preserve">39.25214606202349, 76.71037257903338</t>
  </si>
  <si>
    <t xml:space="preserve">103- 0407/ 103- 0405</t>
  </si>
  <si>
    <t xml:space="preserve">7 cm</t>
  </si>
  <si>
    <t xml:space="preserve">Very dark grayish brown</t>
  </si>
  <si>
    <t xml:space="preserve">Dark yellowish brown</t>
  </si>
  <si>
    <t xml:space="preserve">N/A </t>
  </si>
  <si>
    <t xml:space="preserve">Knoll Pt. 11</t>
  </si>
  <si>
    <t xml:space="preserve">39.25214594925202, 76.71062081050499</t>
  </si>
  <si>
    <t xml:space="preserve">06/29/18</t>
  </si>
  <si>
    <t xml:space="preserve">103- 0409/ 103- 0410</t>
  </si>
  <si>
    <t xml:space="preserve">2 cm</t>
  </si>
  <si>
    <t xml:space="preserve">10 cm</t>
  </si>
  <si>
    <t xml:space="preserve">5/6</t>
  </si>
  <si>
    <t xml:space="preserve">Brown</t>
  </si>
  <si>
    <t xml:space="preserve">Yellowish brown </t>
  </si>
  <si>
    <t xml:space="preserve">Sandy clay </t>
  </si>
  <si>
    <t xml:space="preserve">Knoll Pt. 12</t>
  </si>
  <si>
    <t xml:space="preserve">39.25214373796936, 76.71086038536932</t>
  </si>
  <si>
    <t xml:space="preserve">103- 0413/ 103- 0414</t>
  </si>
  <si>
    <t xml:space="preserve">19 cm</t>
  </si>
  <si>
    <t xml:space="preserve">5/4</t>
  </si>
  <si>
    <t xml:space="preserve">Knoll Pt. 13</t>
  </si>
  <si>
    <t xml:space="preserve">39.25214640080615, 76.71109061647915</t>
  </si>
  <si>
    <t xml:space="preserve">Knoll Pt. 14</t>
  </si>
  <si>
    <t xml:space="preserve">39.25214093921919, 76.71133860272558</t>
  </si>
  <si>
    <t xml:space="preserve">Knoll Pt. 15</t>
  </si>
  <si>
    <t xml:space="preserve">39.25231107601297, 76.71133623213287</t>
  </si>
  <si>
    <t xml:space="preserve">103- 0418/ 103- 0419</t>
  </si>
  <si>
    <t xml:space="preserve">11 cm</t>
  </si>
  <si>
    <t xml:space="preserve">9 cm</t>
  </si>
  <si>
    <t xml:space="preserve">Yellowish brown</t>
  </si>
  <si>
    <t xml:space="preserve">Clay loam</t>
  </si>
  <si>
    <t xml:space="preserve">Sandy loam</t>
  </si>
  <si>
    <t xml:space="preserve">Knoll Pt. 16</t>
  </si>
  <si>
    <t xml:space="preserve">39.25231581998527, 76.71110450449973</t>
  </si>
  <si>
    <t xml:space="preserve">103- 0416/ 103- 0417</t>
  </si>
  <si>
    <t xml:space="preserve">5.5 cm</t>
  </si>
  <si>
    <t xml:space="preserve">5.0 cm</t>
  </si>
  <si>
    <t xml:space="preserve">7.5 cm</t>
  </si>
  <si>
    <t xml:space="preserve">3/1</t>
  </si>
  <si>
    <t xml:space="preserve">Very dark gray</t>
  </si>
  <si>
    <t xml:space="preserve">Silty clay</t>
  </si>
  <si>
    <t xml:space="preserve">Knoll Pt. 17</t>
  </si>
  <si>
    <t xml:space="preserve">39.25231841259799, 76.71086466039701</t>
  </si>
  <si>
    <t xml:space="preserve">07/03/18</t>
  </si>
  <si>
    <t xml:space="preserve">103- 0430/ 103- 0431</t>
  </si>
  <si>
    <t xml:space="preserve">18 cm</t>
  </si>
  <si>
    <t xml:space="preserve">4/2</t>
  </si>
  <si>
    <t xml:space="preserve"> Knoll Pt. 18</t>
  </si>
  <si>
    <t xml:space="preserve">39.25231644281617, 76.71062086198748</t>
  </si>
  <si>
    <t xml:space="preserve">103- 0432/ 103- 0433</t>
  </si>
  <si>
    <t xml:space="preserve">8 cm</t>
  </si>
  <si>
    <t xml:space="preserve">Dark grayish brown</t>
  </si>
  <si>
    <t xml:space="preserve">Loamy sand</t>
  </si>
  <si>
    <t xml:space="preserve">Knoll Pt. 19</t>
  </si>
  <si>
    <t xml:space="preserve">39.25231978895913, 76.71038650403243</t>
  </si>
  <si>
    <t xml:space="preserve">103- 0434/ 103- 0435</t>
  </si>
  <si>
    <t xml:space="preserve">9cm</t>
  </si>
  <si>
    <t xml:space="preserve">Knoll Pt. 20</t>
  </si>
  <si>
    <t xml:space="preserve">39.25232072667718, 76.71013292993439</t>
  </si>
  <si>
    <t xml:space="preserve">103- 0436/ 103- 0437</t>
  </si>
  <si>
    <t xml:space="preserve">13 cm</t>
  </si>
  <si>
    <t xml:space="preserve">Dark brown</t>
  </si>
  <si>
    <t xml:space="preserve">Clay</t>
  </si>
  <si>
    <t xml:space="preserve">Knoll Pt. 21</t>
  </si>
  <si>
    <t xml:space="preserve">39.25232000913211, 76.70988944558097</t>
  </si>
  <si>
    <t xml:space="preserve">103- 0439/ 103- 0440</t>
  </si>
  <si>
    <t xml:space="preserve">11.5 cm </t>
  </si>
  <si>
    <t xml:space="preserve">17 cm</t>
  </si>
  <si>
    <t xml:space="preserve">Knoll Pt. 22</t>
  </si>
  <si>
    <t xml:space="preserve">39.25249410184023, 76.70966498691537</t>
  </si>
  <si>
    <t xml:space="preserve">07/05/18</t>
  </si>
  <si>
    <t xml:space="preserve">103- 0443/ 103- 0444</t>
  </si>
  <si>
    <t xml:space="preserve">Very dark brown</t>
  </si>
  <si>
    <t xml:space="preserve">Knoll Pt. 23</t>
  </si>
  <si>
    <t xml:space="preserve">39.25249591193368, 76.70989217430655</t>
  </si>
  <si>
    <t xml:space="preserve">103- 0441/ 103- 0442</t>
  </si>
  <si>
    <t xml:space="preserve">Knoll Pt. 24</t>
  </si>
  <si>
    <t xml:space="preserve">39.25248220672346, 76.71013148682621</t>
  </si>
  <si>
    <t xml:space="preserve">103- 0445/ 103- 0446</t>
  </si>
  <si>
    <t xml:space="preserve">Knoll Pt. 25</t>
  </si>
  <si>
    <t xml:space="preserve">39.25249072544958, 76.71037182028189</t>
  </si>
  <si>
    <t xml:space="preserve">103- 0447/ 103- 0448</t>
  </si>
  <si>
    <t xml:space="preserve">Knoll Pt. 26</t>
  </si>
  <si>
    <t xml:space="preserve">39.25248798177651, 76.71061961179986</t>
  </si>
  <si>
    <t xml:space="preserve">103- 0449/ 103- 0450</t>
  </si>
  <si>
    <t xml:space="preserve">12 cm</t>
  </si>
  <si>
    <t xml:space="preserve">Knoll Pt. 27</t>
  </si>
  <si>
    <t xml:space="preserve">39.25248853295189, 76.71085634484572</t>
  </si>
  <si>
    <t xml:space="preserve">103- 0451/ 103- 0452</t>
  </si>
  <si>
    <t xml:space="preserve">Knoll Pt. 28</t>
  </si>
  <si>
    <t xml:space="preserve">39.25249017529482, 76.71109575899504</t>
  </si>
  <si>
    <t xml:space="preserve">103- 0453/ 103- 0454</t>
  </si>
  <si>
    <t xml:space="preserve">Knoll Pt. 29</t>
  </si>
  <si>
    <t xml:space="preserve">39.25248956293299, 76.7113360619858</t>
  </si>
  <si>
    <t xml:space="preserve">103- 0420/ 103- 0421</t>
  </si>
  <si>
    <t xml:space="preserve">10 YR</t>
  </si>
  <si>
    <t xml:space="preserve">Knoll Pt. 30</t>
  </si>
  <si>
    <t xml:space="preserve">39.25249353037985, 76.71157793887755</t>
  </si>
  <si>
    <t xml:space="preserve">Knoll Pt. 31</t>
  </si>
  <si>
    <t xml:space="preserve">39.25248793200555, 76.71180779892812</t>
  </si>
  <si>
    <t xml:space="preserve">Knoll Pt. 32</t>
  </si>
  <si>
    <t xml:space="preserve">39.25265187227077, 76.71179910311059</t>
  </si>
  <si>
    <t xml:space="preserve">Knoll Pt. 33</t>
  </si>
  <si>
    <t xml:space="preserve">39.25265662251049, 76.71157153631238</t>
  </si>
  <si>
    <t xml:space="preserve">103- 0422/ 103- 0423</t>
  </si>
  <si>
    <t xml:space="preserve">Sandy clay laom</t>
  </si>
  <si>
    <t xml:space="preserve">Knoll Pt. 34</t>
  </si>
  <si>
    <t xml:space="preserve">39.25265892352476, 76.71133937191156</t>
  </si>
  <si>
    <t xml:space="preserve">103- 0428/ 103- 0429</t>
  </si>
  <si>
    <t xml:space="preserve">Knoll Pt. 35</t>
  </si>
  <si>
    <t xml:space="preserve">39.25265878530214, 76.71108814046778</t>
  </si>
  <si>
    <t xml:space="preserve">07/06/18</t>
  </si>
  <si>
    <t xml:space="preserve">Knoll Pt. 36</t>
  </si>
  <si>
    <t xml:space="preserve">39.25266506287354, 76.71085511415949</t>
  </si>
  <si>
    <t xml:space="preserve">Knoll Pt. 37</t>
  </si>
  <si>
    <t xml:space="preserve">39.252660548916, 76.71062146687285</t>
  </si>
  <si>
    <t xml:space="preserve">103- 0465/ 103- 0466</t>
  </si>
  <si>
    <t xml:space="preserve">clay</t>
  </si>
  <si>
    <t xml:space="preserve">Knoll Pt. 38</t>
  </si>
  <si>
    <t xml:space="preserve">39.25266480928021, 76.71038170232784</t>
  </si>
  <si>
    <t xml:space="preserve">103- 0467/ 103- 0468</t>
  </si>
  <si>
    <t xml:space="preserve">16 cm</t>
  </si>
  <si>
    <t xml:space="preserve">Knoll Pt. 39</t>
  </si>
  <si>
    <t xml:space="preserve">39.25264722081599, 76.71012074051241</t>
  </si>
  <si>
    <t xml:space="preserve">Knoll Pt. 40</t>
  </si>
  <si>
    <t xml:space="preserve">39.25265893939565, 76.70989249447641</t>
  </si>
  <si>
    <t xml:space="preserve">Knoll Pt. 41</t>
  </si>
  <si>
    <t xml:space="preserve">39.25265561787801, 76.70964729535538</t>
  </si>
  <si>
    <t xml:space="preserve">Knoll Pt. 42</t>
  </si>
  <si>
    <t xml:space="preserve">39.25281935967415, 76.70964525138908</t>
  </si>
  <si>
    <t xml:space="preserve">103- 0463/ 103- 0464</t>
  </si>
  <si>
    <t xml:space="preserve">Knoll Pt. 43</t>
  </si>
  <si>
    <t xml:space="preserve">39.25281377888097, 76.70988354308786</t>
  </si>
  <si>
    <t xml:space="preserve">103- 0461/ 103- 0462</t>
  </si>
  <si>
    <t xml:space="preserve">Knoll Pt. 44</t>
  </si>
  <si>
    <t xml:space="preserve">39.25282725450956, 76.71013318776026</t>
  </si>
  <si>
    <t xml:space="preserve">103- 0459/ 103- 0460</t>
  </si>
  <si>
    <t xml:space="preserve">Knoll Pt. 45</t>
  </si>
  <si>
    <t xml:space="preserve">39.25283843028048, 76.71038185401231</t>
  </si>
  <si>
    <t xml:space="preserve">103- 0457/ 103- 0458</t>
  </si>
  <si>
    <t xml:space="preserve">Silt loam</t>
  </si>
  <si>
    <t xml:space="preserve">Knoll Pt. 46</t>
  </si>
  <si>
    <t xml:space="preserve">39.25283574035195, 76.71061976041798</t>
  </si>
  <si>
    <t xml:space="preserve">103- 0455/ 103- 0456</t>
  </si>
  <si>
    <t xml:space="preserve">Knoll Pt. 47</t>
  </si>
  <si>
    <t xml:space="preserve">39.25282101352613, 76.71085633212874</t>
  </si>
  <si>
    <t xml:space="preserve">103- 0426/ 103- 0427</t>
  </si>
  <si>
    <t xml:space="preserve">1 cm</t>
  </si>
  <si>
    <t xml:space="preserve">Loam</t>
  </si>
  <si>
    <t xml:space="preserve">Knoll Pt. 48</t>
  </si>
  <si>
    <t xml:space="preserve">39.25281997101679, 76.71030260194323</t>
  </si>
  <si>
    <t xml:space="preserve">103- 0424/ 103- 0425</t>
  </si>
  <si>
    <t xml:space="preserve">20 cm</t>
  </si>
  <si>
    <t xml:space="preserve">N</t>
  </si>
  <si>
    <t xml:space="preserve">Knoll Pt. 49</t>
  </si>
  <si>
    <t xml:space="preserve">39.25284046590418, 76.71109993741035</t>
  </si>
  <si>
    <t xml:space="preserve">Knoll Pt. 50</t>
  </si>
  <si>
    <t xml:space="preserve">39.25282885460611, 76.7113455510686</t>
  </si>
  <si>
    <t xml:space="preserve">Knoll Pt. 51</t>
  </si>
  <si>
    <t xml:space="preserve">39.25282751982216, 76.71157357915816</t>
  </si>
  <si>
    <t xml:space="preserve">103- 0471/ 103- 0472</t>
  </si>
  <si>
    <t xml:space="preserve">5/3</t>
  </si>
  <si>
    <t xml:space="preserve">Knoll Pt. 52</t>
  </si>
  <si>
    <t xml:space="preserve">39.25299712002486, 76.7113446986459</t>
  </si>
  <si>
    <t xml:space="preserve">103- 0469/ 103- 0470</t>
  </si>
  <si>
    <t xml:space="preserve">Knoll Pt. 53</t>
  </si>
  <si>
    <t xml:space="preserve">39.25300034314274, 76.7110970628995</t>
  </si>
  <si>
    <t xml:space="preserve">103- 0476/ 103- 0477</t>
  </si>
  <si>
    <t xml:space="preserve">Knoll Pt. 54</t>
  </si>
  <si>
    <t xml:space="preserve">39.25299116922074, 76.71085730753788</t>
  </si>
  <si>
    <t xml:space="preserve">07/10/18</t>
  </si>
  <si>
    <t xml:space="preserve">103- 0478/ 103- 0479</t>
  </si>
  <si>
    <t xml:space="preserve">4.5 cm</t>
  </si>
  <si>
    <t xml:space="preserve">6/2</t>
  </si>
  <si>
    <t xml:space="preserve">Light grayish brown</t>
  </si>
  <si>
    <t xml:space="preserve">Knoll Pt. 55</t>
  </si>
  <si>
    <t xml:space="preserve">39.25300234319937, 76.71061983251822</t>
  </si>
  <si>
    <t xml:space="preserve">103- 0480/ 103- 0481</t>
  </si>
  <si>
    <t xml:space="preserve">21 cm</t>
  </si>
  <si>
    <t xml:space="preserve">2/1</t>
  </si>
  <si>
    <t xml:space="preserve">Black</t>
  </si>
  <si>
    <t xml:space="preserve">Knoll Pt. 56</t>
  </si>
  <si>
    <t xml:space="preserve">39.25301493172007, 76.71037819642126</t>
  </si>
  <si>
    <t xml:space="preserve">103- 0482/ 103- 0483</t>
  </si>
  <si>
    <t xml:space="preserve">Very dary gray</t>
  </si>
  <si>
    <t xml:space="preserve">Knoll Pt. 57</t>
  </si>
  <si>
    <t xml:space="preserve">39.25300198298611, 76.71012607987625</t>
  </si>
  <si>
    <t xml:space="preserve">Knoll Pt. 58</t>
  </si>
  <si>
    <t xml:space="preserve">39.25300701825952, 76.7098918212865</t>
  </si>
  <si>
    <t xml:space="preserve">103- 0484/ 103- 0485</t>
  </si>
  <si>
    <t xml:space="preserve">Knoll Pt. 59</t>
  </si>
  <si>
    <t xml:space="preserve">39.25300242152564, 76.70964724111542</t>
  </si>
  <si>
    <t xml:space="preserve">103- 0486/ 103- 0487</t>
  </si>
  <si>
    <t xml:space="preserve">Knoll Pt. 60</t>
  </si>
  <si>
    <t xml:space="preserve">39.25317815533712, 76.71013154129685</t>
  </si>
  <si>
    <t xml:space="preserve">103- 0490/ 103- 0491</t>
  </si>
  <si>
    <t xml:space="preserve">Grayish brown</t>
  </si>
  <si>
    <t xml:space="preserve">Knoll Pt. 61</t>
  </si>
  <si>
    <t xml:space="preserve">39.25317735819953, 76.71038098735026</t>
  </si>
  <si>
    <t xml:space="preserve">103- 0473/ 103-0474</t>
  </si>
  <si>
    <t xml:space="preserve">12.5 cm</t>
  </si>
  <si>
    <t xml:space="preserve">Knoll Pt. 62</t>
  </si>
  <si>
    <t xml:space="preserve">39.25317612071236, 76.710618290819</t>
  </si>
  <si>
    <t xml:space="preserve">Knoll Pt. 63</t>
  </si>
  <si>
    <t xml:space="preserve">39.25320027501174, 76.71085814934592</t>
  </si>
  <si>
    <t xml:space="preserve">Knoll Pt. 64</t>
  </si>
  <si>
    <t xml:space="preserve">39.25317794770351, 76.71109572912698</t>
  </si>
  <si>
    <t xml:space="preserve">Knoll Pt. 65</t>
  </si>
  <si>
    <t xml:space="preserve">39.25335238129546, 76.71086937474549</t>
  </si>
  <si>
    <t xml:space="preserve">103- 0488/ 103- 0489</t>
  </si>
  <si>
    <t xml:space="preserve">Tyrone St. Pt. 1</t>
  </si>
  <si>
    <t xml:space="preserve">39.28099214985424, 76.66020813156899</t>
  </si>
  <si>
    <t xml:space="preserve">07/12/18</t>
  </si>
  <si>
    <t xml:space="preserve">Tyrone St. Pt. 2</t>
  </si>
  <si>
    <t xml:space="preserve">39.2809912896976, 76.6600118347741</t>
  </si>
  <si>
    <t xml:space="preserve">103- 0531/ 103- 0532</t>
  </si>
  <si>
    <t xml:space="preserve">Tyrone St. Pt. 3</t>
  </si>
  <si>
    <t xml:space="preserve">39.28118288455317, 76.66020141378897</t>
  </si>
  <si>
    <t xml:space="preserve">103- 0525/ 103- 0526</t>
  </si>
  <si>
    <t xml:space="preserve">Tyrone St. Pt. 4</t>
  </si>
  <si>
    <t xml:space="preserve">39.28117486070829, 76.6600001904668</t>
  </si>
  <si>
    <t xml:space="preserve">103- 0527/ 103- 0528</t>
  </si>
  <si>
    <t xml:space="preserve">Tyrone St. Pt. 5</t>
  </si>
  <si>
    <t xml:space="preserve">39.28135699175191, 76.66019189111636</t>
  </si>
  <si>
    <t xml:space="preserve">103- 0529/ 103-0530</t>
  </si>
  <si>
    <t xml:space="preserve">Tyrone St. Pt. 6</t>
  </si>
  <si>
    <t xml:space="preserve">39.2813535477111, 76.65999550078067</t>
  </si>
  <si>
    <t xml:space="preserve">Tyrone St. Pt. 7</t>
  </si>
  <si>
    <t xml:space="preserve">39.28153097491804, 76.66019121614855</t>
  </si>
  <si>
    <t xml:space="preserve">103- 0559/ 103- 0560</t>
  </si>
  <si>
    <t xml:space="preserve">Tyrone St. Pt. 8</t>
  </si>
  <si>
    <t xml:space="preserve">39.28152275404153, 76.65998751573027</t>
  </si>
  <si>
    <t xml:space="preserve">103- 0557/ 103- 0558</t>
  </si>
  <si>
    <t xml:space="preserve">Tyrone St. Pt. 9</t>
  </si>
  <si>
    <t xml:space="preserve">39.28170671602508, 76.66017829363352</t>
  </si>
  <si>
    <t xml:space="preserve">103- 0555/ 103- 0556</t>
  </si>
  <si>
    <t xml:space="preserve">Tyrone St. Pt. 10</t>
  </si>
  <si>
    <t xml:space="preserve">39.28171028900796, 76.65998780228615</t>
  </si>
  <si>
    <t xml:space="preserve">Tyrone St. Pt.11</t>
  </si>
  <si>
    <t xml:space="preserve">39.28188306178822, 76.66017239872004</t>
  </si>
  <si>
    <t xml:space="preserve">Primson Ave Pt. 1</t>
  </si>
  <si>
    <t xml:space="preserve">39.27408995417078, 76.6754388633654</t>
  </si>
  <si>
    <t xml:space="preserve">07/11/18</t>
  </si>
  <si>
    <t xml:space="preserve">103- 0509/ 103- 0510</t>
  </si>
  <si>
    <t xml:space="preserve">Primson Ave Pt. 2</t>
  </si>
  <si>
    <t xml:space="preserve">39.27425297755781, 76.67535249709884</t>
  </si>
  <si>
    <t xml:space="preserve">Primson Ave Pt. 3</t>
  </si>
  <si>
    <t xml:space="preserve">39.27441821885309, 76.67526728089214</t>
  </si>
  <si>
    <t xml:space="preserve">103- 0511/ 103- 0512</t>
  </si>
  <si>
    <t xml:space="preserve">Sand</t>
  </si>
  <si>
    <t xml:space="preserve">****sand has too many colors to accurately choose one on the Munsell Color Book</t>
  </si>
  <si>
    <t xml:space="preserve">Primson Ave Pt. 4</t>
  </si>
  <si>
    <t xml:space="preserve">39.2745725190473, 76.67517623556164</t>
  </si>
  <si>
    <t xml:space="preserve">103- 0513/ 103- 0514</t>
  </si>
  <si>
    <t xml:space="preserve">Primson Ave Pt. 5</t>
  </si>
  <si>
    <t xml:space="preserve">39.27435183393061, 76.67504696574203</t>
  </si>
  <si>
    <t xml:space="preserve">103- 0521/ 103- 0522</t>
  </si>
  <si>
    <t xml:space="preserve">Primson Ave Pt. 6</t>
  </si>
  <si>
    <t xml:space="preserve">39.27419115487122, 76.67514594694241</t>
  </si>
  <si>
    <t xml:space="preserve">103- 0523/ 103- 0524</t>
  </si>
  <si>
    <t xml:space="preserve">Primson Ave Pt. 7</t>
  </si>
  <si>
    <t xml:space="preserve">39.27401674752907, 76.6752352244967</t>
  </si>
  <si>
    <t xml:space="preserve">Primson Ave Pt. 8</t>
  </si>
  <si>
    <t xml:space="preserve">39.28093497965276, 76.69230458105682</t>
  </si>
  <si>
    <t xml:space="preserve">Primson Ave Pt. 9</t>
  </si>
  <si>
    <t xml:space="preserve">39.28061972766047, 76.69231442275668</t>
  </si>
  <si>
    <t xml:space="preserve"> Leidig Rec Center Pt. 1</t>
  </si>
  <si>
    <t xml:space="preserve">103- 0497/ 103- 0498</t>
  </si>
  <si>
    <t xml:space="preserve">Leidig Rec Center Pt. 2</t>
  </si>
  <si>
    <t xml:space="preserve">103- 0495/ 103- 0496</t>
  </si>
  <si>
    <t xml:space="preserve">Leidig Rec Center Pt. 3</t>
  </si>
  <si>
    <t xml:space="preserve">39.28032519160205, 76.69234674112519</t>
  </si>
  <si>
    <t xml:space="preserve">103- 0493/ 103- 0494</t>
  </si>
  <si>
    <t xml:space="preserve">Dark grayish brown </t>
  </si>
  <si>
    <t xml:space="preserve">Leidig Rec Center Pt. 4</t>
  </si>
  <si>
    <t xml:space="preserve">39.28090914206726, 76.69196429872693</t>
  </si>
  <si>
    <t xml:space="preserve">Leidig Rec Center Pt. 5</t>
  </si>
  <si>
    <t xml:space="preserve">39.28059559126472, 76.69195769521919</t>
  </si>
  <si>
    <t xml:space="preserve">Leidig Rec Center Pt. 6</t>
  </si>
  <si>
    <t xml:space="preserve">39.2803061553228, 76.69197494379475</t>
  </si>
  <si>
    <t xml:space="preserve">103- 0507/ 103- 0508</t>
  </si>
  <si>
    <t xml:space="preserve">Leidig Rec Center Pt. 7</t>
  </si>
  <si>
    <t xml:space="preserve">39.28028474747409, 76.69161366151387</t>
  </si>
  <si>
    <t xml:space="preserve">103- 0505/ 103- 0506</t>
  </si>
  <si>
    <t xml:space="preserve">Leidig Rec Center Pt. 8</t>
  </si>
  <si>
    <t xml:space="preserve">39.28059079488056, 76.6915831155505</t>
  </si>
  <si>
    <t xml:space="preserve">103- 0503/ 103- 0504</t>
  </si>
  <si>
    <t xml:space="preserve">Leidig Rec Center Pt. 9 </t>
  </si>
  <si>
    <t xml:space="preserve">39.28057643072399, 76.69120845087286</t>
  </si>
  <si>
    <t xml:space="preserve">103- 0501/ 103- 0502</t>
  </si>
  <si>
    <t xml:space="preserve">Leidig Rec Center Pt. 10</t>
  </si>
  <si>
    <t xml:space="preserve">39.28027537312345, 76.69122864744871</t>
  </si>
  <si>
    <t xml:space="preserve">Leidig Rec Center Pt. 11</t>
  </si>
  <si>
    <t xml:space="preserve">39.27997866969889, 76.69125016239187</t>
  </si>
  <si>
    <t xml:space="preserve">Leidig Rec Center Pt. 12</t>
  </si>
  <si>
    <t xml:space="preserve">39.27996088533122, 76.69086342028921</t>
  </si>
  <si>
    <t xml:space="preserve">103- 0499/ 103- 0500</t>
  </si>
  <si>
    <t xml:space="preserve">Leidig Rec Center Pt. 13</t>
  </si>
  <si>
    <t xml:space="preserve">39.28026243222032, 76.6908484588336</t>
  </si>
  <si>
    <t xml:space="preserve">Leidig Rec Center Pt. 14</t>
  </si>
  <si>
    <t xml:space="preserve">39.28055696878985, 76.6908285116408</t>
  </si>
  <si>
    <t xml:space="preserve">Loyola Northway Pt. 1</t>
  </si>
  <si>
    <t xml:space="preserve">07/13/18</t>
  </si>
  <si>
    <t xml:space="preserve">103- 0563/ 103- 0564</t>
  </si>
  <si>
    <t xml:space="preserve">Loyola Northway Pt. 2</t>
  </si>
  <si>
    <t xml:space="preserve">Loyola Northway Pt. 3</t>
  </si>
  <si>
    <t xml:space="preserve">103- 0561/ 103- 0562</t>
  </si>
  <si>
    <t xml:space="preserve">Loyola Northway Pt. 4</t>
  </si>
  <si>
    <t xml:space="preserve">103- 0565/ 103- 0566</t>
  </si>
  <si>
    <t xml:space="preserve">Loyola Northway Pt. 5</t>
  </si>
  <si>
    <t xml:space="preserve">Loyola Northway Pt. 6</t>
  </si>
  <si>
    <t xml:space="preserve">Ken Oak Rd Pt. 1</t>
  </si>
  <si>
    <t xml:space="preserve">39.35890043052896, 76.66866217326422</t>
  </si>
  <si>
    <t xml:space="preserve">103- 0573/ 103- 0574</t>
  </si>
  <si>
    <t xml:space="preserve">5YR</t>
  </si>
  <si>
    <t xml:space="preserve">Dark reddish brown</t>
  </si>
  <si>
    <t xml:space="preserve">Ken Oak Rd Pt. 2</t>
  </si>
  <si>
    <t xml:space="preserve">39.35910740958244, 76.66871508014509</t>
  </si>
  <si>
    <t xml:space="preserve">103- 0576/ 103- 0577</t>
  </si>
  <si>
    <t xml:space="preserve">7.5YR</t>
  </si>
  <si>
    <t xml:space="preserve">Very yellowish brown</t>
  </si>
  <si>
    <t xml:space="preserve">Ken Oak Rd Pt. 3</t>
  </si>
  <si>
    <t xml:space="preserve">39.3593159043652, 76.66877085794057</t>
  </si>
  <si>
    <t xml:space="preserve">103- 0586/ 103- 0587</t>
  </si>
  <si>
    <t xml:space="preserve">Ken Oak Rd Pt. 4</t>
  </si>
  <si>
    <t xml:space="preserve">39.35870945372564, 76.66860260526714</t>
  </si>
  <si>
    <t xml:space="preserve">193- 0589/ 103- 0590</t>
  </si>
  <si>
    <t xml:space="preserve">Hockley Rd. Pt. 1</t>
  </si>
  <si>
    <t xml:space="preserve">07/20/18</t>
  </si>
  <si>
    <t xml:space="preserve">104- 0626/ 104- 0627</t>
  </si>
  <si>
    <t xml:space="preserve">Hockley Rd. Pt. 2</t>
  </si>
  <si>
    <t xml:space="preserve">104- 0622/ 104- 0623</t>
  </si>
  <si>
    <t xml:space="preserve">Hockley Rd. Pt. 3</t>
  </si>
  <si>
    <t xml:space="preserve">104- 0618/ 104- 0619</t>
  </si>
  <si>
    <t xml:space="preserve">Hockley Rd. Pt. 4</t>
  </si>
  <si>
    <t xml:space="preserve">07/18/18</t>
  </si>
  <si>
    <t xml:space="preserve">103- 0614/ 103- 0615</t>
  </si>
  <si>
    <t xml:space="preserve">Hockley Rd. Pt. 5</t>
  </si>
  <si>
    <t xml:space="preserve">07/18/20</t>
  </si>
  <si>
    <t xml:space="preserve">103- 0610/ 103- 0611</t>
  </si>
  <si>
    <t xml:space="preserve">24 cm</t>
  </si>
  <si>
    <t xml:space="preserve">A and B horizons were mixed together</t>
  </si>
  <si>
    <t xml:space="preserve">Hockley Rd. Pt. 6</t>
  </si>
  <si>
    <t xml:space="preserve">103- 0591/ 103- 0592</t>
  </si>
  <si>
    <t xml:space="preserve">Hockley Rd. Pt. 7</t>
  </si>
  <si>
    <t xml:space="preserve">103- 0608/ 103- 0609</t>
  </si>
  <si>
    <t xml:space="preserve">Hockley Rd. Pt. 8</t>
  </si>
  <si>
    <t xml:space="preserve">103- 0612/ 103- 0613</t>
  </si>
  <si>
    <t xml:space="preserve">Hockley Rd. Pt. 9</t>
  </si>
  <si>
    <t xml:space="preserve">104- 0616/ 104- 0617</t>
  </si>
  <si>
    <t xml:space="preserve">Hockley Rd. Pt. 10</t>
  </si>
  <si>
    <t xml:space="preserve">104- 0620/ 104- 0621</t>
  </si>
  <si>
    <t xml:space="preserve">22 cm</t>
  </si>
  <si>
    <t xml:space="preserve">Hockley Rd. Pt. 11</t>
  </si>
  <si>
    <t xml:space="preserve">104- 0624/ 104- 0625</t>
  </si>
  <si>
    <t xml:space="preserve">Hockley Rd. Pt. 12</t>
  </si>
  <si>
    <t xml:space="preserve">104- 0628/ 104- 0629</t>
  </si>
  <si>
    <t xml:space="preserve">8.5 cm</t>
  </si>
  <si>
    <t xml:space="preserve">Hockley Rd. Pt. 13</t>
  </si>
  <si>
    <t xml:space="preserve">Hockley Rd. Pt. 14</t>
  </si>
  <si>
    <t xml:space="preserve">Hockley Rd. Pt. 15</t>
  </si>
  <si>
    <t xml:space="preserve">Hockley Rd. Pt. 16</t>
  </si>
  <si>
    <t xml:space="preserve">Hockley Rd. Pt. 17</t>
  </si>
  <si>
    <t xml:space="preserve">Hockley Rd. Pt. 18</t>
  </si>
  <si>
    <t xml:space="preserve">Hockley Rd. Pt. 19</t>
  </si>
  <si>
    <t xml:space="preserve">Hockley Rd. Pt. 20</t>
  </si>
  <si>
    <t xml:space="preserve">Hockley Rd. Pt. 21</t>
  </si>
  <si>
    <t xml:space="preserve">Hockley Rd. Pt. 22</t>
  </si>
  <si>
    <t xml:space="preserve">N/A	</t>
  </si>
  <si>
    <t xml:space="preserve">Stillmeadow Church Pt. 1</t>
  </si>
  <si>
    <t xml:space="preserve">39.28143996343575, 76.69900577348429</t>
  </si>
  <si>
    <t xml:space="preserve">07/27/18</t>
  </si>
  <si>
    <t xml:space="preserve">Stillmeadow Church Pt. 2</t>
  </si>
  <si>
    <t xml:space="preserve">39.28172302093878, 76.69899730141199</t>
  </si>
  <si>
    <t xml:space="preserve">104- 0630/ 104- 0631</t>
  </si>
  <si>
    <t xml:space="preserve">Stillmeadow Church Pt. 3</t>
  </si>
  <si>
    <t xml:space="preserve">39.28202137350846, 76.6990277999152</t>
  </si>
  <si>
    <t xml:space="preserve">Stillmeadow Church Pt. 4</t>
  </si>
  <si>
    <t xml:space="preserve">39.28203034440904, 76.69936691599708</t>
  </si>
  <si>
    <t xml:space="preserve">Stillmeadow Church Pt. 5</t>
  </si>
  <si>
    <t xml:space="preserve">39.28172328466101, 76.69939064984756</t>
  </si>
  <si>
    <t xml:space="preserve">104-0632/ 104- 0633</t>
  </si>
  <si>
    <t xml:space="preserve">yes </t>
  </si>
  <si>
    <t xml:space="preserve">Stillmeadow Church Pt. 6</t>
  </si>
  <si>
    <t xml:space="preserve">39.28170680011274, 76.69976960848921</t>
  </si>
  <si>
    <t xml:space="preserve">104- 0633/ 104- 0634</t>
  </si>
  <si>
    <t xml:space="preserve">8.5 cm </t>
  </si>
  <si>
    <t xml:space="preserve">Gley1</t>
  </si>
  <si>
    <t xml:space="preserve">Very darj grayish green</t>
  </si>
  <si>
    <t xml:space="preserve">Stillmeadow Church Pt. 7</t>
  </si>
  <si>
    <t xml:space="preserve">39.2820376583669, 76.69978143146399</t>
  </si>
  <si>
    <t xml:space="preserve">Stillmeadow Church Pt. 8</t>
  </si>
  <si>
    <t xml:space="preserve">39.28232389691547, 76.69977404287985</t>
  </si>
  <si>
    <t xml:space="preserve">Stillmeadow Church Pt. 9</t>
  </si>
  <si>
    <t xml:space="preserve">39.28232031662653, 76.70013499114225</t>
  </si>
  <si>
    <t xml:space="preserve">Stillmeadow Church Pt. 10</t>
  </si>
  <si>
    <t xml:space="preserve">39.28203166631241, 76.70013920277513</t>
  </si>
  <si>
    <t xml:space="preserve">104- 0637/ 104- 0638</t>
  </si>
  <si>
    <t xml:space="preserve">Silty clay </t>
  </si>
  <si>
    <t xml:space="preserve">Stillmeadow Church Pt. 11</t>
  </si>
  <si>
    <t xml:space="preserve">39.28172313565791, 76.70011517770872</t>
  </si>
  <si>
    <t xml:space="preserve">Stillmeadow Church Pt. 12</t>
  </si>
  <si>
    <t xml:space="preserve">39.28170084039676, 76.70049970063865</t>
  </si>
  <si>
    <t xml:space="preserve">104- 0652/ 104- 0653</t>
  </si>
  <si>
    <t xml:space="preserve">12cm</t>
  </si>
  <si>
    <t xml:space="preserve">Stillmeadow Church Pt. 13</t>
  </si>
  <si>
    <t xml:space="preserve">39.28201168449238, 76.70050564295119</t>
  </si>
  <si>
    <t xml:space="preserve">104- 0650/ 104- 0651</t>
  </si>
  <si>
    <t xml:space="preserve">2.5Y</t>
  </si>
  <si>
    <t xml:space="preserve">Dark olive brown</t>
  </si>
  <si>
    <t xml:space="preserve">Stillmeadow Church Pt. 14</t>
  </si>
  <si>
    <t xml:space="preserve">39.2823239502141, 76.70051269099338</t>
  </si>
  <si>
    <t xml:space="preserve">07/30/18</t>
  </si>
  <si>
    <t xml:space="preserve">Stillmeadow Church Pt. 15</t>
  </si>
  <si>
    <t xml:space="preserve">39.28231392215995, 76.70088285502528</t>
  </si>
  <si>
    <t xml:space="preserve">Stillmeadow Church Pt. 16</t>
  </si>
  <si>
    <t xml:space="preserve">39.28201295420249, 76.7008643456181</t>
  </si>
  <si>
    <t xml:space="preserve">104- 0678/ 104- 0679</t>
  </si>
  <si>
    <t xml:space="preserve">7 cm </t>
  </si>
  <si>
    <t xml:space="preserve"> Silty clay</t>
  </si>
  <si>
    <t xml:space="preserve">Stillmeadow Church Pt. 17</t>
  </si>
  <si>
    <t xml:space="preserve">39.28171152134694, 76.70086505812067</t>
  </si>
  <si>
    <t xml:space="preserve">104- 0654/ 104- 0655</t>
  </si>
  <si>
    <t xml:space="preserve">Stillmeadow Church Pt. 18</t>
  </si>
  <si>
    <t xml:space="preserve">39.28142983600046, 76.70087219279694</t>
  </si>
  <si>
    <t xml:space="preserve">104- 0661/ 104-0662</t>
  </si>
  <si>
    <t xml:space="preserve">Strong Brown</t>
  </si>
  <si>
    <t xml:space="preserve">Stillmeadow Church Pt. 19</t>
  </si>
  <si>
    <t xml:space="preserve">39.28114076783005, 76.70122492782573</t>
  </si>
  <si>
    <t xml:space="preserve">104- 0656/ 104- 0657</t>
  </si>
  <si>
    <t xml:space="preserve">Stillmeadow Church Pt. 20</t>
  </si>
  <si>
    <t xml:space="preserve">39.28144039596449, 76.7012274513081</t>
  </si>
  <si>
    <t xml:space="preserve">104- 0658/ 104- 0660</t>
  </si>
  <si>
    <t xml:space="preserve">Stillmeadow Church Pt. 21</t>
  </si>
  <si>
    <t xml:space="preserve">39.28170135486901, 76.70124471202659</t>
  </si>
  <si>
    <t xml:space="preserve">104- 0674/ 104- 0675</t>
  </si>
  <si>
    <t xml:space="preserve">Stillmeadow Church Pt. 22</t>
  </si>
  <si>
    <t xml:space="preserve">39.2817020782844, 76.70160747733814</t>
  </si>
  <si>
    <t xml:space="preserve">104- 0676/ 104- 0677</t>
  </si>
  <si>
    <t xml:space="preserve">6.5 cm</t>
  </si>
  <si>
    <t xml:space="preserve">Stillmeadow Church Pt. 23</t>
  </si>
  <si>
    <t xml:space="preserve">39.28143205508984, 76.70160215749579</t>
  </si>
  <si>
    <t xml:space="preserve">104- 0670/ 104- 0671</t>
  </si>
  <si>
    <t xml:space="preserve">2.5/2</t>
  </si>
  <si>
    <t xml:space="preserve">Stillmeadow Church Pt. 24</t>
  </si>
  <si>
    <t xml:space="preserve">39.28114351792091, 76.70159896393491</t>
  </si>
  <si>
    <t xml:space="preserve">104- 0672/ 104- 0673</t>
  </si>
  <si>
    <t xml:space="preserve">Stillmeadow Church Pt. 25</t>
  </si>
  <si>
    <t xml:space="preserve">39.28112376483699, 76.70195637826438</t>
  </si>
  <si>
    <t xml:space="preserve">104- 0680/ 104- 0681</t>
  </si>
  <si>
    <t xml:space="preserve">Stillmeadow Church Pt. 26</t>
  </si>
  <si>
    <t xml:space="preserve">39.28140723319641, 76.70195329949397</t>
  </si>
  <si>
    <t xml:space="preserve">104- 0682/ 104- 0683</t>
  </si>
  <si>
    <t xml:space="preserve">Stillmeadow Church Pt. 27</t>
  </si>
  <si>
    <t xml:space="preserve">39.28142998762281, 76.7022976211648</t>
  </si>
  <si>
    <t xml:space="preserve">104- 0687/ 104- 0688</t>
  </si>
  <si>
    <t xml:space="preserve">Stillmeadow Church Pt. 28</t>
  </si>
  <si>
    <t xml:space="preserve">39.28112966216077, 76.70231955253382</t>
  </si>
  <si>
    <t xml:space="preserve">104- 0684/ 104- 0685</t>
  </si>
  <si>
    <t xml:space="preserve">Yellowish red</t>
  </si>
  <si>
    <t xml:space="preserve">Stillmeadow Church Pt. 29</t>
  </si>
  <si>
    <t xml:space="preserve">39.28112713326135, 76.70269265650633</t>
  </si>
  <si>
    <t xml:space="preserve">07/31/18</t>
  </si>
  <si>
    <t xml:space="preserve">104- 0691/ 104- 0693</t>
  </si>
  <si>
    <t xml:space="preserve">Stillmeadow Church Pt. 30</t>
  </si>
  <si>
    <t xml:space="preserve">39.28142074829518, 76.70268680691254</t>
  </si>
  <si>
    <t xml:space="preserve">104- 0689/ 104- 0690</t>
  </si>
  <si>
    <t xml:space="preserve">Stillmeadow Church Pt. 31</t>
  </si>
  <si>
    <t xml:space="preserve">39.28140997422972, 76.70307933006966</t>
  </si>
  <si>
    <t xml:space="preserve">Stillmeadow Church Pt. 32</t>
  </si>
  <si>
    <t xml:space="preserve">39.28111871096704, 76.7030536389461</t>
  </si>
  <si>
    <t xml:space="preserve">104- 0694/ 104-0695</t>
  </si>
  <si>
    <t xml:space="preserve">Silty clay loam</t>
  </si>
  <si>
    <t xml:space="preserve">Stillmeadow Church Pt. 33</t>
  </si>
  <si>
    <t xml:space="preserve">39.28111281136134, 76.70343078891254</t>
  </si>
  <si>
    <t xml:space="preserve">104- 0696/ 104- 0697</t>
  </si>
  <si>
    <t xml:space="preserve">3/6</t>
  </si>
  <si>
    <t xml:space="preserve">Stillmeadow Church Pt. 34</t>
  </si>
  <si>
    <t xml:space="preserve">39.28141367964228, 76.70343525409434</t>
  </si>
  <si>
    <t xml:space="preserve">Stillmeadow Church Pt. 35</t>
  </si>
  <si>
    <t xml:space="preserve">39.28168660860924, 76.70341757710787</t>
  </si>
  <si>
    <t xml:space="preserve">Stillmeadow Church Pt. 36</t>
  </si>
  <si>
    <t xml:space="preserve">39.28168527522887, 76.70377791854943</t>
  </si>
  <si>
    <t xml:space="preserve">Stillmeadow Church Pt. 37</t>
  </si>
  <si>
    <t xml:space="preserve">39.28140729573217, 76.70378469187766</t>
  </si>
  <si>
    <t xml:space="preserve">Stillmeadow Church Pt. 38</t>
  </si>
  <si>
    <t xml:space="preserve">39.28112146710664, 76.70377462140381</t>
  </si>
  <si>
    <t xml:space="preserve">104- 0698/ 104- 0699</t>
  </si>
  <si>
    <t xml:space="preserve">Stillmeadow Church Pt. 39</t>
  </si>
  <si>
    <t xml:space="preserve">39.28109790315414, 76.70415638893029</t>
  </si>
  <si>
    <t xml:space="preserve">104- 0700/ 104- 0771</t>
  </si>
  <si>
    <t xml:space="preserve">7.5 YR</t>
  </si>
  <si>
    <t xml:space="preserve">Stillmeadow Church Pt. 40</t>
  </si>
  <si>
    <t xml:space="preserve">39.28140019179828, 76.70414734712603</t>
  </si>
  <si>
    <t xml:space="preserve">Stillmeadow Church Pt. 41</t>
  </si>
  <si>
    <t xml:space="preserve">39.28167701355667, 76.70416023125733</t>
  </si>
  <si>
    <t xml:space="preserve">Stillmeadow Church Pt. 42</t>
  </si>
  <si>
    <t xml:space="preserve">39.2814031898042, 76.70451719597737</t>
  </si>
  <si>
    <t xml:space="preserve">Forest Glen Plot 2/ Pt. 1</t>
  </si>
  <si>
    <t xml:space="preserve">39.31817323935952, 76.69347572984145</t>
  </si>
  <si>
    <t xml:space="preserve">08/01/18</t>
  </si>
  <si>
    <t xml:space="preserve">104- 0713/ 104- 0715</t>
  </si>
  <si>
    <t xml:space="preserve">14.5 cm</t>
  </si>
  <si>
    <t xml:space="preserve">Forest Glen Plot 2/ Pt. 2</t>
  </si>
  <si>
    <t xml:space="preserve">39.31817533214412, 76.69308697930838</t>
  </si>
  <si>
    <t xml:space="preserve">104- 0725/ 104- 0726</t>
  </si>
  <si>
    <t xml:space="preserve">Forest Glen Plot 2/ Pt. 3</t>
  </si>
  <si>
    <t xml:space="preserve">39.31818054047623, 76.69272622889132</t>
  </si>
  <si>
    <t xml:space="preserve">Forest Glen Plot 2/ Pt. 4</t>
  </si>
  <si>
    <t xml:space="preserve">39.31786321345618, 76.69270938626602</t>
  </si>
  <si>
    <t xml:space="preserve">08/02/18</t>
  </si>
  <si>
    <t xml:space="preserve">104- 0736/ 104- 0737</t>
  </si>
  <si>
    <t xml:space="preserve">Point is at the top of a floodplain</t>
  </si>
  <si>
    <t xml:space="preserve">Forest Glen Plot 2/ Pt. 5</t>
  </si>
  <si>
    <t xml:space="preserve">39.31786712739137, 76.69308237907788</t>
  </si>
  <si>
    <t xml:space="preserve">104- 0733/ 104- 0734</t>
  </si>
  <si>
    <t xml:space="preserve">20.5 cm</t>
  </si>
  <si>
    <t xml:space="preserve">Forest Glen Plot 2/ Pt. 6</t>
  </si>
  <si>
    <t xml:space="preserve">39.31787076782895, 76.69348865617361</t>
  </si>
  <si>
    <t xml:space="preserve">104- 0716/ 104- 0717</t>
  </si>
  <si>
    <t xml:space="preserve">Forest Glen Plot 2/ Pt. 7</t>
  </si>
  <si>
    <t xml:space="preserve">39.31754613349077, 76.69347279189259</t>
  </si>
  <si>
    <t xml:space="preserve">104- 0718/ 104- 0719</t>
  </si>
  <si>
    <t xml:space="preserve">Point is on an informal path with litter present</t>
  </si>
  <si>
    <t xml:space="preserve">Forest Glen Plot 2/ Pt. 8</t>
  </si>
  <si>
    <t xml:space="preserve">39.31754928569559, 76.69308197061297</t>
  </si>
  <si>
    <t xml:space="preserve">08/06/18</t>
  </si>
  <si>
    <t xml:space="preserve">104- 0757/ 104- 0758</t>
  </si>
  <si>
    <t xml:space="preserve">Forest Glen Plot 2/ Pt. 9</t>
  </si>
  <si>
    <t xml:space="preserve">39.31723218626192, 76.6930925248179</t>
  </si>
  <si>
    <t xml:space="preserve">104- 0759/ 104- 0760</t>
  </si>
  <si>
    <t xml:space="preserve">Forest Glen Plot 2/ Pt. 10</t>
  </si>
  <si>
    <t xml:space="preserve">39.31723427716475, 76.69347739900461</t>
  </si>
  <si>
    <t xml:space="preserve">104- 0721/ 104- 0722</t>
  </si>
  <si>
    <t xml:space="preserve">Forest Glen Plot 2/ Pt. 11</t>
  </si>
  <si>
    <t xml:space="preserve">39.31723250052627, 76.69387509555283</t>
  </si>
  <si>
    <t xml:space="preserve">08/14/18</t>
  </si>
  <si>
    <t xml:space="preserve">Forest Glen Plot 2/ Pt. 12</t>
  </si>
  <si>
    <t xml:space="preserve">39.3172178132431, 76.6942756535573</t>
  </si>
  <si>
    <t xml:space="preserve">Forest Glen Plot 2/ Pt. 13</t>
  </si>
  <si>
    <t xml:space="preserve">39.31722832820516, 76.6946648453861</t>
  </si>
  <si>
    <t xml:space="preserve">Forest Glen Plot 2/ Pt. 14</t>
  </si>
  <si>
    <t xml:space="preserve">39.31692329015632, 76.69466994723297</t>
  </si>
  <si>
    <t xml:space="preserve">Forest Glen Plot 2/ Pt. 15</t>
  </si>
  <si>
    <t xml:space="preserve">39.31691202392891, 76.69427944704934</t>
  </si>
  <si>
    <t xml:space="preserve">104- 0822/ 104- 0823</t>
  </si>
  <si>
    <t xml:space="preserve">15.5 cm</t>
  </si>
  <si>
    <t xml:space="preserve">Right by townhomes </t>
  </si>
  <si>
    <t xml:space="preserve">Forest Glen Plot 2/ Pt. 16</t>
  </si>
  <si>
    <t xml:space="preserve">39.31691664603512, 76.69386566828229</t>
  </si>
  <si>
    <t xml:space="preserve">104- 0767/ 104- 0768</t>
  </si>
  <si>
    <t xml:space="preserve">Forest Glen Plot 2/ Pt. 17</t>
  </si>
  <si>
    <t xml:space="preserve">39.31691229226701, 76.69349670101501</t>
  </si>
  <si>
    <t xml:space="preserve">104- 0723/ 104- 0724</t>
  </si>
  <si>
    <t xml:space="preserve">Litter</t>
  </si>
  <si>
    <t xml:space="preserve">Forest Glen Plot 2/ Pt. 18</t>
  </si>
  <si>
    <t xml:space="preserve">39.31661412643868, 76.69347377289964</t>
  </si>
  <si>
    <t xml:space="preserve">104- 0814/ 104- 0815</t>
  </si>
  <si>
    <t xml:space="preserve">Forest Glen Plot 2/ Pt. 19</t>
  </si>
  <si>
    <t xml:space="preserve">39.31661066901446, 76.69387475220707</t>
  </si>
  <si>
    <t xml:space="preserve">104- 0818/ 104- 0819</t>
  </si>
  <si>
    <t xml:space="preserve">Forest Glen Plot 2/ Pt. 20</t>
  </si>
  <si>
    <t xml:space="preserve">39.31660844398186, 76.69427723019736</t>
  </si>
  <si>
    <t xml:space="preserve">104- 0820/ 104- 0821</t>
  </si>
  <si>
    <t xml:space="preserve">5/8</t>
  </si>
  <si>
    <t xml:space="preserve">Forest Glen Plot 2/ Pt. 21</t>
  </si>
  <si>
    <t xml:space="preserve">39.31659186893191, 76.69466589039823</t>
  </si>
  <si>
    <t xml:space="preserve">Forest Glen Plot 2/ Pt. 22</t>
  </si>
  <si>
    <t xml:space="preserve">39.31628986037858, 76.69581758867645</t>
  </si>
  <si>
    <t xml:space="preserve">Forest Glen Plot 2/ Pt. 23</t>
  </si>
  <si>
    <t xml:space="preserve">39.31628422637656, 76.69544408570637</t>
  </si>
  <si>
    <t xml:space="preserve">Forest Glen Plot 2/ Pt. 24</t>
  </si>
  <si>
    <t xml:space="preserve">39.31629060594879, 76.69504371169683</t>
  </si>
  <si>
    <t xml:space="preserve">Forest Glen Plot 2/ Pt. 25</t>
  </si>
  <si>
    <t xml:space="preserve">39.31627776882724, 76.6946645472726</t>
  </si>
  <si>
    <t xml:space="preserve">Forest Glen Plot 2/ Pt. 26</t>
  </si>
  <si>
    <t xml:space="preserve">39.31627935195203, 76.69427992279641</t>
  </si>
  <si>
    <t xml:space="preserve">Forest Glen Plot 2/ Pt. 27</t>
  </si>
  <si>
    <t xml:space="preserve">39.31628489721234, 76.69386908404491</t>
  </si>
  <si>
    <t xml:space="preserve">104-0812/ 104- 0813</t>
  </si>
  <si>
    <t xml:space="preserve">Forest Glen Plot 2/ Pt. 28</t>
  </si>
  <si>
    <t xml:space="preserve">39.31629050045957, 76.69348733728447</t>
  </si>
  <si>
    <t xml:space="preserve">104- 0816/ 104- 0817</t>
  </si>
  <si>
    <t xml:space="preserve">Forest Glen Plot 2/ Pt. 29</t>
  </si>
  <si>
    <t xml:space="preserve">39.3159689883672, 76.69388021501794</t>
  </si>
  <si>
    <t xml:space="preserve">104- 0808/ 104- 0809</t>
  </si>
  <si>
    <t xml:space="preserve">Closer to very steep cliff </t>
  </si>
  <si>
    <t xml:space="preserve">Forest Glen Plot 2/ Pt. 30</t>
  </si>
  <si>
    <t xml:space="preserve">39.31597301822933, 76.69428803121379</t>
  </si>
  <si>
    <t xml:space="preserve">Forest Glen Plot 3/ Pt. 1</t>
  </si>
  <si>
    <t xml:space="preserve">39.31596466053724, 76.69466835125392</t>
  </si>
  <si>
    <t xml:space="preserve">104- 0741/ 104- 0742</t>
  </si>
  <si>
    <t xml:space="preserve">Soil is very shallow, rocky with open area between two forest plots.</t>
  </si>
  <si>
    <t xml:space="preserve">Forest Glen Plot 3/ Pt. 2</t>
  </si>
  <si>
    <t xml:space="preserve">39.31596038781198, 76.69505747572399</t>
  </si>
  <si>
    <t xml:space="preserve">104- 0739/ 104- 0740</t>
  </si>
  <si>
    <t xml:space="preserve">At top of floodplain, bottom of steep slope.</t>
  </si>
  <si>
    <t xml:space="preserve">Forest Glen Plot 3/ Pt. 3</t>
  </si>
  <si>
    <t xml:space="preserve">39.31596762076492, 76.69545053686912</t>
  </si>
  <si>
    <t xml:space="preserve">104- 0743/ 104- 0744</t>
  </si>
  <si>
    <t xml:space="preserve">On an informal path inbetween two forest plots.</t>
  </si>
  <si>
    <t xml:space="preserve">Forest Glen Plot 3/ Pt. 4</t>
  </si>
  <si>
    <t xml:space="preserve">39.31596924707432, 76.69583300601325</t>
  </si>
  <si>
    <t xml:space="preserve">Forest Glen Plot 3/ Pt. 5</t>
  </si>
  <si>
    <t xml:space="preserve">39.31565357338122, 76.69621926168711</t>
  </si>
  <si>
    <t xml:space="preserve">Forest Glen Plot 3/ Pt. 6</t>
  </si>
  <si>
    <t xml:space="preserve">39.31565157194089, 76.69583393240654</t>
  </si>
  <si>
    <t xml:space="preserve">104- 0745/ 104- 0746</t>
  </si>
  <si>
    <t xml:space="preserve">On an informal path between two forestplots, very muddy.</t>
  </si>
  <si>
    <t xml:space="preserve">Forest Glen Plot 3/ Pt. 7</t>
  </si>
  <si>
    <t xml:space="preserve">39.31564763035105, 76.69543109136789</t>
  </si>
  <si>
    <t xml:space="preserve">08/07/18</t>
  </si>
  <si>
    <t xml:space="preserve">104- 0806/ 104- 0807</t>
  </si>
  <si>
    <t xml:space="preserve">Forest Glen Plot 3/ Pt. 8</t>
  </si>
  <si>
    <t xml:space="preserve">39.31563853900235, 76.69505526718882</t>
  </si>
  <si>
    <t xml:space="preserve">104- 0761/ 104- 0762</t>
  </si>
  <si>
    <t xml:space="preserve">All vines are Vitis riparia</t>
  </si>
  <si>
    <t xml:space="preserve">Forest Glen Plot 3/ Pt. 9</t>
  </si>
  <si>
    <t xml:space="preserve">39.31565310455355, 76.69468016873057</t>
  </si>
  <si>
    <t xml:space="preserve">104- 0804/ 104- 0805</t>
  </si>
  <si>
    <t xml:space="preserve">Forest Glen Plot 3/ Pt. 10</t>
  </si>
  <si>
    <t xml:space="preserve">39.31565065677063, 76.69427500701292</t>
  </si>
  <si>
    <t xml:space="preserve">104- 0747/ 104- 0748</t>
  </si>
  <si>
    <t xml:space="preserve">On informal path</t>
  </si>
  <si>
    <t xml:space="preserve">Forest Glen Plot 3/ Pt. 11</t>
  </si>
  <si>
    <t xml:space="preserve">39.3178614541275, 76.69232798021112</t>
  </si>
  <si>
    <t xml:space="preserve">104- 0755/ 104- 0756</t>
  </si>
  <si>
    <t xml:space="preserve">Right at the top of flood plain on cliff</t>
  </si>
  <si>
    <t xml:space="preserve">Forest Glen Plot 3/ Pt. 12</t>
  </si>
  <si>
    <t xml:space="preserve">39.31753722292344, 76.69270607362661</t>
  </si>
  <si>
    <t xml:space="preserve">Forest Glen Plot 3/ Pt. 13</t>
  </si>
  <si>
    <t xml:space="preserve">39.31754431063604, 76.69230325242728</t>
  </si>
  <si>
    <t xml:space="preserve">104- 0749/ 104- 0750</t>
  </si>
  <si>
    <t xml:space="preserve">yws</t>
  </si>
  <si>
    <t xml:space="preserve">Black </t>
  </si>
  <si>
    <t xml:space="preserve">Silt clay loam</t>
  </si>
  <si>
    <t xml:space="preserve">Forest Glen Plot 3/ Pt. 14</t>
  </si>
  <si>
    <t xml:space="preserve">39.31754989265694, 76.69193143529085</t>
  </si>
  <si>
    <t xml:space="preserve">104- 0801/ 104- 0803</t>
  </si>
  <si>
    <t xml:space="preserve">Forest Glen Plot 3/ Pt. 15</t>
  </si>
  <si>
    <t xml:space="preserve">39.31721775438732, 76.69193202488036</t>
  </si>
  <si>
    <t xml:space="preserve">104- 0765/ 104- 0764</t>
  </si>
  <si>
    <t xml:space="preserve">Forest Glen Plot 3/ Pt. 16</t>
  </si>
  <si>
    <t xml:space="preserve">39.31722629250112, 76.69232940321967</t>
  </si>
  <si>
    <t xml:space="preserve">Forest Glen Plot 3/ Pt. 17</t>
  </si>
  <si>
    <t xml:space="preserve">39.31721203563923, 76.69271016676598</t>
  </si>
  <si>
    <t xml:space="preserve">104- 0797/ 104- 0798</t>
  </si>
  <si>
    <t xml:space="preserve">Forest Glen Plot 3/ Pt. 18</t>
  </si>
  <si>
    <t xml:space="preserve">39.31691315383633, 76.69309642555332</t>
  </si>
  <si>
    <t xml:space="preserve">104- 0751/ 104- 0752</t>
  </si>
  <si>
    <t xml:space="preserve">5 cm </t>
  </si>
  <si>
    <t xml:space="preserve">Point is on an informal path; soil is very rocky</t>
  </si>
  <si>
    <t xml:space="preserve">Forest Glen Plot 3/ Pt. 19</t>
  </si>
  <si>
    <t xml:space="preserve">39.31691367076483, 76.69271721061838</t>
  </si>
  <si>
    <t xml:space="preserve">104-0753/ 104-0754</t>
  </si>
  <si>
    <t xml:space="preserve">Point is on an informal path</t>
  </si>
  <si>
    <t xml:space="preserve">Forest Glen Plot 3/ Pt. 20</t>
  </si>
  <si>
    <t xml:space="preserve">39.31691200739361, 76.69231632965057</t>
  </si>
  <si>
    <t xml:space="preserve">07/08/18</t>
  </si>
  <si>
    <t xml:space="preserve">104- 0793/ 104- 0794</t>
  </si>
  <si>
    <t xml:space="preserve">Olive brown</t>
  </si>
  <si>
    <t xml:space="preserve">Forest Glen Plot 3/ Pt. 21</t>
  </si>
  <si>
    <t xml:space="preserve">39.31691499780906, 76.69194038361314</t>
  </si>
  <si>
    <t xml:space="preserve">104- 0769/ 104- 0770</t>
  </si>
  <si>
    <t xml:space="preserve">Forest Glen Plot 3/ Pt. 22</t>
  </si>
  <si>
    <t xml:space="preserve">39.31660595816854, 76.69193712630815</t>
  </si>
  <si>
    <t xml:space="preserve">Forest Glen Plot 3/ Pt. 23</t>
  </si>
  <si>
    <t xml:space="preserve">39.31660137561242, 76.69232317943917</t>
  </si>
  <si>
    <t xml:space="preserve">104- 0810/ 104- 0811</t>
  </si>
  <si>
    <t xml:space="preserve">olive gray</t>
  </si>
  <si>
    <t xml:space="preserve">On edge of steep cliff with hybrid oaks.</t>
  </si>
  <si>
    <t xml:space="preserve">Forest Glen Plot 3/ Pt. 24</t>
  </si>
  <si>
    <t xml:space="preserve">39.31660236546036, 76.6927108331881</t>
  </si>
  <si>
    <t xml:space="preserve">104- 0773/ 104- 0774</t>
  </si>
  <si>
    <t xml:space="preserve">Forest Glen Plot 3/ Pt. 25</t>
  </si>
  <si>
    <t xml:space="preserve">39.31660591134376, 76.69309882772964</t>
  </si>
  <si>
    <t xml:space="preserve">104- 0771/ 104- 0772</t>
  </si>
  <si>
    <t xml:space="preserve">9.5 cm</t>
  </si>
  <si>
    <t xml:space="preserve">Forest Glen Plot 3/ Pt. 26</t>
  </si>
  <si>
    <t xml:space="preserve">39.31629046703206, 76.69309488990615</t>
  </si>
  <si>
    <t xml:space="preserve">104- 0791/ 104- 0792</t>
  </si>
  <si>
    <t xml:space="preserve">Forest Glen Plot 3/ Pt. 27</t>
  </si>
  <si>
    <t xml:space="preserve">39.31628599569788, 76.69271134595169</t>
  </si>
  <si>
    <t xml:space="preserve">104- 0789/ 104- 0890</t>
  </si>
  <si>
    <t xml:space="preserve">Forest Glen Plot 3/ Pt. 28</t>
  </si>
  <si>
    <t xml:space="preserve">39.3162825297652, 76.69231597929401</t>
  </si>
  <si>
    <t xml:space="preserve">104- 0775/ 104- 0776</t>
  </si>
  <si>
    <t xml:space="preserve">Forest Glen Plot 3/ Pt. 29</t>
  </si>
  <si>
    <t xml:space="preserve">39.31596877555895, 76.69232683366228</t>
  </si>
  <si>
    <t xml:space="preserve">104- 0779/ 104- 0780</t>
  </si>
  <si>
    <t xml:space="preserve">Forest Glen Plot 3/ Pt. 30</t>
  </si>
  <si>
    <t xml:space="preserve">39.31596716637133, 76.69271235215027</t>
  </si>
  <si>
    <t xml:space="preserve"> Cliff made it impossible to analyze other points</t>
  </si>
  <si>
    <t xml:space="preserve">Forest Glen Plot 3/ Pt. 31</t>
  </si>
  <si>
    <t xml:space="preserve">39.31597078735945, 76.69307042139786</t>
  </si>
  <si>
    <t xml:space="preserve">Forest Glen Plot 3/ Pt. 32</t>
  </si>
  <si>
    <t xml:space="preserve">39.3159749178573, 76.69349851942282</t>
  </si>
  <si>
    <t xml:space="preserve">Forest Glen Plot 3/ Pt. 33</t>
  </si>
  <si>
    <t xml:space="preserve">39.31566056473964, 76.69385403332156</t>
  </si>
  <si>
    <t xml:space="preserve">Forest Glen Plot 3/ Pt. 34</t>
  </si>
  <si>
    <t xml:space="preserve">39.31566202421809, 76.69349367223396</t>
  </si>
  <si>
    <t xml:space="preserve">Forest Glen Plot 3/ Pt. 35</t>
  </si>
  <si>
    <t xml:space="preserve">39.3156531485155, 76.69309219295383</t>
  </si>
  <si>
    <t xml:space="preserve">Forest Glen Plot 3/ Pt. 36</t>
  </si>
  <si>
    <t xml:space="preserve">39.3156520497276, 76.69270631968247</t>
  </si>
  <si>
    <t xml:space="preserve">Forest Glen Plot 3/ Pt. 37</t>
  </si>
  <si>
    <t xml:space="preserve">39.31532952110505, 76.6927010711342</t>
  </si>
  <si>
    <t xml:space="preserve">Forest Glen Plot 3/ Pt. 38</t>
  </si>
  <si>
    <t xml:space="preserve">39.31533345084511, 76.69308382334424</t>
  </si>
  <si>
    <t xml:space="preserve">Forest Glen Plot 3/ Pt. 39</t>
  </si>
  <si>
    <t xml:space="preserve">39.31533423604684, 76.69349445896708</t>
  </si>
  <si>
    <t xml:space="preserve">Forest Glen Plot 3/ Pt. 40</t>
  </si>
  <si>
    <t xml:space="preserve">39.31533014782107, 76.69386156405015</t>
  </si>
  <si>
    <t xml:space="preserve">Forest Glen Plot 3/ Pt. 41</t>
  </si>
  <si>
    <t xml:space="preserve">39.31532230629889, 76.69429124947581</t>
  </si>
  <si>
    <t xml:space="preserve">104- 0777/ 104- 0778</t>
  </si>
  <si>
    <t xml:space="preserve">Forest Glen Plot 3/ Pt. 42</t>
  </si>
  <si>
    <t xml:space="preserve">39.3153409960871, 76.69467463609234</t>
  </si>
  <si>
    <t xml:space="preserve">104- 0781/ 104- 0782</t>
  </si>
  <si>
    <t xml:space="preserve">Village Square Pt. 1</t>
  </si>
  <si>
    <t xml:space="preserve">39.3546060799364, 76.64697241187209</t>
  </si>
  <si>
    <t xml:space="preserve">08/15/18</t>
  </si>
  <si>
    <t xml:space="preserve">104- 0824/ 104- 0825</t>
  </si>
  <si>
    <t xml:space="preserve">Village Square Pt. 2</t>
  </si>
  <si>
    <t xml:space="preserve">39.35457220858788, 76.64739459392133</t>
  </si>
  <si>
    <t xml:space="preserve">104- 0826/ 104- 0827</t>
  </si>
  <si>
    <t xml:space="preserve">Right by parking lot and buildings</t>
  </si>
  <si>
    <t xml:space="preserve">Village Square Pt. 3</t>
  </si>
  <si>
    <t xml:space="preserve">39.35491888460921, 76.64705732254021</t>
  </si>
  <si>
    <t xml:space="preserve">104- 0830/ 104- 0831</t>
  </si>
  <si>
    <t xml:space="preserve">Right by river on a steep slope</t>
  </si>
  <si>
    <t xml:space="preserve">Village Square Pt. 4</t>
  </si>
  <si>
    <t xml:space="preserve">39.35490472912087, 76.64744821041852</t>
  </si>
  <si>
    <t xml:space="preserve">104- 0828/ 104- 0829</t>
  </si>
  <si>
    <t xml:space="preserve">Village Square Pt. 5</t>
  </si>
  <si>
    <t xml:space="preserve">39.35485446693986, 76.64786907311778</t>
  </si>
  <si>
    <t xml:space="preserve">Village Square Pt. 6</t>
  </si>
  <si>
    <t xml:space="preserve">39.35525248203846, 76.64710454865997</t>
  </si>
  <si>
    <t xml:space="preserve">104- 0832/ 104- 0833</t>
  </si>
  <si>
    <t xml:space="preserve">Dark yelllowish brown</t>
  </si>
  <si>
    <t xml:space="preserve">Village Square Pt. 7</t>
  </si>
  <si>
    <t xml:space="preserve">39.35522413675066, 76.64751820821186</t>
  </si>
  <si>
    <t xml:space="preserve">08/16/18</t>
  </si>
  <si>
    <t xml:space="preserve">104- 0857/ 104- 0858</t>
  </si>
  <si>
    <t xml:space="preserve">Village Square Pt. 8</t>
  </si>
  <si>
    <t xml:space="preserve">39.3551771062567, 76.64791990532353</t>
  </si>
  <si>
    <t xml:space="preserve">104- 0859/ 104- 0860</t>
  </si>
  <si>
    <t xml:space="preserve">5Y</t>
  </si>
  <si>
    <t xml:space="preserve">Dark olive gray</t>
  </si>
  <si>
    <t xml:space="preserve">Could not go full 30m, only 22m </t>
  </si>
  <si>
    <t xml:space="preserve">Village Square Pt. 9</t>
  </si>
  <si>
    <t xml:space="preserve">39.35559982272667, 76.64716234373319</t>
  </si>
  <si>
    <t xml:space="preserve">104- 0834/ 104 -0835</t>
  </si>
  <si>
    <t xml:space="preserve">Right next to fence</t>
  </si>
  <si>
    <t xml:space="preserve">Village Square Pt. 10</t>
  </si>
  <si>
    <t xml:space="preserve">39.35555728756832, 76.6475987753788</t>
  </si>
  <si>
    <t xml:space="preserve">104- 0836/ 104 -0837</t>
  </si>
  <si>
    <t xml:space="preserve">Top of the steep slope</t>
  </si>
  <si>
    <t xml:space="preserve">Village Square Pt. 11</t>
  </si>
  <si>
    <t xml:space="preserve">39.35554376123654, 76.64801661624514</t>
  </si>
  <si>
    <t xml:space="preserve">104- 0861/ 104- 0862</t>
  </si>
  <si>
    <t xml:space="preserve">At top of steep slope</t>
  </si>
  <si>
    <t xml:space="preserve">Village Square Pt. 12</t>
  </si>
  <si>
    <t xml:space="preserve">39.3554731052475, 76.648404959814</t>
  </si>
  <si>
    <t xml:space="preserve">104- 0863/ 104- 0864</t>
  </si>
  <si>
    <t xml:space="preserve">Right by river on a floodplain</t>
  </si>
  <si>
    <t xml:space="preserve">Village Square Pt. 13</t>
  </si>
  <si>
    <t xml:space="preserve">39.35574395520008, 76.64891639262017</t>
  </si>
  <si>
    <t xml:space="preserve">104- 0865/ 104- 0866</t>
  </si>
  <si>
    <t xml:space="preserve">Village Square Pt. 14</t>
  </si>
  <si>
    <t xml:space="preserve">39.35580023834398, 76.64849052785876</t>
  </si>
  <si>
    <t xml:space="preserve">Village Square Pt. 15</t>
  </si>
  <si>
    <t xml:space="preserve">39.35584897889394, 76.64810938757722</t>
  </si>
  <si>
    <t xml:space="preserve">08/24/16</t>
  </si>
  <si>
    <t xml:space="preserve">105- 0920/ 105- 0921</t>
  </si>
  <si>
    <t xml:space="preserve">Some of the trees were behind a fence on private property and were maintained </t>
  </si>
  <si>
    <t xml:space="preserve">Village Square Pt. 16</t>
  </si>
  <si>
    <t xml:space="preserve">39.35618244464543, 76.64812436510036</t>
  </si>
  <si>
    <t xml:space="preserve">08/24/18</t>
  </si>
  <si>
    <t xml:space="preserve">105- 0922/ 105- 0923</t>
  </si>
  <si>
    <t xml:space="preserve">Some trees were behind a fence and were maintained by landscapers</t>
  </si>
  <si>
    <t xml:space="preserve">Village Square Pt. 17</t>
  </si>
  <si>
    <t xml:space="preserve">39.35614206656761, 76.64854741074339</t>
  </si>
  <si>
    <t xml:space="preserve">08/21/18</t>
  </si>
  <si>
    <t xml:space="preserve">105- 0873/ 105- 0874</t>
  </si>
  <si>
    <t xml:space="preserve">2.5 Y</t>
  </si>
  <si>
    <t xml:space="preserve">Point is located on an informal path on the edge of a steep cliff</t>
  </si>
  <si>
    <t xml:space="preserve">Village Square Pt. 18</t>
  </si>
  <si>
    <t xml:space="preserve">39.35607782239367, 76.64898086995454</t>
  </si>
  <si>
    <t xml:space="preserve">104- 0867/ 104- 0868</t>
  </si>
  <si>
    <t xml:space="preserve">36 cm</t>
  </si>
  <si>
    <t xml:space="preserve">Village Square Pt. 19</t>
  </si>
  <si>
    <t xml:space="preserve">39.35642895693174, 76.64902305103946</t>
  </si>
  <si>
    <t xml:space="preserve">104- 0869/ 104- 0870</t>
  </si>
  <si>
    <t xml:space="preserve">Village Square Pt. 20</t>
  </si>
  <si>
    <t xml:space="preserve">39.3564693391418, 76.64859991301333</t>
  </si>
  <si>
    <t xml:space="preserve">105- 0875/ 105- 0876</t>
  </si>
  <si>
    <t xml:space="preserve">Village Square Pt. 21</t>
  </si>
  <si>
    <t xml:space="preserve">39.35651816469781, 76.6481791571194</t>
  </si>
  <si>
    <t xml:space="preserve">08/22/18</t>
  </si>
  <si>
    <t xml:space="preserve">105- 0916/ 105- 0917</t>
  </si>
  <si>
    <t xml:space="preserve">Point is right next to tennis courts and buildings</t>
  </si>
  <si>
    <t xml:space="preserve">Village Square Pt. 22</t>
  </si>
  <si>
    <t xml:space="preserve">39.35674758553699, 76.6490957712481</t>
  </si>
  <si>
    <t xml:space="preserve">104- 0871/ 104- 0872</t>
  </si>
  <si>
    <t xml:space="preserve">23 cm</t>
  </si>
  <si>
    <t xml:space="preserve">Village Square Pt. 23</t>
  </si>
  <si>
    <t xml:space="preserve">39.35679824689503, 76.6486642021556</t>
  </si>
  <si>
    <t xml:space="preserve">105- 0877/ 105- 0878</t>
  </si>
  <si>
    <t xml:space="preserve">3.5 cm</t>
  </si>
  <si>
    <t xml:space="preserve">On an informal path at the top of a steep cliff</t>
  </si>
  <si>
    <t xml:space="preserve">Village Square Pt. 24</t>
  </si>
  <si>
    <t xml:space="preserve">39.35685642673801, 76.648240483794</t>
  </si>
  <si>
    <t xml:space="preserve">105- 0924/ 105- 0925</t>
  </si>
  <si>
    <t xml:space="preserve">Village Square Pt. 25</t>
  </si>
  <si>
    <t xml:space="preserve">39.35707905478969, 76.6491495088121</t>
  </si>
  <si>
    <t xml:space="preserve">Village Square Pt. 26</t>
  </si>
  <si>
    <t xml:space="preserve">39.35713908526721, 76.6487147889338</t>
  </si>
  <si>
    <t xml:space="preserve">105- 0879/ 105- 0880</t>
  </si>
  <si>
    <t xml:space="preserve">No trees are "in", the point is on an informal path next to a steep cliff</t>
  </si>
  <si>
    <t xml:space="preserve">Village Square Pt. 27</t>
  </si>
  <si>
    <t xml:space="preserve">39.3571646626935, 76.64832759091942</t>
  </si>
  <si>
    <t xml:space="preserve">105- 0928/ 105- 0927</t>
  </si>
  <si>
    <t xml:space="preserve">15.5 cm </t>
  </si>
  <si>
    <t xml:space="preserve">Right behind townhomes</t>
  </si>
  <si>
    <t xml:space="preserve">Village Square Pt. 28</t>
  </si>
  <si>
    <t xml:space="preserve">39.35741264030793, 76.64921462514737</t>
  </si>
  <si>
    <t xml:space="preserve">Village Square Pt. 29</t>
  </si>
  <si>
    <t xml:space="preserve">39.35747833285366, 76.64879881509769</t>
  </si>
  <si>
    <t xml:space="preserve">105- 0882/ 105- 0893</t>
  </si>
  <si>
    <t xml:space="preserve">On an informal path, at the top of a steep slope</t>
  </si>
  <si>
    <t xml:space="preserve">Village Square Pt. 30</t>
  </si>
  <si>
    <t xml:space="preserve">39.35752054889311, 76.64836494880602</t>
  </si>
  <si>
    <t xml:space="preserve">105- 0929/ 105- 0930</t>
  </si>
  <si>
    <t xml:space="preserve">Village Square Pt. 31</t>
  </si>
  <si>
    <t xml:space="preserve">39.35774545387751, 76.64928587294882</t>
  </si>
  <si>
    <t xml:space="preserve">Village Square Pt. 32</t>
  </si>
  <si>
    <t xml:space="preserve">39.35780455665148, 76.64885668637163</t>
  </si>
  <si>
    <t xml:space="preserve">105- 0900/ 105- 0901</t>
  </si>
  <si>
    <t xml:space="preserve">Village Square Pt. 33</t>
  </si>
  <si>
    <t xml:space="preserve">39.35784585475063, 76.64842819744524</t>
  </si>
  <si>
    <t xml:space="preserve">105- 0931/ 105- 0932</t>
  </si>
  <si>
    <t xml:space="preserve">Village Square Pt. 34</t>
  </si>
  <si>
    <t xml:space="preserve">39.35790221471667, 76.64801846580994</t>
  </si>
  <si>
    <t xml:space="preserve">105- 0933/ 105- 0934</t>
  </si>
  <si>
    <t xml:space="preserve">Village Square Pt. 35</t>
  </si>
  <si>
    <t xml:space="preserve">39.35793594219877, 76.64759263959947</t>
  </si>
  <si>
    <t xml:space="preserve">Village Square Pt. 36</t>
  </si>
  <si>
    <t xml:space="preserve">39.35808145949437, 76.64935634461104</t>
  </si>
  <si>
    <t xml:space="preserve">105 - 0902/ 105- 0903</t>
  </si>
  <si>
    <t xml:space="preserve">on edge of steep slope on an informal path</t>
  </si>
  <si>
    <t xml:space="preserve">Village Square Pt. 37</t>
  </si>
  <si>
    <t xml:space="preserve">39.35813863753718, 76.64891578805573</t>
  </si>
  <si>
    <t xml:space="preserve">105- 0940/ 105- 0941</t>
  </si>
  <si>
    <t xml:space="preserve">19.5 cm</t>
  </si>
  <si>
    <t xml:space="preserve">Olive gray</t>
  </si>
  <si>
    <t xml:space="preserve">Village Square Pt. 38</t>
  </si>
  <si>
    <t xml:space="preserve">39.3581779037122, 76.64848633998712</t>
  </si>
  <si>
    <t xml:space="preserve">105- 0912/ 105- 0913</t>
  </si>
  <si>
    <t xml:space="preserve">Village Square Pt. 39</t>
  </si>
  <si>
    <t xml:space="preserve">39.3584192095456, 76.64940910266786</t>
  </si>
  <si>
    <t xml:space="preserve">105- 0935/ 105- 0936</t>
  </si>
  <si>
    <t xml:space="preserve">Village Square Pt. 40</t>
  </si>
  <si>
    <t xml:space="preserve">39.35846671763319, 76.64898270797966</t>
  </si>
  <si>
    <t xml:space="preserve">105- 0904/ 105- 0905</t>
  </si>
  <si>
    <t xml:space="preserve">Village Square Pt. 41</t>
  </si>
  <si>
    <t xml:space="preserve">39.35852089759106, 76.6485473955302</t>
  </si>
  <si>
    <t xml:space="preserve">105- 0937/ 105- 0938</t>
  </si>
  <si>
    <t xml:space="preserve">Right by fence and buildings</t>
  </si>
  <si>
    <t xml:space="preserve">Village Square Pt. 42</t>
  </si>
  <si>
    <t xml:space="preserve">39.35873923133506, 76.64947287353142</t>
  </si>
  <si>
    <t xml:space="preserve">Village Square Pt. 43</t>
  </si>
  <si>
    <t xml:space="preserve">39.35880173149734, 76.64903993171853</t>
  </si>
  <si>
    <t xml:space="preserve">105- 0906/ 105- 0907</t>
  </si>
  <si>
    <t xml:space="preserve">10.5 cm</t>
  </si>
  <si>
    <t xml:space="preserve">Olive</t>
  </si>
  <si>
    <t xml:space="preserve">At top of steep cliff, vines are completely engulfing the trees</t>
  </si>
  <si>
    <t xml:space="preserve">Village Square Pt. 44</t>
  </si>
  <si>
    <t xml:space="preserve">39.35884873129416, 76.64860741160899</t>
  </si>
  <si>
    <t xml:space="preserve">105- 0908/ 105- 0909</t>
  </si>
  <si>
    <t xml:space="preserve">Village Square Pt. 45</t>
  </si>
  <si>
    <t xml:space="preserve">39.35908936364334, 76.64952521738628</t>
  </si>
  <si>
    <t xml:space="preserve">All other points in this plot are behind a fence and are inaccessible </t>
  </si>
  <si>
    <t xml:space="preserve">Village Square Pt. 46</t>
  </si>
  <si>
    <t xml:space="preserve">39.35912755336561, 76.64911831715894</t>
  </si>
  <si>
    <t xml:space="preserve">Village Square Pt. 47</t>
  </si>
  <si>
    <t xml:space="preserve">39.35918197497671, 76.64870044639662</t>
  </si>
  <si>
    <t xml:space="preserve">Village Square Pt. 48</t>
  </si>
  <si>
    <t xml:space="preserve">39.35921666558309, 76.64825137732254</t>
  </si>
  <si>
    <t xml:space="preserve">Village Square Pt. 49</t>
  </si>
  <si>
    <t xml:space="preserve">39.35941260325301, 76.64959607002379</t>
  </si>
  <si>
    <t xml:space="preserve">Village Square Pt. 50</t>
  </si>
  <si>
    <t xml:space="preserve">39.35947467432501, 76.64914584044402</t>
  </si>
  <si>
    <t xml:space="preserve">Village Square Pt. 51</t>
  </si>
  <si>
    <t xml:space="preserve">39.35951950668727, 76.64872989204295</t>
  </si>
  <si>
    <t xml:space="preserve">Village Square Pt. 52</t>
  </si>
  <si>
    <t xml:space="preserve">39.35975355876438, 76.64965051752006</t>
  </si>
  <si>
    <t xml:space="preserve">Village Square Pt. 53</t>
  </si>
  <si>
    <t xml:space="preserve">39.35981207734877, 76.64923393814431</t>
  </si>
  <si>
    <t xml:space="preserve">Village Square Pt. 54</t>
  </si>
  <si>
    <t xml:space="preserve">39.35985114449614, 76.64880383597219</t>
  </si>
  <si>
    <t xml:space="preserve">Village Square Pt. 55</t>
  </si>
  <si>
    <t xml:space="preserve">39.35988795668524, 76.64840227854023</t>
  </si>
  <si>
    <t xml:space="preserve">Village Square Pt. 56</t>
  </si>
  <si>
    <t xml:space="preserve">39.35994484122714, 76.64797368586802</t>
  </si>
  <si>
    <t xml:space="preserve">Village Square Pt. 57</t>
  </si>
  <si>
    <t xml:space="preserve">39.36007843594543, 76.64971608851558</t>
  </si>
  <si>
    <t xml:space="preserve">Village Square Pt. 58</t>
  </si>
  <si>
    <t xml:space="preserve">39.36013093734552, 76.64926734564396</t>
  </si>
  <si>
    <t xml:space="preserve">Village Square Pt. 59</t>
  </si>
  <si>
    <t xml:space="preserve">39.3601856209607, 76.6488669481819</t>
  </si>
  <si>
    <t xml:space="preserve">Village Square Pt. 60</t>
  </si>
  <si>
    <t xml:space="preserve">39.36021765036869, 76.64850450669572</t>
  </si>
  <si>
    <t xml:space="preserve">Village Square Pt. 61</t>
  </si>
  <si>
    <t xml:space="preserve">39.36044744585355, 76.64932949354495</t>
  </si>
  <si>
    <t xml:space="preserve">Village Square Pt. 62</t>
  </si>
  <si>
    <t xml:space="preserve">39.36049222567119, 76.64891330056618</t>
  </si>
  <si>
    <t xml:space="preserve">Todd Ave. Pt. 1</t>
  </si>
  <si>
    <t xml:space="preserve">39.2510307492338, 76.53287735189636</t>
  </si>
  <si>
    <t xml:space="preserve">09/21/18</t>
  </si>
  <si>
    <t xml:space="preserve">106- 0944/ 106- 0945</t>
  </si>
  <si>
    <t xml:space="preserve">18.5 cm</t>
  </si>
  <si>
    <t xml:space="preserve">Right by stream and road</t>
  </si>
  <si>
    <t xml:space="preserve">Todd Ave. Pt. 2</t>
  </si>
  <si>
    <t xml:space="preserve">39.24893295698, 76.53270757308108</t>
  </si>
  <si>
    <t xml:space="preserve">11/16/18</t>
  </si>
  <si>
    <t xml:space="preserve">107- 0993/ 107- 0994</t>
  </si>
  <si>
    <t xml:space="preserve">21.5 cm</t>
  </si>
  <si>
    <t xml:space="preserve">A lot of litter present, point is right by a stream, soil is very saturated due to a significant amount of rainfall</t>
  </si>
  <si>
    <t xml:space="preserve">Todd Ave. Pt. 3</t>
  </si>
  <si>
    <t xml:space="preserve">39.2466955356419, 76.53252914372827</t>
  </si>
  <si>
    <t xml:space="preserve">106- 0948/ 106- 0949</t>
  </si>
  <si>
    <t xml:space="preserve">^^</t>
  </si>
  <si>
    <t xml:space="preserve">Todd Ave. Pt. 4</t>
  </si>
  <si>
    <t xml:space="preserve">39.2444045656567, 76.53236888355974</t>
  </si>
  <si>
    <t xml:space="preserve">106- 0950/ 106- 0951</t>
  </si>
  <si>
    <t xml:space="preserve">Poison ivy is EVERYWHERE! Right by stream and road</t>
  </si>
  <si>
    <t xml:space="preserve">Todd Ave. Pt. 5</t>
  </si>
  <si>
    <t xml:space="preserve">39.2422377000604, 76.53220542319453</t>
  </si>
  <si>
    <t xml:space="preserve">106- 0952/ 106- 0953</t>
  </si>
  <si>
    <t xml:space="preserve">Large amounts of litter, right near stream</t>
  </si>
  <si>
    <t xml:space="preserve">Todd Ave. Pt. 6</t>
  </si>
  <si>
    <t xml:space="preserve">39.2399718955203, 76.53201447615047</t>
  </si>
  <si>
    <t xml:space="preserve">Todd Ave. Pt. 7</t>
  </si>
  <si>
    <t xml:space="preserve">39.237708114966, 76.53185065629515</t>
  </si>
  <si>
    <t xml:space="preserve">Todd Ave. Pt. 8</t>
  </si>
  <si>
    <t xml:space="preserve">39.2354273100982, 76.5316733852961</t>
  </si>
  <si>
    <t xml:space="preserve">Todd Ave. Pt. 9</t>
  </si>
  <si>
    <t xml:space="preserve">39.233206965532, 76.53150836476019</t>
  </si>
  <si>
    <t xml:space="preserve">Todd Ave. Pt. 10</t>
  </si>
  <si>
    <t xml:space="preserve">39.230940913402, 76.53133612172512</t>
  </si>
  <si>
    <t xml:space="preserve">Todd Ave. Pt. 11</t>
  </si>
  <si>
    <t xml:space="preserve">39.2284827102682, 76.53114760881552</t>
  </si>
  <si>
    <t xml:space="preserve">Todd Ave. Pt. 12</t>
  </si>
  <si>
    <t xml:space="preserve">39.2262262959239, 76.530987822507</t>
  </si>
  <si>
    <t xml:space="preserve">Todd Ave. Pt. 13</t>
  </si>
  <si>
    <t xml:space="preserve">39.2250093659021, 76.5312549910562</t>
  </si>
  <si>
    <t xml:space="preserve">Todd Ave. Pt. 14</t>
  </si>
  <si>
    <t xml:space="preserve">39.2272683432628, 76.53143057725811</t>
  </si>
  <si>
    <t xml:space="preserve">Todd Ave. Pt. 15</t>
  </si>
  <si>
    <t xml:space="preserve">39.2295776761708, 76.5316055145658</t>
  </si>
  <si>
    <t xml:space="preserve">Todd Ave. Pt. 16</t>
  </si>
  <si>
    <t xml:space="preserve">39.2318368581417, 76.53177431972651</t>
  </si>
  <si>
    <t xml:space="preserve">Todd Ave. Pt. 17</t>
  </si>
  <si>
    <t xml:space="preserve">39.2342008733441, 76.53194288581229</t>
  </si>
  <si>
    <t xml:space="preserve">Todd Ave. Pt. 18</t>
  </si>
  <si>
    <t xml:space="preserve">39.2364717775533, 76.5321318856185</t>
  </si>
  <si>
    <t xml:space="preserve">Todd Ave. Pt. 19</t>
  </si>
  <si>
    <t xml:space="preserve">39.2386760124724, 76.53229561037257</t>
  </si>
  <si>
    <t xml:space="preserve">Todd Ave. Pt. 20</t>
  </si>
  <si>
    <t xml:space="preserve">39.2408385149627, 76.53246825102157</t>
  </si>
  <si>
    <t xml:space="preserve">Todd Ave. Pt. 21</t>
  </si>
  <si>
    <t xml:space="preserve">39.2430608910342, 76.53263262379331</t>
  </si>
  <si>
    <t xml:space="preserve">106- 0956/ 106- 0957</t>
  </si>
  <si>
    <t xml:space="preserve">Large amounts of litter left</t>
  </si>
  <si>
    <t xml:space="preserve">Todd Ave. Pt. 22</t>
  </si>
  <si>
    <t xml:space="preserve">39.2453305965039, 76.53280958277881</t>
  </si>
  <si>
    <t xml:space="preserve">106- 0958/ 106- 0959</t>
  </si>
  <si>
    <t xml:space="preserve">Todd Ave. Pt. 23</t>
  </si>
  <si>
    <t xml:space="preserve">39.2476160353704, 76.53298717197069</t>
  </si>
  <si>
    <t xml:space="preserve">Todd Ave. Pt. 24</t>
  </si>
  <si>
    <t xml:space="preserve">39.2441641302834, 76.53309122435958</t>
  </si>
  <si>
    <t xml:space="preserve">Todd Ave. Pt. 25</t>
  </si>
  <si>
    <t xml:space="preserve">39.2419323650471, 76.53291359412437</t>
  </si>
  <si>
    <t xml:space="preserve">Todd Ave. Pt. 26</t>
  </si>
  <si>
    <t xml:space="preserve">39.239659649858, 76.53275688813235</t>
  </si>
  <si>
    <t xml:space="preserve">Todd Ave. Pt. 27</t>
  </si>
  <si>
    <t xml:space="preserve">39.2374140882144, 76.5325781126886</t>
  </si>
  <si>
    <t xml:space="preserve">Todd Ave. Pt. 28</t>
  </si>
  <si>
    <t xml:space="preserve">39.2351153319962, 76.53239943287484</t>
  </si>
  <si>
    <t xml:space="preserve">Todd Ave. Pt. 29</t>
  </si>
  <si>
    <t xml:space="preserve">39.2328377855606, 76.53222883152641</t>
  </si>
  <si>
    <t xml:space="preserve">Todd Ave. Pt. 30</t>
  </si>
  <si>
    <t xml:space="preserve">39.2306249903171, 76.53205919548995</t>
  </si>
  <si>
    <t xml:space="preserve">Todd Ave. Pt. 31</t>
  </si>
  <si>
    <t xml:space="preserve">39.228259648195, 76.53188390873318</t>
  </si>
  <si>
    <t xml:space="preserve">Todd Ave. Pt. 32</t>
  </si>
  <si>
    <t xml:space="preserve">39.2260542977686, 76.53170181807266</t>
  </si>
  <si>
    <t xml:space="preserve">Todd Ave. Pt. 33</t>
  </si>
  <si>
    <t xml:space="preserve">39.2237143052178, 76.53153911358777</t>
  </si>
  <si>
    <t xml:space="preserve">Todd Ave. Pt. 34</t>
  </si>
  <si>
    <t xml:space="preserve">39.2214718821197, 76.53135589759502</t>
  </si>
  <si>
    <t xml:space="preserve">Todd Ave. Pt. 35</t>
  </si>
  <si>
    <t xml:space="preserve">39.2201718211572, 76.53163211494237</t>
  </si>
  <si>
    <t xml:space="preserve">Todd Ave. Pt. 36</t>
  </si>
  <si>
    <t xml:space="preserve">39.2224747410783, 76.53181395482554</t>
  </si>
  <si>
    <t xml:space="preserve">Todd Ave. Pt. 37</t>
  </si>
  <si>
    <t xml:space="preserve">39.2246604003391, 76.53197741347734</t>
  </si>
  <si>
    <t xml:space="preserve">Todd Ave. Pt. 38</t>
  </si>
  <si>
    <t xml:space="preserve">39.2271508662381, 76.53216367759868</t>
  </si>
  <si>
    <t xml:space="preserve">Todd Ave. Pt. 39</t>
  </si>
  <si>
    <t xml:space="preserve">39.2293399534219, 76.53234100409753</t>
  </si>
  <si>
    <t xml:space="preserve">Todd Ave. Pt. 40</t>
  </si>
  <si>
    <t xml:space="preserve">39.2315365537851, 76.53250195830063</t>
  </si>
  <si>
    <t xml:space="preserve">Todd Ave. Pt. 41</t>
  </si>
  <si>
    <t xml:space="preserve">39.2338460844825, 76.53268347888839</t>
  </si>
  <si>
    <t xml:space="preserve">Todd Ave. Pt. 42</t>
  </si>
  <si>
    <t xml:space="preserve">39.236157437701, 76.53285097847902</t>
  </si>
  <si>
    <t xml:space="preserve">Todd Ave. Pt. 43</t>
  </si>
  <si>
    <t xml:space="preserve">39.2383961476555, 76.53302643368349</t>
  </si>
  <si>
    <t xml:space="preserve">Todd Ave. Pt. 44</t>
  </si>
  <si>
    <t xml:space="preserve">39.2405058873143, 76.53319115562962</t>
  </si>
  <si>
    <t xml:space="preserve">10/5/18</t>
  </si>
  <si>
    <t xml:space="preserve">106- 0960/ 109- 0961</t>
  </si>
  <si>
    <t xml:space="preserve">25.5 cm</t>
  </si>
  <si>
    <t xml:space="preserve">A lot of litter present, right by stream on a floodplain</t>
  </si>
  <si>
    <t xml:space="preserve">Todd Ave. Pt. 45</t>
  </si>
  <si>
    <t xml:space="preserve">39.2394208606152, 76.53346939684025</t>
  </si>
  <si>
    <t xml:space="preserve">Todd Ave. Pt. 46</t>
  </si>
  <si>
    <t xml:space="preserve">39.2371298654519, 76.53330587873589</t>
  </si>
  <si>
    <t xml:space="preserve">Todd Ave. Pt. 47</t>
  </si>
  <si>
    <t xml:space="preserve">39.2348597656599, 76.53313208789022</t>
  </si>
  <si>
    <t xml:space="preserve">Todd Ave. Pt. 48</t>
  </si>
  <si>
    <t xml:space="preserve">39.2326387301514, 76.53296424389798</t>
  </si>
  <si>
    <t xml:space="preserve">Todd Ave. Pt. 49</t>
  </si>
  <si>
    <t xml:space="preserve">39.2303310157715, 76.53278415182578</t>
  </si>
  <si>
    <t xml:space="preserve">Todd Ave. Pt. 50</t>
  </si>
  <si>
    <t xml:space="preserve">39.2281705636061, 76.53261561592795</t>
  </si>
  <si>
    <t xml:space="preserve">Todd Ave. Pt. 51</t>
  </si>
  <si>
    <t xml:space="preserve">39.2258609181119, 76.53244205326068</t>
  </si>
  <si>
    <t xml:space="preserve">Todd Ave. Pt. 52</t>
  </si>
  <si>
    <t xml:space="preserve">39.2234208162295, 76.5322602013657</t>
  </si>
  <si>
    <t xml:space="preserve">Todd Ave. Pt. 53</t>
  </si>
  <si>
    <t xml:space="preserve">39.2212229407688, 76.53208398129712</t>
  </si>
  <si>
    <t xml:space="preserve">Todd Ave. Pt. 54</t>
  </si>
  <si>
    <t xml:space="preserve">39.2189010356332, 76.5319047258848</t>
  </si>
  <si>
    <t xml:space="preserve">Todd Ave. Pt. 55</t>
  </si>
  <si>
    <t xml:space="preserve">39.2177294173054, 76.53219200310075</t>
  </si>
  <si>
    <t xml:space="preserve">Todd Ave. Pt. 56</t>
  </si>
  <si>
    <t xml:space="preserve">39.2199024804786, 76.53236346358266</t>
  </si>
  <si>
    <t xml:space="preserve">Todd Ave. Pt. 57</t>
  </si>
  <si>
    <t xml:space="preserve">39.222180220442, 76.53253612411024</t>
  </si>
  <si>
    <t xml:space="preserve">Todd Ave. Pt. 58</t>
  </si>
  <si>
    <t xml:space="preserve">39.2245649240128, 76.53271504744484</t>
  </si>
  <si>
    <t xml:space="preserve">Todd Ave. Pt. 59</t>
  </si>
  <si>
    <t xml:space="preserve">39.2268243748577, 76.53288559700086</t>
  </si>
  <si>
    <t xml:space="preserve">Todd Ave. Pt. 60</t>
  </si>
  <si>
    <t xml:space="preserve">39.2291461143083, 76.53304937284293</t>
  </si>
  <si>
    <t xml:space="preserve">Todd Ave. Pt. 61</t>
  </si>
  <si>
    <t xml:space="preserve">39.2313954659762, 76.53323614865127</t>
  </si>
  <si>
    <t xml:space="preserve">Todd Ave. Pt. 62</t>
  </si>
  <si>
    <t xml:space="preserve">39.2336410705317, 76.53340954331259</t>
  </si>
  <si>
    <t xml:space="preserve">Todd Ave. Pt. 63</t>
  </si>
  <si>
    <t xml:space="preserve">39.2358839362836, 76.5335767698992</t>
  </si>
  <si>
    <t xml:space="preserve">Todd Ave. Pt. 64</t>
  </si>
  <si>
    <t xml:space="preserve">39.2323333333333, 76.53367837424898</t>
  </si>
  <si>
    <t xml:space="preserve">Todd Ave. Pt. 65</t>
  </si>
  <si>
    <t xml:space="preserve">39.2301013523954, 76.53351119249081</t>
  </si>
  <si>
    <t xml:space="preserve">Todd Ave. Pt. 66</t>
  </si>
  <si>
    <t xml:space="preserve">39.2278579516333, 76.53333976378694</t>
  </si>
  <si>
    <t xml:space="preserve">Todd Ave. Pt. 67</t>
  </si>
  <si>
    <t xml:space="preserve">39.2256208490674, 76.53317195072908</t>
  </si>
  <si>
    <t xml:space="preserve">Todd Ave. Pt. 68</t>
  </si>
  <si>
    <t xml:space="preserve">39.223392049227, 76.53299939558161</t>
  </si>
  <si>
    <t xml:space="preserve">Todd Ave. Pt. 69</t>
  </si>
  <si>
    <t xml:space="preserve">39.2209782039283, 76.53281651174667</t>
  </si>
  <si>
    <t xml:space="preserve">Todd Ave. Pt. 70</t>
  </si>
  <si>
    <t xml:space="preserve">39.2187206488246, 76.53264109265852</t>
  </si>
  <si>
    <t xml:space="preserve">Todd Ave. Pt. 71</t>
  </si>
  <si>
    <t xml:space="preserve">39.2164282732656, 76.53246302253109</t>
  </si>
  <si>
    <t xml:space="preserve">Todd Ave. Pt. 72</t>
  </si>
  <si>
    <t xml:space="preserve">39.2151890091023, 76.5327416470947</t>
  </si>
  <si>
    <t xml:space="preserve">Todd Ave. Pt. 73</t>
  </si>
  <si>
    <t xml:space="preserve">39.2174307870838, 76.53290628414725</t>
  </si>
  <si>
    <t xml:space="preserve">Todd Ave. Pt. 74</t>
  </si>
  <si>
    <t xml:space="preserve">39.2197144845284, 76.53307885692649</t>
  </si>
  <si>
    <t xml:space="preserve">Todd Ave. Pt. 75</t>
  </si>
  <si>
    <t xml:space="preserve">39.222099259761, 76.53327272650559</t>
  </si>
  <si>
    <t xml:space="preserve">Todd Ave. Pt. 76</t>
  </si>
  <si>
    <t xml:space="preserve">39.2243267979033, 76.53343725305939</t>
  </si>
  <si>
    <t xml:space="preserve">Todd Ave. Pt. 77</t>
  </si>
  <si>
    <t xml:space="preserve">39.2266773559304, 76.53362045738163</t>
  </si>
  <si>
    <t xml:space="preserve">Todd Ave. Pt. 78</t>
  </si>
  <si>
    <t xml:space="preserve">39.2288641243648, 76.53379018366708</t>
  </si>
  <si>
    <t xml:space="preserve">Todd Ave. Pt. 79</t>
  </si>
  <si>
    <t xml:space="preserve">39.231125321708, 76.53396506668345</t>
  </si>
  <si>
    <t xml:space="preserve">Todd Ave. Pt. 80</t>
  </si>
  <si>
    <t xml:space="preserve">39.233354481794, 76.53412881651838</t>
  </si>
  <si>
    <t xml:space="preserve">Todd Ave. Pt. 81</t>
  </si>
  <si>
    <t xml:space="preserve">39.2355600190515, 76.53430341450878</t>
  </si>
  <si>
    <t xml:space="preserve">Todd Ave. Pt. 82</t>
  </si>
  <si>
    <t xml:space="preserve">39.2366407331035, 76.53474386499201</t>
  </si>
  <si>
    <t xml:space="preserve">Todd Ave. Pt. 83</t>
  </si>
  <si>
    <t xml:space="preserve">39.2343210385165, 76.53457532227259</t>
  </si>
  <si>
    <t xml:space="preserve">Todd Ave. Pt. 84</t>
  </si>
  <si>
    <t xml:space="preserve">39.2320696694363, 76.53440559270732</t>
  </si>
  <si>
    <t xml:space="preserve">Todd Ave. Pt. 85</t>
  </si>
  <si>
    <t xml:space="preserve">39.2298788675801, 76.53422598772592</t>
  </si>
  <si>
    <t xml:space="preserve">Todd Ave. Pt. 86</t>
  </si>
  <si>
    <t xml:space="preserve">39.2276152406488, 76.53405517399021</t>
  </si>
  <si>
    <t xml:space="preserve">Todd Ave. Pt. 87</t>
  </si>
  <si>
    <t xml:space="preserve">39.2253598441469, 76.53388203410813</t>
  </si>
  <si>
    <t xml:space="preserve">Todd Ave. Pt. 88</t>
  </si>
  <si>
    <t xml:space="preserve">39.223108620358, 76.53370668890132</t>
  </si>
  <si>
    <t xml:space="preserve">Todd Ave. Pt. 89</t>
  </si>
  <si>
    <t xml:space="preserve">39.2208971846153, 76.53354220759771</t>
  </si>
  <si>
    <t xml:space="preserve">Todd Ave. Pt. 90</t>
  </si>
  <si>
    <t xml:space="preserve">39.2184333553042, 76.53336135242155</t>
  </si>
  <si>
    <t xml:space="preserve">Todd Ave. Pt. 91</t>
  </si>
  <si>
    <t xml:space="preserve">39.2161945809436, 76.53318725855614</t>
  </si>
  <si>
    <t xml:space="preserve">Todd Ave. Pt. 92</t>
  </si>
  <si>
    <t xml:space="preserve">39.2139591326646, 76.53301731696112</t>
  </si>
  <si>
    <t xml:space="preserve">Todd Ave. Pt. 93</t>
  </si>
  <si>
    <t xml:space="preserve">39.2116760712267, 76.53284157888575</t>
  </si>
  <si>
    <t xml:space="preserve">Todd Ave. Pt. 94</t>
  </si>
  <si>
    <t xml:space="preserve">39.210439506067, 76.53312151735496</t>
  </si>
  <si>
    <t xml:space="preserve">Todd Ave. Pt. 95</t>
  </si>
  <si>
    <t xml:space="preserve">39.2126625944562, 76.53328502227956</t>
  </si>
  <si>
    <t xml:space="preserve">Todd Ave. Pt. 96</t>
  </si>
  <si>
    <t xml:space="preserve">39.2149245627282, 76.53345786850628</t>
  </si>
  <si>
    <t xml:space="preserve">Todd Ave. Pt. 97</t>
  </si>
  <si>
    <t xml:space="preserve">39.2172094714507, 76.53363255998512</t>
  </si>
  <si>
    <t xml:space="preserve">Todd Ave. Pt. 98</t>
  </si>
  <si>
    <t xml:space="preserve">39.219586829869, 76.53381767466652</t>
  </si>
  <si>
    <t xml:space="preserve">Todd Ave. Pt. 99</t>
  </si>
  <si>
    <t xml:space="preserve">39.2218415993108, 76.53398602470034</t>
  </si>
  <si>
    <t xml:space="preserve">Todd Ave. Pt. 100</t>
  </si>
  <si>
    <t xml:space="preserve">39.2241120019678, 76.53416029241637</t>
  </si>
  <si>
    <t xml:space="preserve">Todd Ave. Pt. 101</t>
  </si>
  <si>
    <t xml:space="preserve">39.2263143369417, 76.53433622402723</t>
  </si>
  <si>
    <t xml:space="preserve">Todd Ave. Pt. 102</t>
  </si>
  <si>
    <t xml:space="preserve">39.228531981112, 76.53450882159385</t>
  </si>
  <si>
    <t xml:space="preserve">Todd Ave. Pt. 103</t>
  </si>
  <si>
    <t xml:space="preserve">39.2308449576039, 76.53467917272933</t>
  </si>
  <si>
    <t xml:space="preserve">Todd Ave. Pt. 104</t>
  </si>
  <si>
    <t xml:space="preserve">39.2330725288317, 76.53486116622788</t>
  </si>
  <si>
    <t xml:space="preserve">Todd Ave. Pt. 105</t>
  </si>
  <si>
    <t xml:space="preserve">39.2352756889694, 76.53502846258176</t>
  </si>
  <si>
    <t xml:space="preserve">Todd Ave. Pt. 106</t>
  </si>
  <si>
    <t xml:space="preserve">39.2340136404311, 76.5352973745909</t>
  </si>
  <si>
    <t xml:space="preserve">Todd Ave. Pt. 107</t>
  </si>
  <si>
    <t xml:space="preserve">39.231825603868, 76.53513755342445</t>
  </si>
  <si>
    <t xml:space="preserve">Todd Ave. Pt. 108</t>
  </si>
  <si>
    <t xml:space="preserve">39.2295531402791, 76.53496447384157</t>
  </si>
  <si>
    <t xml:space="preserve">Todd Ave. Pt. 109</t>
  </si>
  <si>
    <t xml:space="preserve">39.2273204679335, 76.53477871177873</t>
  </si>
  <si>
    <t xml:space="preserve">Todd Ave. Pt. 110</t>
  </si>
  <si>
    <t xml:space="preserve">39.2250701845658, 76.53461071804456</t>
  </si>
  <si>
    <t xml:space="preserve">Todd Ave. Pt. 111</t>
  </si>
  <si>
    <t xml:space="preserve">39.2228540616045, 76.53445112513769</t>
  </si>
  <si>
    <t xml:space="preserve">Todd Ave. Pt. 112</t>
  </si>
  <si>
    <t xml:space="preserve">39.2205842014219, 76.53426807127178</t>
  </si>
  <si>
    <t xml:space="preserve">Todd Ave. Pt. 113</t>
  </si>
  <si>
    <t xml:space="preserve">39.2182892447338, 76.53408272093411</t>
  </si>
  <si>
    <t xml:space="preserve">Todd Ave. Pt. 114</t>
  </si>
  <si>
    <t xml:space="preserve">39.2158916678089, 76.53391026370467</t>
  </si>
  <si>
    <t xml:space="preserve">Todd Ave. Pt. 115</t>
  </si>
  <si>
    <t xml:space="preserve">39.2136506049265, 76.53374160822283</t>
  </si>
  <si>
    <t xml:space="preserve">Todd Ave. Pt. 116</t>
  </si>
  <si>
    <t xml:space="preserve">39.2114698129267, 76.53356392866478</t>
  </si>
  <si>
    <t xml:space="preserve">Todd Ave. Pt. 117</t>
  </si>
  <si>
    <t xml:space="preserve">39.2091395364594, 76.53339932954938</t>
  </si>
  <si>
    <t xml:space="preserve">Todd Ave. Pt. 118</t>
  </si>
  <si>
    <t xml:space="preserve">39.2078647380242, 76.53368032455431</t>
  </si>
  <si>
    <t xml:space="preserve">Todd Ave. Pt. 119</t>
  </si>
  <si>
    <t xml:space="preserve">39.2100957369624, 76.53384833456592</t>
  </si>
  <si>
    <t xml:space="preserve">Todd Ave. Pt. 120</t>
  </si>
  <si>
    <t xml:space="preserve">39.2123525655338, 76.5340232894382</t>
  </si>
  <si>
    <t xml:space="preserve">Todd Ave. Pt. 121</t>
  </si>
  <si>
    <t xml:space="preserve">39.2146026051125, 76.53419407559007</t>
  </si>
  <si>
    <t xml:space="preserve">Todd Ave. Pt. 122</t>
  </si>
  <si>
    <t xml:space="preserve">39.2169602979096, 76.53437931059135</t>
  </si>
  <si>
    <t xml:space="preserve">Todd Ave. Pt. 123</t>
  </si>
  <si>
    <t xml:space="preserve">39.2192470140555, 76.53455395169651</t>
  </si>
  <si>
    <t xml:space="preserve">Todd Ave. Pt. 124</t>
  </si>
  <si>
    <t xml:space="preserve">39.2214573547347, 76.53472591100183</t>
  </si>
  <si>
    <t xml:space="preserve">Todd Ave. Pt. 125</t>
  </si>
  <si>
    <t xml:space="preserve">39.2237164407234, 76.5348996379348</t>
  </si>
  <si>
    <t xml:space="preserve">Todd Ave. Pt. 126</t>
  </si>
  <si>
    <t xml:space="preserve">39.2259588717022, 76.53507248575609</t>
  </si>
  <si>
    <t xml:space="preserve">Todd Ave. Pt. 127</t>
  </si>
  <si>
    <t xml:space="preserve">39.2283860401549, 76.53523832191642</t>
  </si>
  <si>
    <t xml:space="preserve">10/26/18</t>
  </si>
  <si>
    <t xml:space="preserve">107- 0991/ 107- 0992</t>
  </si>
  <si>
    <t xml:space="preserve">Under power line, in open area</t>
  </si>
  <si>
    <t xml:space="preserve">Todd Ave. Pt. 128</t>
  </si>
  <si>
    <t xml:space="preserve">39.2305004367911, 76.53540864346314</t>
  </si>
  <si>
    <t xml:space="preserve">Todd Ave. Pt. 129</t>
  </si>
  <si>
    <t xml:space="preserve">39.2327953403487, 76.53558258067552</t>
  </si>
  <si>
    <t xml:space="preserve">Todd Ave. Pt. 130</t>
  </si>
  <si>
    <t xml:space="preserve">39.229253074259, 76.53568549840416</t>
  </si>
  <si>
    <t xml:space="preserve">Todd Ave. Pt. 131</t>
  </si>
  <si>
    <t xml:space="preserve">39.2270649444504, 76.53552580257501</t>
  </si>
  <si>
    <t xml:space="preserve">Todd Ave. Pt. 132</t>
  </si>
  <si>
    <t xml:space="preserve">39.2247802051078, 76.53534585986111</t>
  </si>
  <si>
    <t xml:space="preserve">Todd Ave. Pt. 133</t>
  </si>
  <si>
    <t xml:space="preserve">39.2225654206918, 76.5351693217915</t>
  </si>
  <si>
    <t xml:space="preserve">Todd Ave. Pt. 134</t>
  </si>
  <si>
    <t xml:space="preserve">39.2202093271081, 76.53500619927259</t>
  </si>
  <si>
    <t xml:space="preserve">Todd Ave. Pt. 135</t>
  </si>
  <si>
    <t xml:space="preserve">39.2180591140759, 76.5348306478474</t>
  </si>
  <si>
    <t xml:space="preserve">Todd Ave. Pt. 136</t>
  </si>
  <si>
    <t xml:space="preserve">39.2156664088768, 76.53464888013681</t>
  </si>
  <si>
    <t xml:space="preserve">Todd Ave. Pt. 137</t>
  </si>
  <si>
    <t xml:space="preserve">39.2134770748319, 76.53446606197521</t>
  </si>
  <si>
    <t xml:space="preserve">Todd Ave. Pt. 138</t>
  </si>
  <si>
    <t xml:space="preserve">39.2112235458452, 76.53429669202509</t>
  </si>
  <si>
    <t xml:space="preserve">Todd Ave. Pt. 139</t>
  </si>
  <si>
    <t xml:space="preserve">39.2089481252762, 76.53412624905678</t>
  </si>
  <si>
    <t xml:space="preserve">Todd Ave. Pt. 140</t>
  </si>
  <si>
    <t xml:space="preserve">39.2068283872218, 76.53394551868236</t>
  </si>
  <si>
    <t xml:space="preserve">Todd Ave. Pt. 141</t>
  </si>
  <si>
    <t xml:space="preserve">39.2055483580923, 76.53423248962328</t>
  </si>
  <si>
    <t xml:space="preserve">Todd Ave. Pt. 142</t>
  </si>
  <si>
    <t xml:space="preserve">39.207672811774, 76.53439101915616</t>
  </si>
  <si>
    <t xml:space="preserve">Todd Ave. Pt. 143</t>
  </si>
  <si>
    <t xml:space="preserve">39.2100064949241, 76.53457381750344</t>
  </si>
  <si>
    <t xml:space="preserve">Todd Ave. Pt. 144</t>
  </si>
  <si>
    <t xml:space="preserve">39.2123733447829, 76.53475107973698</t>
  </si>
  <si>
    <t xml:space="preserve">Todd Ave. Pt. 145</t>
  </si>
  <si>
    <t xml:space="preserve">39.2145397607495, 76.53492590822323</t>
  </si>
  <si>
    <t xml:space="preserve">Todd Ave. Pt. 146</t>
  </si>
  <si>
    <t xml:space="preserve">39.2191011203109, 76.53527170585737</t>
  </si>
  <si>
    <t xml:space="preserve">Todd Ave. Pt. 147</t>
  </si>
  <si>
    <t xml:space="preserve">39.2168905216582, 76.53510949072525</t>
  </si>
  <si>
    <t xml:space="preserve">Todd Ave. Pt. 148</t>
  </si>
  <si>
    <t xml:space="preserve">39.2155753041067, 76.53537349705485</t>
  </si>
  <si>
    <t xml:space="preserve">Todd Ave. Pt. 149</t>
  </si>
  <si>
    <t xml:space="preserve">39.2133377221343, 76.53521176215843</t>
  </si>
  <si>
    <t xml:space="preserve">Todd Ave. Pt. 150</t>
  </si>
  <si>
    <t xml:space="preserve">39.2110341431422, 76.53502667486613</t>
  </si>
  <si>
    <t xml:space="preserve">Todd Ave. Pt. 151</t>
  </si>
  <si>
    <t xml:space="preserve">39.2086659279111, 76.53484817270055</t>
  </si>
  <si>
    <t xml:space="preserve">Todd Ave. Pt. 152</t>
  </si>
  <si>
    <t xml:space="preserve">39.2064809390238, 76.53468284111942</t>
  </si>
  <si>
    <t xml:space="preserve">Todd Ave. Pt. 153</t>
  </si>
  <si>
    <t xml:space="preserve">39.204204576405, 76.53450153586887</t>
  </si>
  <si>
    <t xml:space="preserve">Todd Ave. Pt. 154</t>
  </si>
  <si>
    <t xml:space="preserve">39.2019388904256, 76.53433915446439</t>
  </si>
  <si>
    <t xml:space="preserve">Todd Ave. Pt. 155</t>
  </si>
  <si>
    <t xml:space="preserve">39.2007057880431, 76.53461113714924</t>
  </si>
  <si>
    <t xml:space="preserve">Todd Ave. Pt. 156</t>
  </si>
  <si>
    <t xml:space="preserve">39.2028869545017, 76.53478915640861</t>
  </si>
  <si>
    <t xml:space="preserve">Todd Ave. Pt. 157</t>
  </si>
  <si>
    <t xml:space="preserve">39.2051718417213, 76.5349554384848</t>
  </si>
  <si>
    <t xml:space="preserve">Todd Ave. Pt. 158</t>
  </si>
  <si>
    <t xml:space="preserve">39.207513423651, 76.53512692381821</t>
  </si>
  <si>
    <t xml:space="preserve">Todd Ave. Pt. 159</t>
  </si>
  <si>
    <t xml:space="preserve">39.2097300814946, 76.53530051102253</t>
  </si>
  <si>
    <t xml:space="preserve">Todd Ave. Pt. 160</t>
  </si>
  <si>
    <t xml:space="preserve">39.2061328810427, 76.53539851364609</t>
  </si>
  <si>
    <t xml:space="preserve">Todd Ave. Pt. 161</t>
  </si>
  <si>
    <t xml:space="preserve">39.2039143633526, 76.53523502814403</t>
  </si>
  <si>
    <t xml:space="preserve">Todd Ave. Pt. 162</t>
  </si>
  <si>
    <t xml:space="preserve">39.2016742914964, 76.53506116486987</t>
  </si>
  <si>
    <t xml:space="preserve">Todd Ave. Pt. 163</t>
  </si>
  <si>
    <t xml:space="preserve">39.1994738124593, 76.5348901405139</t>
  </si>
  <si>
    <t xml:space="preserve">Todd Ave. Pt. 164</t>
  </si>
  <si>
    <t xml:space="preserve">39.1971374789099, 76.5347140442483</t>
  </si>
  <si>
    <t xml:space="preserve">Todd Ave. Pt. 165</t>
  </si>
  <si>
    <t xml:space="preserve">39.1937218583052, 76.53479252639248</t>
  </si>
  <si>
    <t xml:space="preserve">Todd Ave. Pt. 166</t>
  </si>
  <si>
    <t xml:space="preserve">39.1959939716109, 76.53497161844157</t>
  </si>
  <si>
    <t xml:space="preserve">Todd Ave. Pt. 167</t>
  </si>
  <si>
    <t xml:space="preserve">39.1981706137995, 76.53514995303665</t>
  </si>
  <si>
    <t xml:space="preserve">Todd Ave. Pt. 168</t>
  </si>
  <si>
    <t xml:space="preserve">39.2004633088173, 76.53531280475509</t>
  </si>
  <si>
    <t xml:space="preserve">Todd Ave. Pt. 169</t>
  </si>
  <si>
    <t xml:space="preserve">39.2027591974253, 76.53548760749918</t>
  </si>
  <si>
    <t xml:space="preserve">Todd Ave. Pt. 170</t>
  </si>
  <si>
    <t xml:space="preserve">39.2049727921803, 76.53567198564114</t>
  </si>
  <si>
    <t xml:space="preserve">Picture #'s (Auger)</t>
  </si>
  <si>
    <t xml:space="preserve">Horizon O</t>
  </si>
  <si>
    <t xml:space="preserve">Horizon A</t>
  </si>
  <si>
    <t xml:space="preserve">Horizon B</t>
  </si>
  <si>
    <t xml:space="preserve">Depth O</t>
  </si>
  <si>
    <t xml:space="preserve">Depth A</t>
  </si>
  <si>
    <t xml:space="preserve">Depth B</t>
  </si>
  <si>
    <t xml:space="preserve">Hue O</t>
  </si>
  <si>
    <t xml:space="preserve">Hue A</t>
  </si>
  <si>
    <t xml:space="preserve">Hue B</t>
  </si>
  <si>
    <t xml:space="preserve">Value/ Chroma O</t>
  </si>
  <si>
    <t xml:space="preserve">Value/ Chroma A</t>
  </si>
  <si>
    <t xml:space="preserve">Value/ Chroma B</t>
  </si>
  <si>
    <t xml:space="preserve">Color Name O</t>
  </si>
  <si>
    <t xml:space="preserve">Color Name A</t>
  </si>
  <si>
    <t xml:space="preserve">Color Name B</t>
  </si>
  <si>
    <t xml:space="preserve">Soil Texture O</t>
  </si>
  <si>
    <t xml:space="preserve">Soil Texture A</t>
  </si>
  <si>
    <t xml:space="preserve"> Soil Texture B</t>
  </si>
  <si>
    <t xml:space="preserve">Public Access (0 - 4)</t>
  </si>
  <si>
    <t xml:space="preserve">Stewardship (0 - 4)</t>
  </si>
  <si>
    <t xml:space="preserve">Stewardship(0 - 4)</t>
  </si>
  <si>
    <t xml:space="preserve">Evidence of Dumping (0 - 4)</t>
  </si>
  <si>
    <t xml:space="preserve">Informal Trails (Y/N)</t>
  </si>
  <si>
    <t xml:space="preserve">Encampment/ Sleeping Area (Y/N)</t>
  </si>
  <si>
    <t xml:space="preserve">Adult Recreation (Y/N)</t>
  </si>
  <si>
    <t xml:space="preserve">Informal/ Improvised Sitting Areas (Y/N)</t>
  </si>
  <si>
    <t xml:space="preserve">Fire Pit (Y/N)</t>
  </si>
  <si>
    <t xml:space="preserve">Memorial/ Shrine/ Sacred Symbol (Y/N)</t>
  </si>
  <si>
    <t xml:space="preserve">Bird Feeder/ Bird Bath/ Bird or Bat Box (Y/N)</t>
  </si>
  <si>
    <t xml:space="preserve">Additional Notes</t>
  </si>
  <si>
    <t xml:space="preserve">103- 0382: 103- 0396</t>
  </si>
  <si>
    <t xml:space="preserve">Dark Brown</t>
  </si>
  <si>
    <t xml:space="preserve">Y</t>
  </si>
  <si>
    <t xml:space="preserve">Tyrone St. Pt. </t>
  </si>
  <si>
    <t xml:space="preserve">103- 0533: 103- 0554</t>
  </si>
  <si>
    <t xml:space="preserve">43 cm</t>
  </si>
  <si>
    <t xml:space="preserve">Bottom of very steep slope</t>
  </si>
  <si>
    <t xml:space="preserve">103- 0515: 103- 0520</t>
  </si>
  <si>
    <t xml:space="preserve"> Leidig Rec Center Pt. </t>
  </si>
  <si>
    <t xml:space="preserve">103- 0567: 103- 0568</t>
  </si>
  <si>
    <t xml:space="preserve">33 cm</t>
  </si>
  <si>
    <t xml:space="preserve">Point was on a very steep slope next to a busy road.</t>
  </si>
  <si>
    <t xml:space="preserve">103- 0580: 103- 0585</t>
  </si>
  <si>
    <t xml:space="preserve">This plot was in someone's well- kept yard</t>
  </si>
  <si>
    <t xml:space="preserve">103- 0594: 103- 0607</t>
  </si>
  <si>
    <t xml:space="preserve">28 cm</t>
  </si>
  <si>
    <t xml:space="preserve">This plot was on a dump's property. It was not a landfill but on he boundary of a dump</t>
  </si>
  <si>
    <t xml:space="preserve">104- 0639: 104- 0649</t>
  </si>
  <si>
    <t xml:space="preserve">42 cm</t>
  </si>
  <si>
    <t xml:space="preserve">At a church that is at the beginning stages of establishing a nature center in the forest</t>
  </si>
  <si>
    <t xml:space="preserve">Stillmeadow Chruch Pt. 23</t>
  </si>
  <si>
    <t xml:space="preserve">104- 0663: 104- 0669</t>
  </si>
  <si>
    <t xml:space="preserve">Forest Glen Plot 2, Pt. 2</t>
  </si>
  <si>
    <t xml:space="preserve">104- 0727: 104- 0732</t>
  </si>
  <si>
    <t xml:space="preserve">Forest Glen Plot 3, Pt. 42</t>
  </si>
  <si>
    <t xml:space="preserve">104- 0783: 104- 0788</t>
  </si>
  <si>
    <t xml:space="preserve">Point is mid-slope; at the bottom of slope is a floodplain with a river </t>
  </si>
  <si>
    <t xml:space="preserve">104- 0848: 104- 0856</t>
  </si>
  <si>
    <t xml:space="preserve">Right by hotel, at top of steep slope</t>
  </si>
  <si>
    <t xml:space="preserve">105- 0887: 105- 0899</t>
  </si>
  <si>
    <t xml:space="preserve">Species Name (1)</t>
  </si>
  <si>
    <t xml:space="preserve">Species Name (2)</t>
  </si>
  <si>
    <t xml:space="preserve">Species Name (3)</t>
  </si>
  <si>
    <t xml:space="preserve">Species Name (4)</t>
  </si>
  <si>
    <t xml:space="preserve">Species Name (5)</t>
  </si>
  <si>
    <t xml:space="preserve">Species Name (6)</t>
  </si>
  <si>
    <t xml:space="preserve">Species Name (7)</t>
  </si>
  <si>
    <t xml:space="preserve">Species Name (8)</t>
  </si>
  <si>
    <t xml:space="preserve">% Cover (Species 1)</t>
  </si>
  <si>
    <t xml:space="preserve">% Cover (Species 2)</t>
  </si>
  <si>
    <t xml:space="preserve">% Cover (Species 3)</t>
  </si>
  <si>
    <t xml:space="preserve">% Cover (Species 4)</t>
  </si>
  <si>
    <t xml:space="preserve">% Cover (Species 5)</t>
  </si>
  <si>
    <t xml:space="preserve">% Cover (Species 6)</t>
  </si>
  <si>
    <t xml:space="preserve">% Cover (Species 7)</t>
  </si>
  <si>
    <t xml:space="preserve">% Cover (Species 8)</t>
  </si>
  <si>
    <t xml:space="preserve">Invasive (Y/N) Species 1</t>
  </si>
  <si>
    <t xml:space="preserve">Invasive (Y/N) Species 2</t>
  </si>
  <si>
    <t xml:space="preserve">Invasive (Y/N) Species 3</t>
  </si>
  <si>
    <t xml:space="preserve">Invasive (Y/N) Species 4</t>
  </si>
  <si>
    <t xml:space="preserve">Invasive (Y/N) Species 5</t>
  </si>
  <si>
    <t xml:space="preserve">Invasive (Y/N) Species 6</t>
  </si>
  <si>
    <t xml:space="preserve">Invasive (Y/N) Species 7</t>
  </si>
  <si>
    <t xml:space="preserve">Invasive (Y/N) Species 8</t>
  </si>
  <si>
    <t xml:space="preserve">% Invasive Cover</t>
  </si>
  <si>
    <t xml:space="preserve"># of Invasive Species</t>
  </si>
  <si>
    <t xml:space="preserve">Lonicera japonica</t>
  </si>
  <si>
    <t xml:space="preserve">Parthenocissus quinquefolia</t>
  </si>
  <si>
    <t xml:space="preserve">Hedera helix</t>
  </si>
  <si>
    <t xml:space="preserve">Carya cordiformis</t>
  </si>
  <si>
    <t xml:space="preserve">Fraxinus americana</t>
  </si>
  <si>
    <t xml:space="preserve">Alliaria petiolata</t>
  </si>
  <si>
    <t xml:space="preserve">N </t>
  </si>
  <si>
    <t xml:space="preserve">Trifolium repens</t>
  </si>
  <si>
    <t xml:space="preserve">Turf</t>
  </si>
  <si>
    <t xml:space="preserve">Moss</t>
  </si>
  <si>
    <t xml:space="preserve">Cornus florida</t>
  </si>
  <si>
    <t xml:space="preserve">Toxicodendron radicans </t>
  </si>
  <si>
    <t xml:space="preserve">??</t>
  </si>
  <si>
    <t xml:space="preserve">Sassafras albidum</t>
  </si>
  <si>
    <t xml:space="preserve">Rubus occidentalis</t>
  </si>
  <si>
    <t xml:space="preserve">Viburnum acerifolium</t>
  </si>
  <si>
    <t xml:space="preserve">Malus spp</t>
  </si>
  <si>
    <t xml:space="preserve">Fraxinus pennsylvanica</t>
  </si>
  <si>
    <t xml:space="preserve">Knoll Pt. 18</t>
  </si>
  <si>
    <t xml:space="preserve">?? Unknown serrated</t>
  </si>
  <si>
    <t xml:space="preserve">Liriodendron tulipifera</t>
  </si>
  <si>
    <t xml:space="preserve">Prunus avium</t>
  </si>
  <si>
    <t xml:space="preserve">Amelanchier arborea</t>
  </si>
  <si>
    <t xml:space="preserve">Fagus grandifolia</t>
  </si>
  <si>
    <t xml:space="preserve">Toxicodendron radicans</t>
  </si>
  <si>
    <t xml:space="preserve">Fragaria vesca</t>
  </si>
  <si>
    <t xml:space="preserve">Polygonum perfoliata</t>
  </si>
  <si>
    <t xml:space="preserve">Oxalis stricta</t>
  </si>
  <si>
    <t xml:space="preserve">Perilla frutescens</t>
  </si>
  <si>
    <t xml:space="preserve">Viburnum dentatum</t>
  </si>
  <si>
    <t xml:space="preserve">Vinca minor</t>
  </si>
  <si>
    <t xml:space="preserve">Convallaria majalis</t>
  </si>
  <si>
    <t xml:space="preserve">Adenophora tracheliodes</t>
  </si>
  <si>
    <t xml:space="preserve">Acer rubrum</t>
  </si>
  <si>
    <t xml:space="preserve">Morus rubra </t>
  </si>
  <si>
    <t xml:space="preserve">Robinia pseudoacacia</t>
  </si>
  <si>
    <t xml:space="preserve">Fagaria vesca</t>
  </si>
  <si>
    <t xml:space="preserve">07/06/28</t>
  </si>
  <si>
    <t xml:space="preserve">Ampelopsis glandulosa</t>
  </si>
  <si>
    <t xml:space="preserve">Cicaea alpina</t>
  </si>
  <si>
    <t xml:space="preserve">Ageratina altissima</t>
  </si>
  <si>
    <t xml:space="preserve">Lindera benzoin</t>
  </si>
  <si>
    <t xml:space="preserve">Viburnum lentago </t>
  </si>
  <si>
    <t xml:space="preserve">Rubus trianthus</t>
  </si>
  <si>
    <t xml:space="preserve">Gleditsia triacanthos</t>
  </si>
  <si>
    <t xml:space="preserve">Smilax rotundifolia</t>
  </si>
  <si>
    <t xml:space="preserve">Allaria petiolata</t>
  </si>
  <si>
    <t xml:space="preserve">Osmunda japonica</t>
  </si>
  <si>
    <t xml:space="preserve">Osmundastrum cinnamomeum</t>
  </si>
  <si>
    <t xml:space="preserve">Rosa Multiflora</t>
  </si>
  <si>
    <t xml:space="preserve">Phytolacca americana</t>
  </si>
  <si>
    <t xml:space="preserve">Geum aleppicum</t>
  </si>
  <si>
    <t xml:space="preserve">Rosa multiflora</t>
  </si>
  <si>
    <t xml:space="preserve">Celastrus orbiculatus</t>
  </si>
  <si>
    <t xml:space="preserve">Ulmus americana</t>
  </si>
  <si>
    <t xml:space="preserve">Celustrus orbiculatus</t>
  </si>
  <si>
    <t xml:space="preserve">Ailanthus altissima</t>
  </si>
  <si>
    <t xml:space="preserve">Orychophragmus violaceus</t>
  </si>
  <si>
    <t xml:space="preserve">Pathenocissus quinquefolia </t>
  </si>
  <si>
    <t xml:space="preserve">Fallopia japonica</t>
  </si>
  <si>
    <t xml:space="preserve">Pathenocissus quinquefolia</t>
  </si>
  <si>
    <t xml:space="preserve">Dioscorea polystachya</t>
  </si>
  <si>
    <t xml:space="preserve">Glechoma hederacea</t>
  </si>
  <si>
    <t xml:space="preserve">Lonicera japonica </t>
  </si>
  <si>
    <t xml:space="preserve">Hedera Helix</t>
  </si>
  <si>
    <t xml:space="preserve">Polygonum longisetum</t>
  </si>
  <si>
    <t xml:space="preserve">Plantago asiatica</t>
  </si>
  <si>
    <t xml:space="preserve">Glechoma longituba</t>
  </si>
  <si>
    <t xml:space="preserve">Duchesnea indica</t>
  </si>
  <si>
    <t xml:space="preserve">Unknown</t>
  </si>
  <si>
    <t xml:space="preserve">Glechoma longituba </t>
  </si>
  <si>
    <t xml:space="preserve">Polygonum longisetum </t>
  </si>
  <si>
    <t xml:space="preserve">Geum canadense</t>
  </si>
  <si>
    <t xml:space="preserve">Akebia quintata</t>
  </si>
  <si>
    <t xml:space="preserve">Helianthus tuberosis</t>
  </si>
  <si>
    <t xml:space="preserve">Arctium lappa</t>
  </si>
  <si>
    <t xml:space="preserve">Ampelopsis glanulosa</t>
  </si>
  <si>
    <t xml:space="preserve">Gymnema sylvestre</t>
  </si>
  <si>
    <t xml:space="preserve">Viola collina</t>
  </si>
  <si>
    <t xml:space="preserve">Betula playphylla</t>
  </si>
  <si>
    <t xml:space="preserve">Campsis radicans</t>
  </si>
  <si>
    <t xml:space="preserve">Verbena officinalis</t>
  </si>
  <si>
    <t xml:space="preserve">Vitis riparia</t>
  </si>
  <si>
    <t xml:space="preserve">Cotinus coggygria</t>
  </si>
  <si>
    <t xml:space="preserve">Polygonum perfoliatum</t>
  </si>
  <si>
    <t xml:space="preserve">Buddleja lindleyana</t>
  </si>
  <si>
    <t xml:space="preserve">Centella asiatica</t>
  </si>
  <si>
    <t xml:space="preserve">Ipomoea hederacea</t>
  </si>
  <si>
    <t xml:space="preserve">Fern</t>
  </si>
  <si>
    <t xml:space="preserve">Bidens bipinnata</t>
  </si>
  <si>
    <t xml:space="preserve">Diffusa diffusa</t>
  </si>
  <si>
    <t xml:space="preserve">Taraxacum</t>
  </si>
  <si>
    <t xml:space="preserve">Y/N (Both)</t>
  </si>
  <si>
    <t xml:space="preserve">Euonymus alata</t>
  </si>
  <si>
    <t xml:space="preserve">Ampelosis glandulosa</t>
  </si>
  <si>
    <t xml:space="preserve">Microstegium vimineum</t>
  </si>
  <si>
    <t xml:space="preserve">Smilax riparia</t>
  </si>
  <si>
    <t xml:space="preserve">Pinellia ternata</t>
  </si>
  <si>
    <t xml:space="preserve">Arthraxon hispidus</t>
  </si>
  <si>
    <t xml:space="preserve">Ampelopsis grandulosa</t>
  </si>
  <si>
    <t xml:space="preserve">Amphicarpaea bracteata</t>
  </si>
  <si>
    <t xml:space="preserve">Microstegeum vimineum</t>
  </si>
  <si>
    <t xml:space="preserve">Galium spurium</t>
  </si>
  <si>
    <t xml:space="preserve">Zelkova serrata</t>
  </si>
  <si>
    <t xml:space="preserve">Robinia pseudoacacia </t>
  </si>
  <si>
    <t xml:space="preserve">Celastrus orbiculatus </t>
  </si>
  <si>
    <t xml:space="preserve">Bidens pilosa</t>
  </si>
  <si>
    <t xml:space="preserve">Humula japonicus</t>
  </si>
  <si>
    <t xml:space="preserve">Gynostemma pentaphyllum</t>
  </si>
  <si>
    <t xml:space="preserve">Helianthus tuberosus</t>
  </si>
  <si>
    <t xml:space="preserve">Galium concinnum</t>
  </si>
  <si>
    <t xml:space="preserve">Circaea alpina</t>
  </si>
  <si>
    <t xml:space="preserve">Lycium chinense</t>
  </si>
  <si>
    <t xml:space="preserve">Fallopia japonica </t>
  </si>
  <si>
    <t xml:space="preserve">Digitaria sanguinalis</t>
  </si>
  <si>
    <t xml:space="preserve">Rumex acetosa</t>
  </si>
  <si>
    <t xml:space="preserve">Y and N</t>
  </si>
  <si>
    <t xml:space="preserve">Circaea cordata</t>
  </si>
  <si>
    <t xml:space="preserve">Polygonum aviculare</t>
  </si>
  <si>
    <t xml:space="preserve">Polygonum longistem</t>
  </si>
  <si>
    <t xml:space="preserve">Lophatherum gracile</t>
  </si>
  <si>
    <t xml:space="preserve">Todd Ave. Pt. 1 </t>
  </si>
  <si>
    <t xml:space="preserve">Relative Dominance of Prism Data: </t>
  </si>
  <si>
    <t xml:space="preserve">ACRU</t>
  </si>
  <si>
    <t xml:space="preserve">CACO</t>
  </si>
  <si>
    <t xml:space="preserve">CAGL</t>
  </si>
  <si>
    <t xml:space="preserve">CATO</t>
  </si>
  <si>
    <t xml:space="preserve">COFL</t>
  </si>
  <si>
    <t xml:space="preserve">FAGR</t>
  </si>
  <si>
    <t xml:space="preserve">FRAM</t>
  </si>
  <si>
    <t xml:space="preserve">FRPE</t>
  </si>
  <si>
    <t xml:space="preserve">LITU</t>
  </si>
  <si>
    <t xml:space="preserve">MOAL</t>
  </si>
  <si>
    <t xml:space="preserve">MORU</t>
  </si>
  <si>
    <t xml:space="preserve">NYSY</t>
  </si>
  <si>
    <t xml:space="preserve">PATO</t>
  </si>
  <si>
    <t xml:space="preserve">PLOC</t>
  </si>
  <si>
    <t xml:space="preserve">PRAV</t>
  </si>
  <si>
    <t xml:space="preserve">PRSE</t>
  </si>
  <si>
    <t xml:space="preserve">QUAL</t>
  </si>
  <si>
    <t xml:space="preserve">QUCO</t>
  </si>
  <si>
    <t xml:space="preserve">QUMA2</t>
  </si>
  <si>
    <t xml:space="preserve">QUPH</t>
  </si>
  <si>
    <t xml:space="preserve">QUPR</t>
  </si>
  <si>
    <t xml:space="preserve">QURU</t>
  </si>
  <si>
    <t xml:space="preserve">QUVE</t>
  </si>
  <si>
    <t xml:space="preserve">ROPS</t>
  </si>
  <si>
    <t xml:space="preserve">SAAL</t>
  </si>
  <si>
    <t xml:space="preserve">ZDEAD</t>
  </si>
  <si>
    <t xml:space="preserve">%SUM</t>
  </si>
  <si>
    <t xml:space="preserve">Trees Name (1)</t>
  </si>
  <si>
    <t xml:space="preserve">Trees Name (2)</t>
  </si>
  <si>
    <t xml:space="preserve">
Trees Name (3)</t>
  </si>
  <si>
    <t xml:space="preserve">
Trees Name (4)</t>
  </si>
  <si>
    <t xml:space="preserve">
Trees Name (5)</t>
  </si>
  <si>
    <t xml:space="preserve">
Trees Name (6)</t>
  </si>
  <si>
    <t xml:space="preserve">
Trees Name (7)</t>
  </si>
  <si>
    <t xml:space="preserve">Trees Name (8)</t>
  </si>
  <si>
    <t xml:space="preserve">Trees Name (9)</t>
  </si>
  <si>
    <t xml:space="preserve">Trees Name (10)</t>
  </si>
  <si>
    <t xml:space="preserve">Trees Name (11)</t>
  </si>
  <si>
    <t xml:space="preserve">Trees Name (12)</t>
  </si>
  <si>
    <t xml:space="preserve">Trees Name (13)</t>
  </si>
  <si>
    <t xml:space="preserve">Trees Name (14)</t>
  </si>
  <si>
    <t xml:space="preserve">Trees Name (15)</t>
  </si>
  <si>
    <t xml:space="preserve">Trees Name (16)</t>
  </si>
  <si>
    <t xml:space="preserve">Tree Name (17)</t>
  </si>
  <si>
    <t xml:space="preserve">Tree Name (18)</t>
  </si>
  <si>
    <t xml:space="preserve">Tree Name (19)</t>
  </si>
  <si>
    <t xml:space="preserve">Tree 1 (Stem 1) Schumaker Scale</t>
  </si>
  <si>
    <t xml:space="preserve">Tree 1 (Stem 2) Schumaker Scale</t>
  </si>
  <si>
    <t xml:space="preserve">Tree 1 (Stem 3) Schumaker Scale</t>
  </si>
  <si>
    <t xml:space="preserve">Tree 1 (Stem 4) Schumaker Scale</t>
  </si>
  <si>
    <t xml:space="preserve">Tree 2 (Stem 1) Schumaker Scale</t>
  </si>
  <si>
    <t xml:space="preserve">Tree 2 (Stem 2) Schumaker Scale</t>
  </si>
  <si>
    <t xml:space="preserve">Tree 2 (Stem 3) Schumaker Scale</t>
  </si>
  <si>
    <t xml:space="preserve">Tree 2 (Stem 4) Schumaker Scale</t>
  </si>
  <si>
    <t xml:space="preserve">Tree 3 (Stem 1) Schumaker Scale</t>
  </si>
  <si>
    <t xml:space="preserve">Tree 3 (Stem 2) Schumaker Scale</t>
  </si>
  <si>
    <t xml:space="preserve">Tree 3 (Stem 3) Schumaker Scale</t>
  </si>
  <si>
    <t xml:space="preserve">Tree 3 (Stem 4) Schumaker Scale</t>
  </si>
  <si>
    <t xml:space="preserve">Tree 4 (Stem 1) Schumaker Scale</t>
  </si>
  <si>
    <t xml:space="preserve">Tree 4 (Stem 2) Schumaker Scale</t>
  </si>
  <si>
    <t xml:space="preserve">Tree 4 (Stem 3) Schumaker Scale</t>
  </si>
  <si>
    <t xml:space="preserve">Tree 5 (Stem 1) Schumaker Scale</t>
  </si>
  <si>
    <t xml:space="preserve">Tree 5 (Stem 2) Schumaker Scale</t>
  </si>
  <si>
    <t xml:space="preserve">Tree 5 (Stem 3) Schumaker Scale</t>
  </si>
  <si>
    <t xml:space="preserve">Tree 6 (Stem 1) Schumaker Scale</t>
  </si>
  <si>
    <t xml:space="preserve">Tree 6 (Stem 2) Schumaker Scale</t>
  </si>
  <si>
    <t xml:space="preserve">Tree 6 (Stem 3) Schumaker Scale</t>
  </si>
  <si>
    <t xml:space="preserve">Tree 7 (Stem 1) Schumaker Scale</t>
  </si>
  <si>
    <t xml:space="preserve">Tree 7 (Stem 2) Schumaker Scale</t>
  </si>
  <si>
    <t xml:space="preserve">Tree 7 (Stem 3) Schumaker Scale</t>
  </si>
  <si>
    <t xml:space="preserve">Tree 7 (Stem 4) Schumaker Scale</t>
  </si>
  <si>
    <t xml:space="preserve">Tree 8 (Stem 1) Schumaker Scale</t>
  </si>
  <si>
    <t xml:space="preserve">Tree 8 (Stem 2) Schumaker Scale</t>
  </si>
  <si>
    <t xml:space="preserve">Tree 9 (Stem1) Schumaker Scale</t>
  </si>
  <si>
    <t xml:space="preserve">Tree 9 (Stem 2) Schumaker Scale</t>
  </si>
  <si>
    <t xml:space="preserve">Tree 9 (Stem 3) Schumaker Scale</t>
  </si>
  <si>
    <t xml:space="preserve">Tree 10 (Stem 1) Schumaker Scale </t>
  </si>
  <si>
    <t xml:space="preserve">Tree 10 (Stem 2) Schumaker Scale</t>
  </si>
  <si>
    <t xml:space="preserve">Tree 11 (Stem 1) Schumaker Scale </t>
  </si>
  <si>
    <t xml:space="preserve">Tree 11 (Stem 2) Schumaker Scale </t>
  </si>
  <si>
    <t xml:space="preserve">Tree 12 (Stem 1) Schumaker Scale</t>
  </si>
  <si>
    <t xml:space="preserve">Tree 12 (Stem 2) Schumaker Scale</t>
  </si>
  <si>
    <t xml:space="preserve">Tree 13 (Stem 1) Schumaker Scale </t>
  </si>
  <si>
    <t xml:space="preserve">Tree 14 (Stem 1) Schumaker Scale</t>
  </si>
  <si>
    <t xml:space="preserve">Tree 15 (Stem 1) Schumaker Scale</t>
  </si>
  <si>
    <t xml:space="preserve">Tree 16 (Stem 1) Schumaker Scale</t>
  </si>
  <si>
    <t xml:space="preserve">Tree 17 (Stem 1) Schumaker Scale</t>
  </si>
  <si>
    <t xml:space="preserve">Tree 18 (Stem 1) Schumaker Scale</t>
  </si>
  <si>
    <t xml:space="preserve">Tree 19 (Stem 1) Schumaker Scale</t>
  </si>
  <si>
    <t xml:space="preserve">2A</t>
  </si>
  <si>
    <t xml:space="preserve">Inventory Data: </t>
  </si>
  <si>
    <t xml:space="preserve">Prism Data</t>
  </si>
  <si>
    <t xml:space="preserve">Tree (1)</t>
  </si>
  <si>
    <t xml:space="preserve">Tree (2)</t>
  </si>
  <si>
    <t xml:space="preserve">
Tree (3)</t>
  </si>
  <si>
    <t xml:space="preserve">
Tree (4)</t>
  </si>
  <si>
    <t xml:space="preserve">
Tree (5)</t>
  </si>
  <si>
    <t xml:space="preserve">
Tree (6)</t>
  </si>
  <si>
    <t xml:space="preserve">
Tree (7)</t>
  </si>
  <si>
    <t xml:space="preserve">Tree (8)</t>
  </si>
  <si>
    <t xml:space="preserve">Tree (9)</t>
  </si>
  <si>
    <t xml:space="preserve">Tree (10)</t>
  </si>
  <si>
    <t xml:space="preserve">Tree (11)</t>
  </si>
  <si>
    <t xml:space="preserve">Tree (12)</t>
  </si>
  <si>
    <t xml:space="preserve">Tree (13)</t>
  </si>
  <si>
    <t xml:space="preserve">Tree (14)</t>
  </si>
  <si>
    <t xml:space="preserve">Tree (15)</t>
  </si>
  <si>
    <t xml:space="preserve">Tree (16)</t>
  </si>
  <si>
    <t xml:space="preserve">Tree (17)</t>
  </si>
  <si>
    <t xml:space="preserve">Tree (18)</t>
  </si>
  <si>
    <t xml:space="preserve">Tree (19)</t>
  </si>
  <si>
    <t xml:space="preserve">Total_Stem</t>
  </si>
  <si>
    <t xml:space="preserve">Avg. Schumaker</t>
  </si>
  <si>
    <t xml:space="preserve">ACSA2</t>
  </si>
  <si>
    <t xml:space="preserve">ULAM</t>
  </si>
  <si>
    <t xml:space="preserve">Celtis spp</t>
  </si>
  <si>
    <t xml:space="preserve">JUNI</t>
  </si>
  <si>
    <t xml:space="preserve">ACNE</t>
  </si>
  <si>
    <t xml:space="preserve">AIAL</t>
  </si>
  <si>
    <t xml:space="preserve">GLTR</t>
  </si>
  <si>
    <t xml:space="preserve">ACSA3</t>
  </si>
  <si>
    <t xml:space="preserve">PIST</t>
  </si>
  <si>
    <t xml:space="preserve">FASY</t>
  </si>
  <si>
    <t xml:space="preserve">PIAB</t>
  </si>
  <si>
    <t xml:space="preserve">DIVI</t>
  </si>
  <si>
    <t xml:space="preserve">TADI</t>
  </si>
  <si>
    <t xml:space="preserve">5A</t>
  </si>
  <si>
    <t xml:space="preserve">ILOP</t>
  </si>
  <si>
    <t xml:space="preserve">MYSTERY</t>
  </si>
  <si>
    <t xml:space="preserve">QUFA</t>
  </si>
  <si>
    <t xml:space="preserve">4A</t>
  </si>
  <si>
    <t xml:space="preserve">UNKNOWN</t>
  </si>
  <si>
    <t xml:space="preserve">3A</t>
  </si>
  <si>
    <t xml:space="preserve">LIST</t>
  </si>
  <si>
    <t xml:space="preserve">ACPL</t>
  </si>
  <si>
    <t xml:space="preserve">FRAM </t>
  </si>
  <si>
    <t xml:space="preserve">ACPA</t>
  </si>
  <si>
    <t xml:space="preserve">PODE</t>
  </si>
  <si>
    <t xml:space="preserve">CECA</t>
  </si>
  <si>
    <t xml:space="preserve">CEOR</t>
  </si>
  <si>
    <t xml:space="preserve">QUPA</t>
  </si>
  <si>
    <t xml:space="preserve">ZESE</t>
  </si>
  <si>
    <t xml:space="preserve">TIAM</t>
  </si>
  <si>
    <t xml:space="preserve">LITY</t>
  </si>
  <si>
    <t xml:space="preserve">MORU </t>
  </si>
  <si>
    <t xml:space="preserve">ULRU</t>
  </si>
  <si>
    <t xml:space="preserve">PYCA</t>
  </si>
  <si>
    <t xml:space="preserve">9/21/18</t>
  </si>
  <si>
    <t xml:space="preserve">PRES</t>
  </si>
  <si>
    <t xml:space="preserve">Relative Dominance of Inventory Data: </t>
  </si>
  <si>
    <t xml:space="preserve">Prism Pt. #</t>
  </si>
  <si>
    <t xml:space="preserve">Tree Species (1)</t>
  </si>
  <si>
    <t xml:space="preserve">Tree Species (2)</t>
  </si>
  <si>
    <t xml:space="preserve">Tree Species (3)</t>
  </si>
  <si>
    <t xml:space="preserve">Tree Species (4)</t>
  </si>
  <si>
    <t xml:space="preserve">Tree Species (5)</t>
  </si>
  <si>
    <t xml:space="preserve">Tree Species (6)</t>
  </si>
  <si>
    <t xml:space="preserve">Tree Species (7)</t>
  </si>
  <si>
    <t xml:space="preserve">Tree Species (8)</t>
  </si>
  <si>
    <t xml:space="preserve">Tree Species (9)</t>
  </si>
  <si>
    <t xml:space="preserve">Tree Species (10)</t>
  </si>
  <si>
    <t xml:space="preserve">Tree Species (11)</t>
  </si>
  <si>
    <t xml:space="preserve">Tree Species (12)</t>
  </si>
  <si>
    <t xml:space="preserve">Tree Species (13)</t>
  </si>
  <si>
    <t xml:space="preserve">Tree Species (14)</t>
  </si>
  <si>
    <t xml:space="preserve">Tree Species (15)</t>
  </si>
  <si>
    <t xml:space="preserve">Tree Species (16)</t>
  </si>
  <si>
    <t xml:space="preserve">Tree Species (17)</t>
  </si>
  <si>
    <t xml:space="preserve">Tree Species (18)</t>
  </si>
  <si>
    <t xml:space="preserve">Tree Species (19)</t>
  </si>
  <si>
    <t xml:space="preserve">Tree Species (20)</t>
  </si>
  <si>
    <t xml:space="preserve">Tree Species (21)</t>
  </si>
  <si>
    <t xml:space="preserve">Tree Species (22)</t>
  </si>
  <si>
    <t xml:space="preserve">Tree Species (23)</t>
  </si>
  <si>
    <t xml:space="preserve">Tree Species (24)</t>
  </si>
  <si>
    <t xml:space="preserve">Tree Species (25)</t>
  </si>
  <si>
    <t xml:space="preserve">Tree Species (26)</t>
  </si>
  <si>
    <t xml:space="preserve">Tree Species (27)</t>
  </si>
  <si>
    <t xml:space="preserve">Tree Species (28)</t>
  </si>
  <si>
    <t xml:space="preserve">Tree Species (29)</t>
  </si>
  <si>
    <t xml:space="preserve">Tree Species (30)</t>
  </si>
  <si>
    <t xml:space="preserve">Tree Species (31)</t>
  </si>
  <si>
    <t xml:space="preserve">Tree Species (32)</t>
  </si>
  <si>
    <t xml:space="preserve">Tree Species (33)</t>
  </si>
  <si>
    <t xml:space="preserve">Tree Species (34)</t>
  </si>
  <si>
    <t xml:space="preserve">Tree Species (35)</t>
  </si>
  <si>
    <t xml:space="preserve">Tree Species (36)</t>
  </si>
  <si>
    <t xml:space="preserve">Tree Species (37)</t>
  </si>
  <si>
    <t xml:space="preserve">Tree Species (38)</t>
  </si>
  <si>
    <t xml:space="preserve">Tree Species (39)</t>
  </si>
  <si>
    <t xml:space="preserve">Tree Species (40)</t>
  </si>
  <si>
    <t xml:space="preserve">Tree Species (41)</t>
  </si>
  <si>
    <t xml:space="preserve">Tree Species (42)</t>
  </si>
  <si>
    <t xml:space="preserve">Tree Species (43)</t>
  </si>
  <si>
    <t xml:space="preserve">Tree Species (44)</t>
  </si>
  <si>
    <t xml:space="preserve">Tree Species (45)</t>
  </si>
  <si>
    <t xml:space="preserve">Tree Species (46)</t>
  </si>
  <si>
    <t xml:space="preserve">Tree Species (47)</t>
  </si>
  <si>
    <t xml:space="preserve">Tree Species (48)</t>
  </si>
  <si>
    <t xml:space="preserve">Tree Species (49)</t>
  </si>
  <si>
    <t xml:space="preserve">Tree Species (50)</t>
  </si>
  <si>
    <t xml:space="preserve">DBH Tree Species (1)</t>
  </si>
  <si>
    <t xml:space="preserve">DBH Tree Species (2)</t>
  </si>
  <si>
    <t xml:space="preserve">DBH Tree Species (3)</t>
  </si>
  <si>
    <t xml:space="preserve">DBH Tree Species (4)</t>
  </si>
  <si>
    <t xml:space="preserve">DBH Tree Species (5)</t>
  </si>
  <si>
    <t xml:space="preserve">DBH Tree Species (6)</t>
  </si>
  <si>
    <t xml:space="preserve">DBH Tree Species (7)</t>
  </si>
  <si>
    <t xml:space="preserve">DBH Tree Species (8)</t>
  </si>
  <si>
    <t xml:space="preserve">DBH Tree Species (9)</t>
  </si>
  <si>
    <t xml:space="preserve">DBH Tree Species (10)</t>
  </si>
  <si>
    <t xml:space="preserve">DBH Tree Species (11)</t>
  </si>
  <si>
    <t xml:space="preserve">DBH Tree Species (12)</t>
  </si>
  <si>
    <t xml:space="preserve">DBH Tree Species (13)</t>
  </si>
  <si>
    <t xml:space="preserve">DBH Tree Species (14)</t>
  </si>
  <si>
    <t xml:space="preserve">DBH Tree Species (15)</t>
  </si>
  <si>
    <t xml:space="preserve">DBH Tree Species (16)</t>
  </si>
  <si>
    <t xml:space="preserve">DBH Tree Species (17)</t>
  </si>
  <si>
    <t xml:space="preserve">DBH Tree Species (18)</t>
  </si>
  <si>
    <t xml:space="preserve">DBH Tree Species (19)</t>
  </si>
  <si>
    <t xml:space="preserve">DBH Tree Species (20)</t>
  </si>
  <si>
    <t xml:space="preserve">DBH Tree Species (21)</t>
  </si>
  <si>
    <t xml:space="preserve">DBH Tree Species (22)</t>
  </si>
  <si>
    <t xml:space="preserve">DBH Tree Species (23)</t>
  </si>
  <si>
    <t xml:space="preserve">DBH Tree Species (24)</t>
  </si>
  <si>
    <t xml:space="preserve">DBH Tree Species (25)</t>
  </si>
  <si>
    <t xml:space="preserve">DBH Tree Species (26)</t>
  </si>
  <si>
    <t xml:space="preserve">DBH Tree Species (27)</t>
  </si>
  <si>
    <t xml:space="preserve">DBH Tree Species (28)</t>
  </si>
  <si>
    <t xml:space="preserve">DBH Tree Species (29)</t>
  </si>
  <si>
    <t xml:space="preserve">DBH Tree Species (30)</t>
  </si>
  <si>
    <t xml:space="preserve">DBH Tree Species (31)</t>
  </si>
  <si>
    <t xml:space="preserve">DBH Tree Species (32)</t>
  </si>
  <si>
    <t xml:space="preserve">DBH Tree Species (33)</t>
  </si>
  <si>
    <t xml:space="preserve">DBH Tree Species (34)</t>
  </si>
  <si>
    <t xml:space="preserve">DBH Tree Species (35)</t>
  </si>
  <si>
    <t xml:space="preserve">DBH Tree Species (36)</t>
  </si>
  <si>
    <t xml:space="preserve">DBH Tree Species (37)</t>
  </si>
  <si>
    <t xml:space="preserve">DBH Tree Species (38)</t>
  </si>
  <si>
    <t xml:space="preserve">DBH Tree Species (39)</t>
  </si>
  <si>
    <t xml:space="preserve">DBH Tree Species (40)</t>
  </si>
  <si>
    <t xml:space="preserve">DBH Tree Species (41)</t>
  </si>
  <si>
    <t xml:space="preserve">DBH Tree Species (42)</t>
  </si>
  <si>
    <t xml:space="preserve">DBH Tree Species (43)</t>
  </si>
  <si>
    <t xml:space="preserve">DBH Tree Species (44)</t>
  </si>
  <si>
    <t xml:space="preserve">DBH Tree Species (45)</t>
  </si>
  <si>
    <t xml:space="preserve">DBH Tree Species (46)</t>
  </si>
  <si>
    <t xml:space="preserve">DBH Tree Species (47)</t>
  </si>
  <si>
    <t xml:space="preserve">DBH Tree Species (48)</t>
  </si>
  <si>
    <t xml:space="preserve">DBH Tree Species (49)</t>
  </si>
  <si>
    <t xml:space="preserve">DBH Tree Species (50)</t>
  </si>
  <si>
    <t xml:space="preserve">Tree Species (1) Distance from Prism Point (ft.)</t>
  </si>
  <si>
    <t xml:space="preserve">Tree Species (2) Distance from Prism Point (ft.)</t>
  </si>
  <si>
    <t xml:space="preserve">Tree Species (3) Distance from Prism Point (ft.)</t>
  </si>
  <si>
    <t xml:space="preserve">Tree Species (4) Distance from Prism Point (ft.)</t>
  </si>
  <si>
    <t xml:space="preserve">Tree Species (5) Distance from Prism Point (ft.)</t>
  </si>
  <si>
    <t xml:space="preserve">Tree Species (6) Distance from Prism Point (ft.)</t>
  </si>
  <si>
    <t xml:space="preserve">Tree Species (7) Distance from Prism Point (ft.)</t>
  </si>
  <si>
    <t xml:space="preserve">Tree Species (8) Distance from Prism Point (ft.)</t>
  </si>
  <si>
    <t xml:space="preserve">Tree Species (9) Distance from Prism Point (ft.)</t>
  </si>
  <si>
    <t xml:space="preserve">Tree Species (10) Distance from Prism Point (ft.)</t>
  </si>
  <si>
    <t xml:space="preserve">Tree Species (11) Distance from Prism Point (ft.)</t>
  </si>
  <si>
    <t xml:space="preserve">Tree Species (12) Distance from Prism Point (ft.)</t>
  </si>
  <si>
    <t xml:space="preserve">Tree Species (13) Distance from Prism Point (ft.)</t>
  </si>
  <si>
    <t xml:space="preserve">Tree Species (14) Distance from Prism Point (ft.)</t>
  </si>
  <si>
    <t xml:space="preserve">Tree Species (15) Distance from Prism Point (ft.)</t>
  </si>
  <si>
    <t xml:space="preserve">Tree Species (16) Distance from Prism Point (ft.)</t>
  </si>
  <si>
    <t xml:space="preserve">Tree Species (17) Distance from Prism Point (ft.)</t>
  </si>
  <si>
    <t xml:space="preserve">Tree Species (18) Distance from Prism Point (ft.)</t>
  </si>
  <si>
    <t xml:space="preserve">Tree Species (19) Distance from Prism Point (ft.)</t>
  </si>
  <si>
    <t xml:space="preserve">Tree Species (20) Distance from Prism Point (ft.)</t>
  </si>
  <si>
    <t xml:space="preserve">Tree Species (21) Distance from Prism Point (ft.)</t>
  </si>
  <si>
    <t xml:space="preserve">Tree Species (22) Distance from Prism Point (ft.)</t>
  </si>
  <si>
    <t xml:space="preserve">Tree Species (23) Distance from Prism Point (ft.)</t>
  </si>
  <si>
    <t xml:space="preserve">Tree Species (24) Distance from Prism Point (ft.)</t>
  </si>
  <si>
    <t xml:space="preserve">Tree Species (25) Distance from Prism Point (ft.)</t>
  </si>
  <si>
    <t xml:space="preserve">Tree Species (26) Distance from Prism Point (ft.)</t>
  </si>
  <si>
    <t xml:space="preserve">Tree Species (27) Distance from Prism Point (ft.)</t>
  </si>
  <si>
    <t xml:space="preserve">Tree Species (28) Distance from Prism Point (ft.)</t>
  </si>
  <si>
    <t xml:space="preserve">Tree Species (29) Distance from Prism Point (ft.)</t>
  </si>
  <si>
    <t xml:space="preserve">Tree Species (30) Distance from Prism Point (ft.)</t>
  </si>
  <si>
    <t xml:space="preserve">Tree Species (31) Distance from Prism Point (ft.)</t>
  </si>
  <si>
    <t xml:space="preserve">Tree Species (32) Distance from Prism Point (ft.)</t>
  </si>
  <si>
    <t xml:space="preserve">Tree Species (33) Distance from Prism Point (ft.)</t>
  </si>
  <si>
    <t xml:space="preserve">Tree Species (34) Distance from Prism Point (ft.)</t>
  </si>
  <si>
    <t xml:space="preserve">Tree Species (35) Distance from Prism Point (ft.)</t>
  </si>
  <si>
    <t xml:space="preserve">Tree Species (36) Distance from Prism Point (ft.)</t>
  </si>
  <si>
    <t xml:space="preserve">Tree Species (37) Distance from Prism Point (ft.)</t>
  </si>
  <si>
    <t xml:space="preserve">Tree Species (38) Distance from Prism Point (ft.)</t>
  </si>
  <si>
    <t xml:space="preserve">Tree Species (39) Distance from Prism Point (ft.)</t>
  </si>
  <si>
    <t xml:space="preserve">Tree Species (40) Distance from Prism Point (ft.)</t>
  </si>
  <si>
    <t xml:space="preserve">Tree Species (41) Distance from Prism Point (ft.)</t>
  </si>
  <si>
    <t xml:space="preserve">Tree Species (42) Distance from Prism Point (ft.)</t>
  </si>
  <si>
    <t xml:space="preserve">Tree Species (43) Distance from Prism Point (ft.)</t>
  </si>
  <si>
    <t xml:space="preserve">Tree Species (44) Distance from Prism Point (ft.)</t>
  </si>
  <si>
    <t xml:space="preserve">Tree Species (45) Distance from Prism Point (ft.)</t>
  </si>
  <si>
    <t xml:space="preserve">Tree Species (46) Distance from Prism Point (ft.)</t>
  </si>
  <si>
    <t xml:space="preserve">Tree Species (47) Distance from Prism Point (ft.)</t>
  </si>
  <si>
    <t xml:space="preserve">Tree Species (48) Distance from Prism Point (ft.)</t>
  </si>
  <si>
    <t xml:space="preserve">Tree Species (49) Distance from Prism Point (ft.)</t>
  </si>
  <si>
    <t xml:space="preserve">Tree Species (50) Distance from Prism Point (ft.)</t>
  </si>
  <si>
    <t xml:space="preserve">70.5</t>
  </si>
  <si>
    <t xml:space="preserve">60.74</t>
  </si>
  <si>
    <t xml:space="preserve">74.5</t>
  </si>
  <si>
    <t xml:space="preserve">56</t>
  </si>
  <si>
    <t xml:space="preserve">34.5</t>
  </si>
  <si>
    <t xml:space="preserve">37.5</t>
  </si>
  <si>
    <t xml:space="preserve">48.1</t>
  </si>
  <si>
    <t xml:space="preserve">38.92</t>
  </si>
  <si>
    <t xml:space="preserve">49.49</t>
  </si>
  <si>
    <t xml:space="preserve">39.59</t>
  </si>
  <si>
    <t xml:space="preserve">47.54</t>
  </si>
  <si>
    <t xml:space="preserve">47.87</t>
  </si>
  <si>
    <t xml:space="preserve">56.36</t>
  </si>
  <si>
    <t xml:space="preserve">68.75</t>
  </si>
  <si>
    <t xml:space="preserve">63.4</t>
  </si>
  <si>
    <t xml:space="preserve">88.7</t>
  </si>
  <si>
    <t xml:space="preserve">13.59</t>
  </si>
  <si>
    <t xml:space="preserve">29.07</t>
  </si>
  <si>
    <t xml:space="preserve">38.17</t>
  </si>
  <si>
    <t xml:space="preserve">37.63</t>
  </si>
  <si>
    <t xml:space="preserve">64.37</t>
  </si>
  <si>
    <t xml:space="preserve">51.93</t>
  </si>
  <si>
    <t xml:space="preserve">47.41</t>
  </si>
  <si>
    <t xml:space="preserve">57.36</t>
  </si>
  <si>
    <t xml:space="preserve">52.55</t>
  </si>
  <si>
    <t xml:space="preserve">40.15</t>
  </si>
  <si>
    <t xml:space="preserve">55.26</t>
  </si>
  <si>
    <t xml:space="preserve">FRSPP</t>
  </si>
  <si>
    <t xml:space="preserve">2.3</t>
  </si>
  <si>
    <t xml:space="preserve">1.4</t>
  </si>
  <si>
    <t xml:space="preserve">1.8</t>
  </si>
  <si>
    <t xml:space="preserve">2.4</t>
  </si>
  <si>
    <t xml:space="preserve">2.8</t>
  </si>
  <si>
    <t xml:space="preserve">2.9</t>
  </si>
  <si>
    <t xml:space="preserve">4.3</t>
  </si>
  <si>
    <t xml:space="preserve">16.5</t>
  </si>
  <si>
    <t xml:space="preserve">29.8</t>
  </si>
  <si>
    <t xml:space="preserve">13.6</t>
  </si>
  <si>
    <t xml:space="preserve">31.65</t>
  </si>
  <si>
    <t xml:space="preserve">44.6</t>
  </si>
  <si>
    <t xml:space="preserve">59.5</t>
  </si>
  <si>
    <t xml:space="preserve">43.7</t>
  </si>
  <si>
    <t xml:space="preserve">60.6</t>
  </si>
  <si>
    <t xml:space="preserve">13.8</t>
  </si>
  <si>
    <t xml:space="preserve">9.0</t>
  </si>
  <si>
    <t xml:space="preserve">52.22</t>
  </si>
  <si>
    <t xml:space="preserve">55.1</t>
  </si>
  <si>
    <t xml:space="preserve">68.9</t>
  </si>
  <si>
    <t xml:space="preserve">73.6</t>
  </si>
  <si>
    <t xml:space="preserve">27.4</t>
  </si>
  <si>
    <t xml:space="preserve">31.0</t>
  </si>
  <si>
    <t xml:space="preserve">2.61</t>
  </si>
  <si>
    <t xml:space="preserve">3.83</t>
  </si>
  <si>
    <t xml:space="preserve">4.38</t>
  </si>
  <si>
    <t xml:space="preserve">4.32</t>
  </si>
  <si>
    <t xml:space="preserve">5.95</t>
  </si>
  <si>
    <t xml:space="preserve">6.26</t>
  </si>
  <si>
    <t xml:space="preserve">6.52</t>
  </si>
  <si>
    <t xml:space="preserve">23.91</t>
  </si>
  <si>
    <t xml:space="preserve">26.57</t>
  </si>
  <si>
    <t xml:space="preserve">32.19</t>
  </si>
  <si>
    <t xml:space="preserve">40.99</t>
  </si>
  <si>
    <t xml:space="preserve">47.08</t>
  </si>
  <si>
    <t xml:space="preserve">56.53</t>
  </si>
  <si>
    <t xml:space="preserve">41.51</t>
  </si>
  <si>
    <t xml:space="preserve">43.42</t>
  </si>
  <si>
    <t xml:space="preserve">62.61</t>
  </si>
  <si>
    <t xml:space="preserve">62.72</t>
  </si>
  <si>
    <t xml:space="preserve">67.06</t>
  </si>
  <si>
    <t xml:space="preserve">46.59</t>
  </si>
  <si>
    <t xml:space="preserve">33.04</t>
  </si>
  <si>
    <t xml:space="preserve">27.97</t>
  </si>
  <si>
    <t xml:space="preserve">21.72</t>
  </si>
  <si>
    <t xml:space="preserve">20.73</t>
  </si>
  <si>
    <t xml:space="preserve">30.44</t>
  </si>
  <si>
    <t xml:space="preserve">44.75</t>
  </si>
  <si>
    <t xml:space="preserve">51.39</t>
  </si>
  <si>
    <t xml:space="preserve">62.57</t>
  </si>
  <si>
    <t xml:space="preserve">62.59</t>
  </si>
  <si>
    <t xml:space="preserve">60.25</t>
  </si>
  <si>
    <t xml:space="preserve">14.35</t>
  </si>
  <si>
    <t xml:space="preserve">32.4</t>
  </si>
  <si>
    <t xml:space="preserve">27.7</t>
  </si>
  <si>
    <t xml:space="preserve">51.8</t>
  </si>
  <si>
    <t xml:space="preserve">25.2</t>
  </si>
  <si>
    <t xml:space="preserve">113.7</t>
  </si>
  <si>
    <t xml:space="preserve">26.9</t>
  </si>
  <si>
    <t xml:space="preserve">31.00</t>
  </si>
  <si>
    <t xml:space="preserve">6.47</t>
  </si>
  <si>
    <t xml:space="preserve">11.91</t>
  </si>
  <si>
    <t xml:space="preserve">20.26</t>
  </si>
  <si>
    <t xml:space="preserve">35.53</t>
  </si>
  <si>
    <t xml:space="preserve">38.66</t>
  </si>
  <si>
    <t xml:space="preserve">42.39</t>
  </si>
  <si>
    <t xml:space="preserve">39.00</t>
  </si>
  <si>
    <t xml:space="preserve">48.18</t>
  </si>
  <si>
    <t xml:space="preserve">60.65</t>
  </si>
  <si>
    <t xml:space="preserve">49.75</t>
  </si>
  <si>
    <t xml:space="preserve">41.78</t>
  </si>
  <si>
    <t xml:space="preserve">25.99</t>
  </si>
  <si>
    <t xml:space="preserve">27.65</t>
  </si>
  <si>
    <t xml:space="preserve">40.25</t>
  </si>
  <si>
    <t xml:space="preserve">38.94</t>
  </si>
  <si>
    <t xml:space="preserve">47.68</t>
  </si>
  <si>
    <t xml:space="preserve">62.46</t>
  </si>
  <si>
    <t xml:space="preserve">59.02</t>
  </si>
  <si>
    <t xml:space="preserve">63.37</t>
  </si>
  <si>
    <t xml:space="preserve">24.3</t>
  </si>
  <si>
    <t xml:space="preserve">21.7</t>
  </si>
  <si>
    <t xml:space="preserve">26.2</t>
  </si>
  <si>
    <t xml:space="preserve">66.6</t>
  </si>
  <si>
    <t xml:space="preserve">60.1</t>
  </si>
  <si>
    <t xml:space="preserve">73.3</t>
  </si>
  <si>
    <t xml:space="preserve">55.0</t>
  </si>
  <si>
    <t xml:space="preserve">41.5</t>
  </si>
  <si>
    <t xml:space="preserve">22.3</t>
  </si>
  <si>
    <t xml:space="preserve">22.5</t>
  </si>
  <si>
    <t xml:space="preserve">32.7</t>
  </si>
  <si>
    <t xml:space="preserve">20.24</t>
  </si>
  <si>
    <t xml:space="preserve">20.13</t>
  </si>
  <si>
    <t xml:space="preserve">38.58</t>
  </si>
  <si>
    <t xml:space="preserve">41.55</t>
  </si>
  <si>
    <t xml:space="preserve">41.99</t>
  </si>
  <si>
    <t xml:space="preserve">58.64</t>
  </si>
  <si>
    <t xml:space="preserve">65.08</t>
  </si>
  <si>
    <t xml:space="preserve">56.48</t>
  </si>
  <si>
    <t xml:space="preserve">64.25</t>
  </si>
  <si>
    <t xml:space="preserve">52.15</t>
  </si>
  <si>
    <t xml:space="preserve">60.52</t>
  </si>
  <si>
    <t xml:space="preserve">63.35</t>
  </si>
  <si>
    <t xml:space="preserve">57.71</t>
  </si>
  <si>
    <t xml:space="preserve">52.08</t>
  </si>
  <si>
    <t xml:space="preserve">67.42</t>
  </si>
  <si>
    <t xml:space="preserve">65.5</t>
  </si>
  <si>
    <t xml:space="preserve">61.9</t>
  </si>
  <si>
    <t xml:space="preserve">23.4</t>
  </si>
  <si>
    <t xml:space="preserve">23.2</t>
  </si>
  <si>
    <t xml:space="preserve">42.99</t>
  </si>
  <si>
    <t xml:space="preserve">15.21</t>
  </si>
  <si>
    <t xml:space="preserve">27.02</t>
  </si>
  <si>
    <t xml:space="preserve">54.80</t>
  </si>
  <si>
    <t xml:space="preserve">55.40</t>
  </si>
  <si>
    <t xml:space="preserve">38.27</t>
  </si>
  <si>
    <t xml:space="preserve">36.64</t>
  </si>
  <si>
    <t xml:space="preserve">54.59</t>
  </si>
  <si>
    <t xml:space="preserve">49.71</t>
  </si>
  <si>
    <t xml:space="preserve">52.52</t>
  </si>
  <si>
    <t xml:space="preserve">68.8</t>
  </si>
  <si>
    <t xml:space="preserve">43.2</t>
  </si>
  <si>
    <t xml:space="preserve">50.9</t>
  </si>
  <si>
    <t xml:space="preserve">21.5</t>
  </si>
  <si>
    <t xml:space="preserve">24.4</t>
  </si>
  <si>
    <t xml:space="preserve">24.5</t>
  </si>
  <si>
    <t xml:space="preserve">19.0</t>
  </si>
  <si>
    <t xml:space="preserve">27.0</t>
  </si>
  <si>
    <t xml:space="preserve">35.5</t>
  </si>
  <si>
    <t xml:space="preserve">34.8</t>
  </si>
  <si>
    <t xml:space="preserve">23.5</t>
  </si>
  <si>
    <t xml:space="preserve">66.54</t>
  </si>
  <si>
    <t xml:space="preserve">60.59</t>
  </si>
  <si>
    <t xml:space="preserve">59.73</t>
  </si>
  <si>
    <t xml:space="preserve">56.82</t>
  </si>
  <si>
    <t xml:space="preserve">52.10</t>
  </si>
  <si>
    <t xml:space="preserve">28.47</t>
  </si>
  <si>
    <t xml:space="preserve">26.17</t>
  </si>
  <si>
    <t xml:space="preserve">47.34</t>
  </si>
  <si>
    <t xml:space="preserve">58.31</t>
  </si>
  <si>
    <t xml:space="preserve">29.43</t>
  </si>
  <si>
    <t xml:space="preserve">4.09</t>
  </si>
  <si>
    <t xml:space="preserve">20.28</t>
  </si>
  <si>
    <t xml:space="preserve">39.65</t>
  </si>
  <si>
    <t xml:space="preserve">62.18</t>
  </si>
  <si>
    <t xml:space="preserve">44.79</t>
  </si>
  <si>
    <t xml:space="preserve">20.11</t>
  </si>
  <si>
    <t xml:space="preserve">20.51</t>
  </si>
  <si>
    <t xml:space="preserve">66.46</t>
  </si>
  <si>
    <t xml:space="preserve">28.7</t>
  </si>
  <si>
    <t xml:space="preserve">55.9</t>
  </si>
  <si>
    <t xml:space="preserve">47.4</t>
  </si>
  <si>
    <t xml:space="preserve">100.5</t>
  </si>
  <si>
    <t xml:space="preserve">7.0</t>
  </si>
  <si>
    <t xml:space="preserve">5.3</t>
  </si>
  <si>
    <t xml:space="preserve">11.9</t>
  </si>
  <si>
    <t xml:space="preserve">17.42</t>
  </si>
  <si>
    <t xml:space="preserve">9</t>
  </si>
  <si>
    <t xml:space="preserve">14.5</t>
  </si>
  <si>
    <t xml:space="preserve">10.7</t>
  </si>
  <si>
    <t xml:space="preserve">39.8</t>
  </si>
  <si>
    <t xml:space="preserve">27.5</t>
  </si>
  <si>
    <t xml:space="preserve">54.21</t>
  </si>
  <si>
    <t xml:space="preserve">43.75</t>
  </si>
  <si>
    <t xml:space="preserve">31.18</t>
  </si>
  <si>
    <t xml:space="preserve">60.54</t>
  </si>
  <si>
    <t xml:space="preserve">45.04</t>
  </si>
  <si>
    <t xml:space="preserve">35.61</t>
  </si>
  <si>
    <t xml:space="preserve">15.49</t>
  </si>
  <si>
    <t xml:space="preserve">6.02</t>
  </si>
  <si>
    <t xml:space="preserve">5.21</t>
  </si>
  <si>
    <t xml:space="preserve">26.62</t>
  </si>
  <si>
    <t xml:space="preserve">4.03</t>
  </si>
  <si>
    <t xml:space="preserve">44.41</t>
  </si>
  <si>
    <t xml:space="preserve">46.99</t>
  </si>
  <si>
    <t xml:space="preserve">54.61</t>
  </si>
  <si>
    <t xml:space="preserve">42.30</t>
  </si>
  <si>
    <t xml:space="preserve">56.59</t>
  </si>
  <si>
    <t xml:space="preserve">46.31</t>
  </si>
  <si>
    <t xml:space="preserve">12.67</t>
  </si>
  <si>
    <t xml:space="preserve">15.04</t>
  </si>
  <si>
    <t xml:space="preserve">13.44</t>
  </si>
  <si>
    <t xml:space="preserve">17.61</t>
  </si>
  <si>
    <t xml:space="preserve">25.14</t>
  </si>
  <si>
    <t xml:space="preserve">48.88</t>
  </si>
  <si>
    <t xml:space="preserve">58.84</t>
  </si>
  <si>
    <t xml:space="preserve">59.29</t>
  </si>
  <si>
    <t xml:space="preserve">49.91</t>
  </si>
  <si>
    <t xml:space="preserve">40.59</t>
  </si>
  <si>
    <t xml:space="preserve">34.91</t>
  </si>
  <si>
    <t xml:space="preserve">31.7</t>
  </si>
  <si>
    <t xml:space="preserve">49.3</t>
  </si>
  <si>
    <t xml:space="preserve">106.6</t>
  </si>
  <si>
    <t xml:space="preserve">29.4</t>
  </si>
  <si>
    <t xml:space="preserve">40.7</t>
  </si>
  <si>
    <t xml:space="preserve">43.1</t>
  </si>
  <si>
    <t xml:space="preserve">53.8</t>
  </si>
  <si>
    <t xml:space="preserve">43.9</t>
  </si>
  <si>
    <t xml:space="preserve">12.8</t>
  </si>
  <si>
    <t xml:space="preserve">9.6</t>
  </si>
  <si>
    <t xml:space="preserve">14.9</t>
  </si>
  <si>
    <t xml:space="preserve">7.85</t>
  </si>
  <si>
    <t xml:space="preserve">5.1</t>
  </si>
  <si>
    <t xml:space="preserve">3.1</t>
  </si>
  <si>
    <t xml:space="preserve">7.2</t>
  </si>
  <si>
    <t xml:space="preserve">6.6</t>
  </si>
  <si>
    <t xml:space="preserve">63.65</t>
  </si>
  <si>
    <t xml:space="preserve">56.13</t>
  </si>
  <si>
    <t xml:space="preserve">48.31</t>
  </si>
  <si>
    <t xml:space="preserve">43.77</t>
  </si>
  <si>
    <t xml:space="preserve">41.22</t>
  </si>
  <si>
    <t xml:space="preserve">33.00</t>
  </si>
  <si>
    <t xml:space="preserve">23.21</t>
  </si>
  <si>
    <t xml:space="preserve">34.46</t>
  </si>
  <si>
    <t xml:space="preserve">56.99</t>
  </si>
  <si>
    <t xml:space="preserve">39.29</t>
  </si>
  <si>
    <t xml:space="preserve">20.76</t>
  </si>
  <si>
    <t xml:space="preserve">26.83</t>
  </si>
  <si>
    <t xml:space="preserve">44.60</t>
  </si>
  <si>
    <t xml:space="preserve">49.13</t>
  </si>
  <si>
    <t xml:space="preserve">55.94</t>
  </si>
  <si>
    <t xml:space="preserve">61.61</t>
  </si>
  <si>
    <t xml:space="preserve">61.98</t>
  </si>
  <si>
    <t xml:space="preserve">67.85</t>
  </si>
  <si>
    <t xml:space="preserve">38.54</t>
  </si>
  <si>
    <t xml:space="preserve">24.80</t>
  </si>
  <si>
    <t xml:space="preserve">23.23</t>
  </si>
  <si>
    <t xml:space="preserve">22.27</t>
  </si>
  <si>
    <t xml:space="preserve">17.78</t>
  </si>
  <si>
    <t xml:space="preserve">9.42</t>
  </si>
  <si>
    <t xml:space="preserve">7.60</t>
  </si>
  <si>
    <t xml:space="preserve">2.85</t>
  </si>
  <si>
    <t xml:space="preserve">16.59</t>
  </si>
  <si>
    <t xml:space="preserve">17.85</t>
  </si>
  <si>
    <t xml:space="preserve">50.29</t>
  </si>
  <si>
    <t xml:space="preserve">34.42</t>
  </si>
  <si>
    <t xml:space="preserve">27.42</t>
  </si>
  <si>
    <t xml:space="preserve">48.87</t>
  </si>
  <si>
    <t xml:space="preserve">65.88</t>
  </si>
  <si>
    <t xml:space="preserve">20.8</t>
  </si>
  <si>
    <t xml:space="preserve">9.3</t>
  </si>
  <si>
    <t xml:space="preserve">7.3</t>
  </si>
  <si>
    <t xml:space="preserve">5.5</t>
  </si>
  <si>
    <t xml:space="preserve">9.15</t>
  </si>
  <si>
    <t xml:space="preserve">12.9</t>
  </si>
  <si>
    <t xml:space="preserve">8.3</t>
  </si>
  <si>
    <t xml:space="preserve">10.5</t>
  </si>
  <si>
    <t xml:space="preserve">30.95</t>
  </si>
  <si>
    <t xml:space="preserve">62.6</t>
  </si>
  <si>
    <t xml:space="preserve">62.8</t>
  </si>
  <si>
    <t xml:space="preserve">51.3</t>
  </si>
  <si>
    <t xml:space="preserve">101.0</t>
  </si>
  <si>
    <t xml:space="preserve">30.2</t>
  </si>
  <si>
    <t xml:space="preserve">12.65</t>
  </si>
  <si>
    <t xml:space="preserve">10.6</t>
  </si>
  <si>
    <t xml:space="preserve">11.2</t>
  </si>
  <si>
    <t xml:space="preserve">33.6</t>
  </si>
  <si>
    <t xml:space="preserve">46.9</t>
  </si>
  <si>
    <t xml:space="preserve">2.28</t>
  </si>
  <si>
    <t xml:space="preserve">3.27</t>
  </si>
  <si>
    <t xml:space="preserve">8.71</t>
  </si>
  <si>
    <t xml:space="preserve">6.86</t>
  </si>
  <si>
    <t xml:space="preserve">16.96</t>
  </si>
  <si>
    <t xml:space="preserve">17.74</t>
  </si>
  <si>
    <t xml:space="preserve">25.81</t>
  </si>
  <si>
    <t xml:space="preserve">31.94</t>
  </si>
  <si>
    <t xml:space="preserve">21.82</t>
  </si>
  <si>
    <t xml:space="preserve">52.17</t>
  </si>
  <si>
    <t xml:space="preserve">37.93</t>
  </si>
  <si>
    <t xml:space="preserve">52.19</t>
  </si>
  <si>
    <t xml:space="preserve">23.72</t>
  </si>
  <si>
    <t xml:space="preserve">34.29</t>
  </si>
  <si>
    <t xml:space="preserve">37.61</t>
  </si>
  <si>
    <t xml:space="preserve">57.27</t>
  </si>
  <si>
    <t xml:space="preserve">64.36</t>
  </si>
  <si>
    <t xml:space="preserve">46.72</t>
  </si>
  <si>
    <t xml:space="preserve">67.41</t>
  </si>
  <si>
    <t xml:space="preserve">59.31</t>
  </si>
  <si>
    <t xml:space="preserve">60.75</t>
  </si>
  <si>
    <t xml:space="preserve">58.99</t>
  </si>
  <si>
    <t xml:space="preserve">48.75</t>
  </si>
  <si>
    <t xml:space="preserve">29.41</t>
  </si>
  <si>
    <t xml:space="preserve">29.89</t>
  </si>
  <si>
    <t xml:space="preserve">13.82</t>
  </si>
  <si>
    <t xml:space="preserve">54.05</t>
  </si>
  <si>
    <t xml:space="preserve">49.38</t>
  </si>
  <si>
    <t xml:space="preserve">55.06</t>
  </si>
  <si>
    <t xml:space="preserve">65.77</t>
  </si>
  <si>
    <t xml:space="preserve">54.37</t>
  </si>
  <si>
    <t xml:space="preserve">28.05</t>
  </si>
  <si>
    <t xml:space="preserve">21.28</t>
  </si>
  <si>
    <t xml:space="preserve">28.80</t>
  </si>
  <si>
    <t xml:space="preserve">32.74</t>
  </si>
  <si>
    <t xml:space="preserve">38.28</t>
  </si>
  <si>
    <t xml:space="preserve">24.12</t>
  </si>
  <si>
    <t xml:space="preserve">VIAC</t>
  </si>
  <si>
    <t xml:space="preserve">1.5</t>
  </si>
  <si>
    <t xml:space="preserve">10.1</t>
  </si>
  <si>
    <t xml:space="preserve">6.1</t>
  </si>
  <si>
    <t xml:space="preserve">2.2</t>
  </si>
  <si>
    <t xml:space="preserve">2.7</t>
  </si>
  <si>
    <t xml:space="preserve">2.6</t>
  </si>
  <si>
    <t xml:space="preserve">5.7</t>
  </si>
  <si>
    <t xml:space="preserve">5.0</t>
  </si>
  <si>
    <t xml:space="preserve">6.2</t>
  </si>
  <si>
    <t xml:space="preserve">3.45</t>
  </si>
  <si>
    <t xml:space="preserve">4.65</t>
  </si>
  <si>
    <t xml:space="preserve">4.55</t>
  </si>
  <si>
    <t xml:space="preserve">4.9</t>
  </si>
  <si>
    <t xml:space="preserve">53.1</t>
  </si>
  <si>
    <t xml:space="preserve">13.5</t>
  </si>
  <si>
    <t xml:space="preserve">4.7</t>
  </si>
  <si>
    <t xml:space="preserve">8.0</t>
  </si>
  <si>
    <t xml:space="preserve">11.4</t>
  </si>
  <si>
    <t xml:space="preserve">63.45</t>
  </si>
  <si>
    <t xml:space="preserve">32.9</t>
  </si>
  <si>
    <t xml:space="preserve">49.8</t>
  </si>
  <si>
    <t xml:space="preserve">43.45</t>
  </si>
  <si>
    <t xml:space="preserve">10.05</t>
  </si>
  <si>
    <t xml:space="preserve">8.8</t>
  </si>
  <si>
    <t xml:space="preserve">16.65</t>
  </si>
  <si>
    <t xml:space="preserve">3.24</t>
  </si>
  <si>
    <t xml:space="preserve">2.83</t>
  </si>
  <si>
    <t xml:space="preserve">4.60</t>
  </si>
  <si>
    <t xml:space="preserve">1.6</t>
  </si>
  <si>
    <t xml:space="preserve">6.71</t>
  </si>
  <si>
    <t xml:space="preserve">6.5</t>
  </si>
  <si>
    <t xml:space="preserve">7.44</t>
  </si>
  <si>
    <t xml:space="preserve">7.45</t>
  </si>
  <si>
    <t xml:space="preserve">7.14</t>
  </si>
  <si>
    <t xml:space="preserve">8.61</t>
  </si>
  <si>
    <t xml:space="preserve">9.61</t>
  </si>
  <si>
    <t xml:space="preserve">11.78</t>
  </si>
  <si>
    <t xml:space="preserve">13.03</t>
  </si>
  <si>
    <t xml:space="preserve">11.80</t>
  </si>
  <si>
    <t xml:space="preserve">15.57</t>
  </si>
  <si>
    <t xml:space="preserve">14.42</t>
  </si>
  <si>
    <t xml:space="preserve">8.46</t>
  </si>
  <si>
    <t xml:space="preserve">9.80</t>
  </si>
  <si>
    <t xml:space="preserve">13.51</t>
  </si>
  <si>
    <t xml:space="preserve">21.45</t>
  </si>
  <si>
    <t xml:space="preserve">27.41</t>
  </si>
  <si>
    <t xml:space="preserve">35.40</t>
  </si>
  <si>
    <t xml:space="preserve">63.59</t>
  </si>
  <si>
    <t xml:space="preserve">57.76</t>
  </si>
  <si>
    <t xml:space="preserve">59.18</t>
  </si>
  <si>
    <t xml:space="preserve">46.75</t>
  </si>
  <si>
    <t xml:space="preserve">57.75</t>
  </si>
  <si>
    <t xml:space="preserve">44.34</t>
  </si>
  <si>
    <t xml:space="preserve">35.82</t>
  </si>
  <si>
    <t xml:space="preserve">27.37</t>
  </si>
  <si>
    <t xml:space="preserve">22.75</t>
  </si>
  <si>
    <t xml:space="preserve">23.02</t>
  </si>
  <si>
    <t xml:space="preserve">27.67</t>
  </si>
  <si>
    <t xml:space="preserve">57.50</t>
  </si>
  <si>
    <t xml:space="preserve">58.03</t>
  </si>
  <si>
    <t xml:space="preserve">65.44</t>
  </si>
  <si>
    <t xml:space="preserve">6.9</t>
  </si>
  <si>
    <t xml:space="preserve">30.1</t>
  </si>
  <si>
    <t xml:space="preserve">48.8</t>
  </si>
  <si>
    <t xml:space="preserve">35.2</t>
  </si>
  <si>
    <t xml:space="preserve">24.9</t>
  </si>
  <si>
    <t xml:space="preserve">42.9</t>
  </si>
  <si>
    <t xml:space="preserve">29.1</t>
  </si>
  <si>
    <t xml:space="preserve">12.0</t>
  </si>
  <si>
    <t xml:space="preserve">19.7</t>
  </si>
  <si>
    <t xml:space="preserve">15.8</t>
  </si>
  <si>
    <t xml:space="preserve">34.4</t>
  </si>
  <si>
    <t xml:space="preserve">9.69</t>
  </si>
  <si>
    <t xml:space="preserve">62.70</t>
  </si>
  <si>
    <t xml:space="preserve">62.68</t>
  </si>
  <si>
    <t xml:space="preserve">45.56</t>
  </si>
  <si>
    <t xml:space="preserve">38.96</t>
  </si>
  <si>
    <t xml:space="preserve">49.88</t>
  </si>
  <si>
    <t xml:space="preserve">33.36</t>
  </si>
  <si>
    <t xml:space="preserve">31.02</t>
  </si>
  <si>
    <t xml:space="preserve">30.55</t>
  </si>
  <si>
    <t xml:space="preserve">41.69</t>
  </si>
  <si>
    <t xml:space="preserve">55.35</t>
  </si>
  <si>
    <t xml:space="preserve">52.77</t>
  </si>
  <si>
    <t xml:space="preserve">61.38</t>
  </si>
  <si>
    <t xml:space="preserve">66.10</t>
  </si>
  <si>
    <t xml:space="preserve">3.4</t>
  </si>
  <si>
    <t xml:space="preserve">25.3</t>
  </si>
  <si>
    <t xml:space="preserve">94.6</t>
  </si>
  <si>
    <t xml:space="preserve">11.55</t>
  </si>
  <si>
    <t xml:space="preserve">23.1</t>
  </si>
  <si>
    <t xml:space="preserve">96.8</t>
  </si>
  <si>
    <t xml:space="preserve">3.52</t>
  </si>
  <si>
    <t xml:space="preserve">6.56</t>
  </si>
  <si>
    <t xml:space="preserve">13.80</t>
  </si>
  <si>
    <t xml:space="preserve">11.58</t>
  </si>
  <si>
    <t xml:space="preserve">18.48</t>
  </si>
  <si>
    <t xml:space="preserve">11.05</t>
  </si>
  <si>
    <t xml:space="preserve">6.83</t>
  </si>
  <si>
    <t xml:space="preserve">10.52</t>
  </si>
  <si>
    <t xml:space="preserve">35.3</t>
  </si>
  <si>
    <t xml:space="preserve">31.6</t>
  </si>
  <si>
    <t xml:space="preserve">25.8</t>
  </si>
  <si>
    <t xml:space="preserve">27.2</t>
  </si>
  <si>
    <t xml:space="preserve">24.0</t>
  </si>
  <si>
    <t xml:space="preserve">26.1</t>
  </si>
  <si>
    <t xml:space="preserve">33.7</t>
  </si>
  <si>
    <t xml:space="preserve">34.0</t>
  </si>
  <si>
    <t xml:space="preserve">22.2</t>
  </si>
  <si>
    <t xml:space="preserve">28.5</t>
  </si>
  <si>
    <t xml:space="preserve">21.4</t>
  </si>
  <si>
    <t xml:space="preserve">37.6</t>
  </si>
  <si>
    <t xml:space="preserve">14.73</t>
  </si>
  <si>
    <t xml:space="preserve">32.17</t>
  </si>
  <si>
    <t xml:space="preserve">53.98</t>
  </si>
  <si>
    <t xml:space="preserve">19.23</t>
  </si>
  <si>
    <t xml:space="preserve">26.12</t>
  </si>
  <si>
    <t xml:space="preserve">41.18</t>
  </si>
  <si>
    <t xml:space="preserve">33.54</t>
  </si>
  <si>
    <t xml:space="preserve">28.63</t>
  </si>
  <si>
    <t xml:space="preserve">29.81</t>
  </si>
  <si>
    <t xml:space="preserve">51.73</t>
  </si>
  <si>
    <t xml:space="preserve">52.96</t>
  </si>
  <si>
    <t xml:space="preserve">54.97</t>
  </si>
  <si>
    <t xml:space="preserve">32.72</t>
  </si>
  <si>
    <t xml:space="preserve">30.17</t>
  </si>
  <si>
    <t xml:space="preserve">52.74</t>
  </si>
  <si>
    <t xml:space="preserve">66.12</t>
  </si>
  <si>
    <t xml:space="preserve">73.0</t>
  </si>
  <si>
    <t xml:space="preserve">46.10</t>
  </si>
  <si>
    <t xml:space="preserve">57.40</t>
  </si>
  <si>
    <t xml:space="preserve">39.18</t>
  </si>
  <si>
    <t xml:space="preserve">66.35</t>
  </si>
  <si>
    <t xml:space="preserve">61.15</t>
  </si>
  <si>
    <t xml:space="preserve">62.52</t>
  </si>
  <si>
    <t xml:space="preserve">66.80</t>
  </si>
  <si>
    <t xml:space="preserve">5.05</t>
  </si>
  <si>
    <t xml:space="preserve">50.4</t>
  </si>
  <si>
    <t xml:space="preserve">25.7</t>
  </si>
  <si>
    <t xml:space="preserve">24.8</t>
  </si>
  <si>
    <t xml:space="preserve">30.6</t>
  </si>
  <si>
    <t xml:space="preserve">35.7</t>
  </si>
  <si>
    <t xml:space="preserve">44.8</t>
  </si>
  <si>
    <t xml:space="preserve">37.4</t>
  </si>
  <si>
    <t xml:space="preserve">33.8</t>
  </si>
  <si>
    <t xml:space="preserve">22.6</t>
  </si>
  <si>
    <t xml:space="preserve">13.13</t>
  </si>
  <si>
    <t xml:space="preserve">13.36</t>
  </si>
  <si>
    <t xml:space="preserve">16.05</t>
  </si>
  <si>
    <t xml:space="preserve">31.89</t>
  </si>
  <si>
    <t xml:space="preserve">35.14</t>
  </si>
  <si>
    <t xml:space="preserve">35.30</t>
  </si>
  <si>
    <t xml:space="preserve">46.47</t>
  </si>
  <si>
    <t xml:space="preserve">56.57</t>
  </si>
  <si>
    <t xml:space="preserve">59.28</t>
  </si>
  <si>
    <t xml:space="preserve">41.62</t>
  </si>
  <si>
    <t xml:space="preserve">49.09</t>
  </si>
  <si>
    <t xml:space="preserve">ELAN</t>
  </si>
  <si>
    <t xml:space="preserve">10.8</t>
  </si>
  <si>
    <t xml:space="preserve">23.0</t>
  </si>
  <si>
    <t xml:space="preserve">29.3</t>
  </si>
  <si>
    <t xml:space="preserve">41.1</t>
  </si>
  <si>
    <t xml:space="preserve">79.2</t>
  </si>
  <si>
    <t xml:space="preserve">40.8</t>
  </si>
  <si>
    <t xml:space="preserve">18.85</t>
  </si>
  <si>
    <t xml:space="preserve">36.4</t>
  </si>
  <si>
    <t xml:space="preserve">27.76</t>
  </si>
  <si>
    <t xml:space="preserve">23.33</t>
  </si>
  <si>
    <t xml:space="preserve">23.63</t>
  </si>
  <si>
    <t xml:space="preserve">23.36</t>
  </si>
  <si>
    <t xml:space="preserve">40.37</t>
  </si>
  <si>
    <t xml:space="preserve">40.48</t>
  </si>
  <si>
    <t xml:space="preserve">62.43</t>
  </si>
  <si>
    <t xml:space="preserve">58.44</t>
  </si>
  <si>
    <t xml:space="preserve">68.14</t>
  </si>
  <si>
    <t xml:space="preserve">52.05</t>
  </si>
  <si>
    <t xml:space="preserve">35.83</t>
  </si>
  <si>
    <t xml:space="preserve">61.93</t>
  </si>
  <si>
    <t xml:space="preserve">45.24</t>
  </si>
  <si>
    <t xml:space="preserve">36.37</t>
  </si>
  <si>
    <t xml:space="preserve">48.89</t>
  </si>
  <si>
    <t xml:space="preserve">53.89</t>
  </si>
  <si>
    <t xml:space="preserve">57.15</t>
  </si>
  <si>
    <t xml:space="preserve">63.10</t>
  </si>
  <si>
    <t xml:space="preserve">52.60</t>
  </si>
  <si>
    <t xml:space="preserve">80.2</t>
  </si>
  <si>
    <t xml:space="preserve">59.3</t>
  </si>
  <si>
    <t xml:space="preserve">62.4</t>
  </si>
  <si>
    <t xml:space="preserve">40.2</t>
  </si>
  <si>
    <t xml:space="preserve">43.8</t>
  </si>
  <si>
    <t xml:space="preserve">26.4</t>
  </si>
  <si>
    <t xml:space="preserve">28.6</t>
  </si>
  <si>
    <t xml:space="preserve">54.84</t>
  </si>
  <si>
    <t xml:space="preserve">62.39</t>
  </si>
  <si>
    <t xml:space="preserve">67.88</t>
  </si>
  <si>
    <t xml:space="preserve">57.68</t>
  </si>
  <si>
    <t xml:space="preserve">59.22</t>
  </si>
  <si>
    <t xml:space="preserve">50.28</t>
  </si>
  <si>
    <t xml:space="preserve">60.47</t>
  </si>
  <si>
    <t xml:space="preserve">61.48</t>
  </si>
  <si>
    <t xml:space="preserve">OSVI</t>
  </si>
  <si>
    <t xml:space="preserve">MACO</t>
  </si>
  <si>
    <t xml:space="preserve">5.75</t>
  </si>
  <si>
    <t xml:space="preserve">17.3</t>
  </si>
  <si>
    <t xml:space="preserve">12.7</t>
  </si>
  <si>
    <t xml:space="preserve">10.2</t>
  </si>
  <si>
    <t xml:space="preserve">85.0</t>
  </si>
  <si>
    <t xml:space="preserve">52.5</t>
  </si>
  <si>
    <t xml:space="preserve">13.2</t>
  </si>
  <si>
    <t xml:space="preserve">30.7</t>
  </si>
  <si>
    <t xml:space="preserve">44.5</t>
  </si>
  <si>
    <t xml:space="preserve">28.8</t>
  </si>
  <si>
    <t xml:space="preserve">30.3</t>
  </si>
  <si>
    <t xml:space="preserve">39.0</t>
  </si>
  <si>
    <t xml:space="preserve">34.6</t>
  </si>
  <si>
    <t xml:space="preserve">29.2</t>
  </si>
  <si>
    <t xml:space="preserve">41.9</t>
  </si>
  <si>
    <t xml:space="preserve">17.8</t>
  </si>
  <si>
    <t xml:space="preserve">36.3</t>
  </si>
  <si>
    <t xml:space="preserve">6.55</t>
  </si>
  <si>
    <t xml:space="preserve">12.14</t>
  </si>
  <si>
    <t xml:space="preserve">19.88</t>
  </si>
  <si>
    <t xml:space="preserve">8.84</t>
  </si>
  <si>
    <t xml:space="preserve">24.51</t>
  </si>
  <si>
    <t xml:space="preserve">25.66</t>
  </si>
  <si>
    <t xml:space="preserve">34.69</t>
  </si>
  <si>
    <t xml:space="preserve">40.63</t>
  </si>
  <si>
    <t xml:space="preserve">61.79</t>
  </si>
  <si>
    <t xml:space="preserve">71.57</t>
  </si>
  <si>
    <t xml:space="preserve">52.65</t>
  </si>
  <si>
    <t xml:space="preserve">54.16</t>
  </si>
  <si>
    <t xml:space="preserve">49.98</t>
  </si>
  <si>
    <t xml:space="preserve">38.08</t>
  </si>
  <si>
    <t xml:space="preserve">39.31</t>
  </si>
  <si>
    <t xml:space="preserve">53.28</t>
  </si>
  <si>
    <t xml:space="preserve">56.12</t>
  </si>
  <si>
    <t xml:space="preserve">56.26</t>
  </si>
  <si>
    <t xml:space="preserve">55.88</t>
  </si>
  <si>
    <t xml:space="preserve">57.44</t>
  </si>
  <si>
    <t xml:space="preserve">64.63</t>
  </si>
  <si>
    <t xml:space="preserve">66.34</t>
  </si>
  <si>
    <t xml:space="preserve">47.07</t>
  </si>
  <si>
    <t xml:space="preserve">42.53</t>
  </si>
  <si>
    <t xml:space="preserve">45.14</t>
  </si>
  <si>
    <t xml:space="preserve">49.31</t>
  </si>
  <si>
    <t xml:space="preserve">61.16</t>
  </si>
  <si>
    <t xml:space="preserve">15.4</t>
  </si>
  <si>
    <t xml:space="preserve">11.7</t>
  </si>
  <si>
    <t xml:space="preserve">11.5</t>
  </si>
  <si>
    <t xml:space="preserve">34.9</t>
  </si>
  <si>
    <t xml:space="preserve">46.8</t>
  </si>
  <si>
    <t xml:space="preserve">18.8</t>
  </si>
  <si>
    <t xml:space="preserve">9.2</t>
  </si>
  <si>
    <t xml:space="preserve">54.1</t>
  </si>
  <si>
    <t xml:space="preserve">21.6</t>
  </si>
  <si>
    <t xml:space="preserve">23.8</t>
  </si>
  <si>
    <t xml:space="preserve">30.5</t>
  </si>
  <si>
    <t xml:space="preserve">50.0</t>
  </si>
  <si>
    <t xml:space="preserve">85.7</t>
  </si>
  <si>
    <t xml:space="preserve">77.0</t>
  </si>
  <si>
    <t xml:space="preserve">82.4</t>
  </si>
  <si>
    <t xml:space="preserve">43.6</t>
  </si>
  <si>
    <t xml:space="preserve">39.9</t>
  </si>
  <si>
    <t xml:space="preserve">46.2</t>
  </si>
  <si>
    <t xml:space="preserve">69.5</t>
  </si>
  <si>
    <t xml:space="preserve">41.8</t>
  </si>
  <si>
    <t xml:space="preserve">31.1</t>
  </si>
  <si>
    <t xml:space="preserve">7.02</t>
  </si>
  <si>
    <t xml:space="preserve">3.34</t>
  </si>
  <si>
    <t xml:space="preserve">5.13</t>
  </si>
  <si>
    <t xml:space="preserve">14.32</t>
  </si>
  <si>
    <t xml:space="preserve">15.72</t>
  </si>
  <si>
    <t xml:space="preserve">24.30</t>
  </si>
  <si>
    <t xml:space="preserve">38.19</t>
  </si>
  <si>
    <t xml:space="preserve">29.92</t>
  </si>
  <si>
    <t xml:space="preserve">26.50</t>
  </si>
  <si>
    <t xml:space="preserve">18.92</t>
  </si>
  <si>
    <t xml:space="preserve">21.19</t>
  </si>
  <si>
    <t xml:space="preserve">36.06</t>
  </si>
  <si>
    <t xml:space="preserve">42.76</t>
  </si>
  <si>
    <t xml:space="preserve">59.08</t>
  </si>
  <si>
    <t xml:space="preserve">58.09</t>
  </si>
  <si>
    <t xml:space="preserve">41.89</t>
  </si>
  <si>
    <t xml:space="preserve">37.17</t>
  </si>
  <si>
    <t xml:space="preserve">61.06</t>
  </si>
  <si>
    <t xml:space="preserve">47.98</t>
  </si>
  <si>
    <t xml:space="preserve">62.99</t>
  </si>
  <si>
    <t xml:space="preserve">62.77</t>
  </si>
  <si>
    <t xml:space="preserve">67.80</t>
  </si>
  <si>
    <t xml:space="preserve">29.13</t>
  </si>
  <si>
    <t xml:space="preserve">26.14</t>
  </si>
  <si>
    <t xml:space="preserve">61.32</t>
  </si>
  <si>
    <t xml:space="preserve">62.03</t>
  </si>
  <si>
    <t xml:space="preserve">58.41</t>
  </si>
  <si>
    <t xml:space="preserve">57.08</t>
  </si>
  <si>
    <t xml:space="preserve">58.50</t>
  </si>
  <si>
    <t xml:space="preserve">61.25</t>
  </si>
  <si>
    <t xml:space="preserve">3.8</t>
  </si>
  <si>
    <t xml:space="preserve">4.8</t>
  </si>
  <si>
    <t xml:space="preserve">5</t>
  </si>
  <si>
    <t xml:space="preserve">5.2</t>
  </si>
  <si>
    <t xml:space="preserve">5.45</t>
  </si>
  <si>
    <t xml:space="preserve">7.4</t>
  </si>
  <si>
    <t xml:space="preserve">10.9</t>
  </si>
  <si>
    <t xml:space="preserve">9.8</t>
  </si>
  <si>
    <t xml:space="preserve">12.3</t>
  </si>
  <si>
    <t xml:space="preserve">74.4</t>
  </si>
  <si>
    <t xml:space="preserve">65.7</t>
  </si>
  <si>
    <t xml:space="preserve">11.0</t>
  </si>
  <si>
    <t xml:space="preserve">24.45</t>
  </si>
  <si>
    <t xml:space="preserve">15.9</t>
  </si>
  <si>
    <t xml:space="preserve">17.4</t>
  </si>
  <si>
    <t xml:space="preserve">30.9</t>
  </si>
  <si>
    <t xml:space="preserve">58.7</t>
  </si>
  <si>
    <t xml:space="preserve">73.2</t>
  </si>
  <si>
    <t xml:space="preserve">10.4</t>
  </si>
  <si>
    <t xml:space="preserve">17.5</t>
  </si>
  <si>
    <t xml:space="preserve">4.6</t>
  </si>
  <si>
    <t xml:space="preserve">4.15</t>
  </si>
  <si>
    <t xml:space="preserve">8.05</t>
  </si>
  <si>
    <t xml:space="preserve">10.68</t>
  </si>
  <si>
    <t xml:space="preserve">10.89</t>
  </si>
  <si>
    <t xml:space="preserve">11.70</t>
  </si>
  <si>
    <t xml:space="preserve">13.74</t>
  </si>
  <si>
    <t xml:space="preserve">16.38</t>
  </si>
  <si>
    <t xml:space="preserve">16.11</t>
  </si>
  <si>
    <t xml:space="preserve">6.67</t>
  </si>
  <si>
    <t xml:space="preserve">4.87</t>
  </si>
  <si>
    <t xml:space="preserve">9.22</t>
  </si>
  <si>
    <t xml:space="preserve">10.70</t>
  </si>
  <si>
    <t xml:space="preserve">12.63</t>
  </si>
  <si>
    <t xml:space="preserve">12.38</t>
  </si>
  <si>
    <t xml:space="preserve">19.03</t>
  </si>
  <si>
    <t xml:space="preserve">18.66</t>
  </si>
  <si>
    <t xml:space="preserve">26.36</t>
  </si>
  <si>
    <t xml:space="preserve">26.49</t>
  </si>
  <si>
    <t xml:space="preserve">56.73</t>
  </si>
  <si>
    <t xml:space="preserve">62.66</t>
  </si>
  <si>
    <t xml:space="preserve">65.30</t>
  </si>
  <si>
    <t xml:space="preserve">38.79</t>
  </si>
  <si>
    <t xml:space="preserve">45.95</t>
  </si>
  <si>
    <t xml:space="preserve">28.69</t>
  </si>
  <si>
    <t xml:space="preserve">27.12</t>
  </si>
  <si>
    <t xml:space="preserve">28.41</t>
  </si>
  <si>
    <t xml:space="preserve">45.70</t>
  </si>
  <si>
    <t xml:space="preserve">62.33</t>
  </si>
  <si>
    <t xml:space="preserve">49.35</t>
  </si>
  <si>
    <t xml:space="preserve">65.87</t>
  </si>
  <si>
    <t xml:space="preserve">70.75</t>
  </si>
  <si>
    <t xml:space="preserve">35.25</t>
  </si>
  <si>
    <t xml:space="preserve">26.03</t>
  </si>
  <si>
    <t xml:space="preserve">22.93</t>
  </si>
  <si>
    <t xml:space="preserve">18.00</t>
  </si>
  <si>
    <t xml:space="preserve">13.25</t>
  </si>
  <si>
    <t xml:space="preserve">10.88</t>
  </si>
  <si>
    <t xml:space="preserve">11.3</t>
  </si>
  <si>
    <t xml:space="preserve">41.7</t>
  </si>
  <si>
    <t xml:space="preserve">17.1</t>
  </si>
  <si>
    <t xml:space="preserve">67.1</t>
  </si>
  <si>
    <t xml:space="preserve">18.1</t>
  </si>
  <si>
    <t xml:space="preserve">29.5</t>
  </si>
  <si>
    <t xml:space="preserve">15.7</t>
  </si>
  <si>
    <t xml:space="preserve">19.1</t>
  </si>
  <si>
    <t xml:space="preserve">17.7</t>
  </si>
  <si>
    <t xml:space="preserve">18.9</t>
  </si>
  <si>
    <t xml:space="preserve">50.6</t>
  </si>
  <si>
    <t xml:space="preserve">39.5</t>
  </si>
  <si>
    <t xml:space="preserve">56.9</t>
  </si>
  <si>
    <t xml:space="preserve">71.0</t>
  </si>
  <si>
    <t xml:space="preserve">6.38</t>
  </si>
  <si>
    <t xml:space="preserve">8.31</t>
  </si>
  <si>
    <t xml:space="preserve">9.52</t>
  </si>
  <si>
    <t xml:space="preserve">23.76</t>
  </si>
  <si>
    <t xml:space="preserve">24.54</t>
  </si>
  <si>
    <t xml:space="preserve">52.39</t>
  </si>
  <si>
    <t xml:space="preserve">33.61</t>
  </si>
  <si>
    <t xml:space="preserve">23.99</t>
  </si>
  <si>
    <t xml:space="preserve">30.89</t>
  </si>
  <si>
    <t xml:space="preserve">37.44</t>
  </si>
  <si>
    <t xml:space="preserve">25.36</t>
  </si>
  <si>
    <t xml:space="preserve">27.73</t>
  </si>
  <si>
    <t xml:space="preserve">27.66</t>
  </si>
  <si>
    <t xml:space="preserve">38.53</t>
  </si>
  <si>
    <t xml:space="preserve">43.51</t>
  </si>
  <si>
    <t xml:space="preserve">47.94</t>
  </si>
  <si>
    <t xml:space="preserve">64.20</t>
  </si>
  <si>
    <t xml:space="preserve">46.93</t>
  </si>
  <si>
    <t xml:space="preserve">49.03</t>
  </si>
  <si>
    <t xml:space="preserve">28.75</t>
  </si>
  <si>
    <t xml:space="preserve">27.49</t>
  </si>
  <si>
    <t xml:space="preserve">42.77</t>
  </si>
  <si>
    <t xml:space="preserve">53.72</t>
  </si>
  <si>
    <t xml:space="preserve">50.25</t>
  </si>
  <si>
    <t xml:space="preserve">18.7</t>
  </si>
  <si>
    <t xml:space="preserve">19.3</t>
  </si>
  <si>
    <t xml:space="preserve">39.3</t>
  </si>
  <si>
    <t xml:space="preserve">24.65</t>
  </si>
  <si>
    <t xml:space="preserve">39.07</t>
  </si>
  <si>
    <t xml:space="preserve">46.90</t>
  </si>
  <si>
    <t xml:space="preserve">49.25</t>
  </si>
  <si>
    <t xml:space="preserve">59.36</t>
  </si>
  <si>
    <t xml:space="preserve">66.19</t>
  </si>
  <si>
    <t xml:space="preserve">61.91</t>
  </si>
  <si>
    <t xml:space="preserve">58.54</t>
  </si>
  <si>
    <t xml:space="preserve">22.97</t>
  </si>
  <si>
    <t xml:space="preserve">44.12</t>
  </si>
  <si>
    <t xml:space="preserve">36.58</t>
  </si>
  <si>
    <t xml:space="preserve">54.11</t>
  </si>
  <si>
    <t xml:space="preserve">41.20</t>
  </si>
  <si>
    <t xml:space="preserve">52.67</t>
  </si>
  <si>
    <t xml:space="preserve">58.78</t>
  </si>
  <si>
    <t xml:space="preserve">66.65</t>
  </si>
  <si>
    <t xml:space="preserve">65.53</t>
  </si>
  <si>
    <t xml:space="preserve">7.1</t>
  </si>
  <si>
    <t xml:space="preserve">12.6</t>
  </si>
  <si>
    <t xml:space="preserve">15.3</t>
  </si>
  <si>
    <t xml:space="preserve">20.2</t>
  </si>
  <si>
    <t xml:space="preserve">22.7</t>
  </si>
  <si>
    <t xml:space="preserve">42.7</t>
  </si>
  <si>
    <t xml:space="preserve">20.9</t>
  </si>
  <si>
    <t xml:space="preserve">36.1</t>
  </si>
  <si>
    <t xml:space="preserve">11.8</t>
  </si>
  <si>
    <t xml:space="preserve">10.3</t>
  </si>
  <si>
    <t xml:space="preserve">15.5</t>
  </si>
  <si>
    <t xml:space="preserve">19.2</t>
  </si>
  <si>
    <t xml:space="preserve">3.18</t>
  </si>
  <si>
    <t xml:space="preserve">9.64</t>
  </si>
  <si>
    <t xml:space="preserve">18.11</t>
  </si>
  <si>
    <t xml:space="preserve">24.49</t>
  </si>
  <si>
    <t xml:space="preserve">28.12</t>
  </si>
  <si>
    <t xml:space="preserve">28.08</t>
  </si>
  <si>
    <t xml:space="preserve">28.35</t>
  </si>
  <si>
    <t xml:space="preserve">30.06</t>
  </si>
  <si>
    <t xml:space="preserve">31.79</t>
  </si>
  <si>
    <t xml:space="preserve">43.67</t>
  </si>
  <si>
    <t xml:space="preserve">38.87</t>
  </si>
  <si>
    <t xml:space="preserve">38.67</t>
  </si>
  <si>
    <t xml:space="preserve">36.15</t>
  </si>
  <si>
    <t xml:space="preserve">33.50</t>
  </si>
  <si>
    <t xml:space="preserve">33.33</t>
  </si>
  <si>
    <t xml:space="preserve">17.21</t>
  </si>
  <si>
    <t xml:space="preserve">17.73</t>
  </si>
  <si>
    <t xml:space="preserve">18.73</t>
  </si>
  <si>
    <t xml:space="preserve">22.98</t>
  </si>
  <si>
    <t xml:space="preserve">49.08</t>
  </si>
  <si>
    <t xml:space="preserve">30.40</t>
  </si>
  <si>
    <t xml:space="preserve">20.91</t>
  </si>
  <si>
    <t xml:space="preserve">23.06</t>
  </si>
  <si>
    <t xml:space="preserve">21.53</t>
  </si>
  <si>
    <t xml:space="preserve">21.78</t>
  </si>
  <si>
    <t xml:space="preserve">17.58</t>
  </si>
  <si>
    <t xml:space="preserve">28.13</t>
  </si>
  <si>
    <t xml:space="preserve">29.51</t>
  </si>
  <si>
    <t xml:space="preserve">30.90</t>
  </si>
  <si>
    <t xml:space="preserve">35.75</t>
  </si>
  <si>
    <t xml:space="preserve">37.28</t>
  </si>
  <si>
    <t xml:space="preserve">38.41</t>
  </si>
  <si>
    <t xml:space="preserve">54.46</t>
  </si>
  <si>
    <t xml:space="preserve">62.50</t>
  </si>
  <si>
    <t xml:space="preserve">62.23</t>
  </si>
  <si>
    <t xml:space="preserve">14.8</t>
  </si>
  <si>
    <t xml:space="preserve">17.2</t>
  </si>
  <si>
    <t xml:space="preserve">10.0</t>
  </si>
  <si>
    <t xml:space="preserve">3.2</t>
  </si>
  <si>
    <t xml:space="preserve">5.4</t>
  </si>
  <si>
    <t xml:space="preserve">14.0</t>
  </si>
  <si>
    <t xml:space="preserve">20.7</t>
  </si>
  <si>
    <t xml:space="preserve">2.06</t>
  </si>
  <si>
    <t xml:space="preserve">6.29</t>
  </si>
  <si>
    <t xml:space="preserve">11.50</t>
  </si>
  <si>
    <t xml:space="preserve">14.18</t>
  </si>
  <si>
    <t xml:space="preserve">16.75</t>
  </si>
  <si>
    <t xml:space="preserve">6.89</t>
  </si>
  <si>
    <t xml:space="preserve">10.80</t>
  </si>
  <si>
    <t xml:space="preserve">4.01</t>
  </si>
  <si>
    <t xml:space="preserve">7.79</t>
  </si>
  <si>
    <t xml:space="preserve">11.31</t>
  </si>
  <si>
    <t xml:space="preserve">15.07</t>
  </si>
  <si>
    <t xml:space="preserve">9.85</t>
  </si>
  <si>
    <t xml:space="preserve">12.55</t>
  </si>
  <si>
    <t xml:space="preserve">22.89</t>
  </si>
  <si>
    <t xml:space="preserve">25.30</t>
  </si>
  <si>
    <t xml:space="preserve">28.34</t>
  </si>
  <si>
    <t xml:space="preserve">26.07</t>
  </si>
  <si>
    <t xml:space="preserve">20.27</t>
  </si>
  <si>
    <t xml:space="preserve">27.91</t>
  </si>
  <si>
    <t xml:space="preserve">43.02</t>
  </si>
  <si>
    <t xml:space="preserve">37.69</t>
  </si>
  <si>
    <t xml:space="preserve">36.62</t>
  </si>
  <si>
    <t xml:space="preserve">30.03</t>
  </si>
  <si>
    <t xml:space="preserve">35.05</t>
  </si>
  <si>
    <t xml:space="preserve">45.76</t>
  </si>
  <si>
    <t xml:space="preserve">39.12</t>
  </si>
  <si>
    <t xml:space="preserve">34.81</t>
  </si>
  <si>
    <t xml:space="preserve">33.24</t>
  </si>
  <si>
    <t xml:space="preserve">31.30</t>
  </si>
  <si>
    <t xml:space="preserve">39.79</t>
  </si>
  <si>
    <t xml:space="preserve">4.35</t>
  </si>
  <si>
    <t xml:space="preserve">4.54</t>
  </si>
  <si>
    <t xml:space="preserve">28.33</t>
  </si>
  <si>
    <t xml:space="preserve">28.93</t>
  </si>
  <si>
    <t xml:space="preserve">27.64</t>
  </si>
  <si>
    <t xml:space="preserve">30.94</t>
  </si>
  <si>
    <t xml:space="preserve">35.00</t>
  </si>
  <si>
    <t xml:space="preserve">39.67</t>
  </si>
  <si>
    <t xml:space="preserve">53.84</t>
  </si>
  <si>
    <t xml:space="preserve">62.98</t>
  </si>
  <si>
    <t xml:space="preserve">66.72</t>
  </si>
  <si>
    <t xml:space="preserve">MAPO</t>
  </si>
  <si>
    <t xml:space="preserve">26.8</t>
  </si>
  <si>
    <t xml:space="preserve">16.7</t>
  </si>
  <si>
    <t xml:space="preserve">12.01</t>
  </si>
  <si>
    <t xml:space="preserve">12.34</t>
  </si>
  <si>
    <t xml:space="preserve">13.00</t>
  </si>
  <si>
    <t xml:space="preserve">20.61</t>
  </si>
  <si>
    <t xml:space="preserve">24.62</t>
  </si>
  <si>
    <t xml:space="preserve">60.99</t>
  </si>
  <si>
    <t xml:space="preserve">62.42</t>
  </si>
  <si>
    <t xml:space="preserve">56.47</t>
  </si>
  <si>
    <t xml:space="preserve">53.99</t>
  </si>
  <si>
    <t xml:space="preserve">56.70</t>
  </si>
  <si>
    <t xml:space="preserve">51.11</t>
  </si>
  <si>
    <t xml:space="preserve">50.71</t>
  </si>
  <si>
    <t xml:space="preserve">37.33</t>
  </si>
  <si>
    <t xml:space="preserve">62.79</t>
  </si>
  <si>
    <t xml:space="preserve">68.44</t>
  </si>
  <si>
    <t xml:space="preserve">47.11</t>
  </si>
  <si>
    <t xml:space="preserve">60.67</t>
  </si>
  <si>
    <t xml:space="preserve">51.58</t>
  </si>
  <si>
    <t xml:space="preserve">44.64</t>
  </si>
  <si>
    <t xml:space="preserve">38.29</t>
  </si>
  <si>
    <t xml:space="preserve">4.0</t>
  </si>
  <si>
    <t xml:space="preserve">4.08</t>
  </si>
  <si>
    <t xml:space="preserve">4.56</t>
  </si>
  <si>
    <t xml:space="preserve">4.99</t>
  </si>
  <si>
    <t xml:space="preserve">3.08</t>
  </si>
  <si>
    <t xml:space="preserve">7.64</t>
  </si>
  <si>
    <t xml:space="preserve">26.5</t>
  </si>
  <si>
    <t xml:space="preserve">38.0</t>
  </si>
  <si>
    <t xml:space="preserve">25.65</t>
  </si>
  <si>
    <t xml:space="preserve">13.35</t>
  </si>
  <si>
    <t xml:space="preserve">25.05</t>
  </si>
  <si>
    <t xml:space="preserve">78.5</t>
  </si>
  <si>
    <t xml:space="preserve">88.5</t>
  </si>
  <si>
    <t xml:space="preserve">43.5</t>
  </si>
  <si>
    <t xml:space="preserve">54.9</t>
  </si>
  <si>
    <t xml:space="preserve">18.0</t>
  </si>
  <si>
    <t xml:space="preserve">20.1</t>
  </si>
  <si>
    <t xml:space="preserve">54.14</t>
  </si>
  <si>
    <t xml:space="preserve">51.03</t>
  </si>
  <si>
    <t xml:space="preserve">43.36</t>
  </si>
  <si>
    <t xml:space="preserve">42.20</t>
  </si>
  <si>
    <t xml:space="preserve">27.80</t>
  </si>
  <si>
    <t xml:space="preserve">26.13</t>
  </si>
  <si>
    <t xml:space="preserve">25.44</t>
  </si>
  <si>
    <t xml:space="preserve">27.07</t>
  </si>
  <si>
    <t xml:space="preserve">25.64</t>
  </si>
  <si>
    <t xml:space="preserve">31.91</t>
  </si>
  <si>
    <t xml:space="preserve">68.98</t>
  </si>
  <si>
    <t xml:space="preserve">44.69</t>
  </si>
  <si>
    <t xml:space="preserve">55.68</t>
  </si>
  <si>
    <t xml:space="preserve">69.49</t>
  </si>
  <si>
    <t xml:space="preserve">39.11</t>
  </si>
  <si>
    <t xml:space="preserve">31.58</t>
  </si>
  <si>
    <t xml:space="preserve">37.48</t>
  </si>
  <si>
    <t xml:space="preserve">39.60</t>
  </si>
  <si>
    <t xml:space="preserve">48.55</t>
  </si>
  <si>
    <t xml:space="preserve">Knoll Pt. 66</t>
  </si>
  <si>
    <t xml:space="preserve">33.0</t>
  </si>
  <si>
    <t xml:space="preserve">62.1</t>
  </si>
  <si>
    <t xml:space="preserve">53.3</t>
  </si>
  <si>
    <t xml:space="preserve">16.2</t>
  </si>
  <si>
    <t xml:space="preserve">27.1</t>
  </si>
  <si>
    <t xml:space="preserve">35.0</t>
  </si>
  <si>
    <t xml:space="preserve">29.7</t>
  </si>
  <si>
    <t xml:space="preserve">13.4</t>
  </si>
  <si>
    <t xml:space="preserve">31.4</t>
  </si>
  <si>
    <t xml:space="preserve">9.5</t>
  </si>
  <si>
    <t xml:space="preserve">7.5</t>
  </si>
  <si>
    <t xml:space="preserve">9.1</t>
  </si>
  <si>
    <t xml:space="preserve">12.5</t>
  </si>
  <si>
    <t xml:space="preserve">8.6</t>
  </si>
  <si>
    <t xml:space="preserve">8.5</t>
  </si>
  <si>
    <t xml:space="preserve">12.2</t>
  </si>
  <si>
    <t xml:space="preserve">30.8</t>
  </si>
  <si>
    <t xml:space="preserve">21.3</t>
  </si>
  <si>
    <t xml:space="preserve">59.1</t>
  </si>
  <si>
    <t xml:space="preserve">29.0</t>
  </si>
  <si>
    <t xml:space="preserve">14.4</t>
  </si>
  <si>
    <t xml:space="preserve">60.9</t>
  </si>
  <si>
    <t xml:space="preserve">41.0</t>
  </si>
  <si>
    <t xml:space="preserve">2.08</t>
  </si>
  <si>
    <t xml:space="preserve">9.50</t>
  </si>
  <si>
    <t xml:space="preserve">21.12</t>
  </si>
  <si>
    <t xml:space="preserve">18.56</t>
  </si>
  <si>
    <t xml:space="preserve">26.90</t>
  </si>
  <si>
    <t xml:space="preserve">40.50</t>
  </si>
  <si>
    <t xml:space="preserve">37.75</t>
  </si>
  <si>
    <t xml:space="preserve">55.85</t>
  </si>
  <si>
    <t xml:space="preserve">55.13</t>
  </si>
  <si>
    <t xml:space="preserve">51.19</t>
  </si>
  <si>
    <t xml:space="preserve">45.86</t>
  </si>
  <si>
    <t xml:space="preserve">41.54</t>
  </si>
  <si>
    <t xml:space="preserve">40.89</t>
  </si>
  <si>
    <t xml:space="preserve">35.69</t>
  </si>
  <si>
    <t xml:space="preserve">40.28</t>
  </si>
  <si>
    <t xml:space="preserve">28.61</t>
  </si>
  <si>
    <t xml:space="preserve">21.52</t>
  </si>
  <si>
    <t xml:space="preserve">22.35</t>
  </si>
  <si>
    <t xml:space="preserve">18.40</t>
  </si>
  <si>
    <t xml:space="preserve">16.12</t>
  </si>
  <si>
    <t xml:space="preserve">18.31</t>
  </si>
  <si>
    <t xml:space="preserve">17.70</t>
  </si>
  <si>
    <t xml:space="preserve">22.81</t>
  </si>
  <si>
    <t xml:space="preserve">17.84</t>
  </si>
  <si>
    <t xml:space="preserve">28.83</t>
  </si>
  <si>
    <t xml:space="preserve">24.84</t>
  </si>
  <si>
    <t xml:space="preserve">21.70</t>
  </si>
  <si>
    <t xml:space="preserve">11.35</t>
  </si>
  <si>
    <t xml:space="preserve">12.86</t>
  </si>
  <si>
    <t xml:space="preserve">28.17</t>
  </si>
  <si>
    <t xml:space="preserve">34.68</t>
  </si>
  <si>
    <t xml:space="preserve">31.88</t>
  </si>
  <si>
    <t xml:space="preserve">38.89</t>
  </si>
  <si>
    <t xml:space="preserve">37.73</t>
  </si>
  <si>
    <t xml:space="preserve">42.14</t>
  </si>
  <si>
    <t xml:space="preserve">52.34</t>
  </si>
  <si>
    <t xml:space="preserve">62.31</t>
  </si>
  <si>
    <t xml:space="preserve">68.63</t>
  </si>
  <si>
    <t xml:space="preserve">12.80</t>
  </si>
  <si>
    <t xml:space="preserve">23.31</t>
  </si>
  <si>
    <t xml:space="preserve">33.30</t>
  </si>
  <si>
    <t xml:space="preserve">36.29</t>
  </si>
  <si>
    <t xml:space="preserve">33.64</t>
  </si>
  <si>
    <t xml:space="preserve">19.60</t>
  </si>
  <si>
    <t xml:space="preserve">32.66</t>
  </si>
  <si>
    <t xml:space="preserve">67.51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</si>
</sst>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@"/>
    <numFmt numFmtId="166" formatCode="MM/DD/YY"/>
    <numFmt numFmtId="167" formatCode="M/D"/>
    <numFmt numFmtId="168" formatCode="M/D/YY"/>
    <numFmt numFmtId="169" formatCode="General"/>
    <numFmt numFmtId="170" formatCode="0.00%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sz val="11"/>
      <color rgb="FF000000"/>
      <name val="Calibri"/>
      <family val="0"/>
      <charset val="1"/>
    </font>
    <font>
      <b val="true"/>
      <sz val="10"/>
      <name val="Arial"/>
      <family val="0"/>
      <charset val="1"/>
    </font>
    <font>
      <b val="true"/>
      <sz val="11"/>
      <name val="Arial"/>
      <family val="0"/>
      <charset val="1"/>
    </font>
    <font>
      <sz val="10"/>
      <color rgb="FF000000"/>
      <name val="Inconsolata"/>
      <family val="0"/>
      <charset val="1"/>
    </font>
    <font>
      <sz val="10"/>
      <color rgb="FF222222"/>
      <name val="Roboto"/>
      <family val="0"/>
      <charset val="1"/>
    </font>
    <font>
      <sz val="10"/>
      <color rgb="FF222222"/>
      <name val="Arial"/>
      <family val="0"/>
      <charset val="1"/>
    </font>
    <font>
      <sz val="11"/>
      <name val="Arial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38761D"/>
        <bgColor rgb="FF808000"/>
      </patternFill>
    </fill>
    <fill>
      <patternFill patternType="solid">
        <fgColor rgb="FFE7F9EF"/>
        <bgColor rgb="FFFFFFFF"/>
      </patternFill>
    </fill>
    <fill>
      <patternFill patternType="solid">
        <fgColor rgb="FFFFFFFF"/>
        <bgColor rgb="FFE7F9EF"/>
      </patternFill>
    </fill>
    <fill>
      <patternFill patternType="solid">
        <fgColor rgb="FF93C47D"/>
        <bgColor rgb="FF6AA84F"/>
      </patternFill>
    </fill>
    <fill>
      <patternFill patternType="solid">
        <fgColor rgb="FF6AA84F"/>
        <bgColor rgb="FF93C47D"/>
      </patternFill>
    </fill>
    <fill>
      <patternFill patternType="solid">
        <fgColor rgb="FFFF0000"/>
        <bgColor rgb="FF993300"/>
      </patternFill>
    </fill>
    <fill>
      <patternFill patternType="solid">
        <fgColor rgb="FF9FC5E8"/>
        <bgColor rgb="FFCCCCFF"/>
      </patternFill>
    </fill>
    <fill>
      <patternFill patternType="solid">
        <fgColor rgb="FF6FA8DC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5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11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0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4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0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4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11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7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0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4" fillId="4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4" fillId="6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8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8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8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9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1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9">
    <dxf>
      <fill>
        <patternFill>
          <bgColor rgb="FFB7E1CD"/>
        </patternFill>
      </fill>
    </dxf>
    <dxf>
      <fill>
        <patternFill>
          <bgColor rgb="FFB7E1CD"/>
        </patternFill>
      </fill>
    </dxf>
    <dxf>
      <font>
        <b val="1"/>
      </font>
      <fill>
        <patternFill>
          <bgColor rgb="FF6AA84F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ont>
        <b val="1"/>
      </font>
      <fill>
        <patternFill>
          <bgColor rgb="FF6AA84F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ont>
        <b val="1"/>
      </font>
      <fill>
        <patternFill>
          <bgColor rgb="FF6AA84F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ont>
        <b val="1"/>
      </font>
      <fill>
        <patternFill>
          <bgColor rgb="FF6AA84F"/>
        </patternFill>
      </fill>
    </dxf>
    <dxf>
      <fill>
        <patternFill>
          <bgColor rgb="FFB7E1CD"/>
        </patternFill>
      </fill>
    </dxf>
    <dxf>
      <font>
        <b val="1"/>
      </font>
      <fill>
        <patternFill>
          <bgColor rgb="FF6AA84F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38761D"/>
      <rgbColor rgb="FF000080"/>
      <rgbColor rgb="FF808000"/>
      <rgbColor rgb="FF800080"/>
      <rgbColor rgb="FF008080"/>
      <rgbColor rgb="FF93C47D"/>
      <rgbColor rgb="FF808080"/>
      <rgbColor rgb="FF6FA8DC"/>
      <rgbColor rgb="FF993366"/>
      <rgbColor rgb="FFFFFFCC"/>
      <rgbColor rgb="FFE7F9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FC5E8"/>
      <rgbColor rgb="FFFF99CC"/>
      <rgbColor rgb="FFCC99FF"/>
      <rgbColor rgb="FFFFCC99"/>
      <rgbColor rgb="FF3366FF"/>
      <rgbColor rgb="FF33CCCC"/>
      <rgbColor rgb="FF99CC00"/>
      <rgbColor rgb="FFF1C232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_1" displayName="Table_1" ref="A77:AD110" headerRowCount="0" totalsRowCount="0" totalsRowShown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</table>
</file>

<file path=xl/tables/table2.xml><?xml version="1.0" encoding="utf-8"?>
<table xmlns="http://schemas.openxmlformats.org/spreadsheetml/2006/main" id="2" name="Table_10" displayName="Table_10" ref="A75:Y75" headerRowCount="0" totalsRowCount="0" totalsRowShown="0">
  <tableColumns count="2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</tableColumns>
</table>
</file>

<file path=xl/tables/table3.xml><?xml version="1.0" encoding="utf-8"?>
<table xmlns="http://schemas.openxmlformats.org/spreadsheetml/2006/main" id="3" name="Table_11" displayName="Table_11" ref="A72:AN73" headerRowCount="0" totalsRowCount="0" totalsRowShown="0">
  <tableColumns count="4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</tableColumns>
</table>
</file>

<file path=xl/tables/table4.xml><?xml version="1.0" encoding="utf-8"?>
<table xmlns="http://schemas.openxmlformats.org/spreadsheetml/2006/main" id="4" name="Table_12" displayName="Table_12" ref="A1:A67" headerRowCount="1" totalsRowCount="0" totalsRowShown="0">
  <tableColumns count="1">
    <tableColumn id="1" name="Plot Name/ Pt. #"/>
  </tableColumns>
</table>
</file>

<file path=xl/tables/table5.xml><?xml version="1.0" encoding="utf-8"?>
<table xmlns="http://schemas.openxmlformats.org/spreadsheetml/2006/main" id="5" name="Table_13" displayName="Table_13" ref="A76:Y76" headerRowCount="0" totalsRowCount="0" totalsRowShown="0">
  <tableColumns count="2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</tableColumns>
</table>
</file>

<file path=xl/tables/table6.xml><?xml version="1.0" encoding="utf-8"?>
<table xmlns="http://schemas.openxmlformats.org/spreadsheetml/2006/main" id="6" name="Table_14" displayName="Table_14" ref="A77:Y111" headerRowCount="0" totalsRowCount="0" totalsRowShown="0">
  <tableColumns count="2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</tableColumns>
</table>
</file>

<file path=xl/tables/table7.xml><?xml version="1.0" encoding="utf-8"?>
<table xmlns="http://schemas.openxmlformats.org/spreadsheetml/2006/main" id="7" name="Table_15" displayName="Table_15" ref="A133:Y226" headerRowCount="0" totalsRowCount="0" totalsRowShown="0">
  <tableColumns count="2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</tableColumns>
</table>
</file>

<file path=xl/tables/table8.xml><?xml version="1.0" encoding="utf-8"?>
<table xmlns="http://schemas.openxmlformats.org/spreadsheetml/2006/main" id="8" name="Table_16" displayName="Table_16" ref="A1:A998" headerRowCount="1" totalsRowCount="0" totalsRowShown="0">
  <tableColumns count="1">
    <tableColumn id="1" name="Plot Name/ Pt. #"/>
  </tableColumns>
</table>
</file>

<file path=xl/tables/table9.xml><?xml version="1.0" encoding="utf-8"?>
<table xmlns="http://schemas.openxmlformats.org/spreadsheetml/2006/main" id="9" name="Table_17" displayName="Table_17" ref="A1:BP1000" headerRowCount="0" totalsRowCount="0" totalsRowShown="0">
  <tableColumns count="68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  <tableColumn id="46" name="Column46"/>
    <tableColumn id="47" name="Column47"/>
    <tableColumn id="48" name="Column48"/>
    <tableColumn id="49" name="Column49"/>
    <tableColumn id="50" name="Column50"/>
    <tableColumn id="51" name="Column51"/>
    <tableColumn id="52" name="Column52"/>
    <tableColumn id="53" name="Column53"/>
    <tableColumn id="54" name="Column54"/>
    <tableColumn id="55" name="Column55"/>
    <tableColumn id="56" name="Column56"/>
    <tableColumn id="57" name="Column57"/>
    <tableColumn id="58" name="Column58"/>
    <tableColumn id="59" name="Column59"/>
    <tableColumn id="60" name="Column60"/>
    <tableColumn id="61" name="Column61"/>
    <tableColumn id="62" name="Column62"/>
    <tableColumn id="63" name="Column63"/>
    <tableColumn id="64" name="Column64"/>
    <tableColumn id="65" name="Column65"/>
    <tableColumn id="66" name="Column66"/>
    <tableColumn id="67" name="Column67"/>
    <tableColumn id="68" name="Column68"/>
  </tableColumns>
</table>
</file>

<file path=xl/tables/table10.xml><?xml version="1.0" encoding="utf-8"?>
<table xmlns="http://schemas.openxmlformats.org/spreadsheetml/2006/main" id="10" name="Table_18" displayName="Table_18" ref="A1:A988" headerRowCount="1" totalsRowCount="0" totalsRowShown="0">
  <tableColumns count="1">
    <tableColumn id="1" name="Prism Data"/>
  </tableColumns>
</table>
</file>

<file path=xl/tables/table11.xml><?xml version="1.0" encoding="utf-8"?>
<table xmlns="http://schemas.openxmlformats.org/spreadsheetml/2006/main" id="11" name="Table_19" displayName="Table_19" ref="A1:BX1000" headerRowCount="0" totalsRowCount="0" totalsRowShown="0">
  <tableColumns count="7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  <tableColumn id="46" name="Column46"/>
    <tableColumn id="47" name="Column47"/>
    <tableColumn id="48" name="Column48"/>
    <tableColumn id="49" name="Column49"/>
    <tableColumn id="50" name="Column50"/>
    <tableColumn id="51" name="Column51"/>
    <tableColumn id="52" name="Column52"/>
    <tableColumn id="53" name="Column53"/>
    <tableColumn id="54" name="Column54"/>
    <tableColumn id="55" name="Column55"/>
    <tableColumn id="56" name="Column56"/>
    <tableColumn id="57" name="Column57"/>
    <tableColumn id="58" name="Column58"/>
    <tableColumn id="59" name="Column59"/>
    <tableColumn id="60" name="Column60"/>
    <tableColumn id="61" name="Column61"/>
    <tableColumn id="62" name="Column62"/>
    <tableColumn id="63" name="Column63"/>
    <tableColumn id="64" name="Column64"/>
    <tableColumn id="65" name="Column65"/>
    <tableColumn id="66" name="Column66"/>
    <tableColumn id="67" name="Column67"/>
    <tableColumn id="68" name="Column68"/>
    <tableColumn id="69" name="Column69"/>
    <tableColumn id="70" name="Column70"/>
    <tableColumn id="71" name="Column71"/>
    <tableColumn id="72" name="Column72"/>
    <tableColumn id="73" name="Column73"/>
    <tableColumn id="74" name="Column74"/>
    <tableColumn id="75" name="Column75"/>
    <tableColumn id="76" name="Column76"/>
  </tableColumns>
</table>
</file>

<file path=xl/tables/table12.xml><?xml version="1.0" encoding="utf-8"?>
<table xmlns="http://schemas.openxmlformats.org/spreadsheetml/2006/main" id="12" name="Table_2" displayName="Table_2" ref="A72:AD73" headerRowCount="0" totalsRowCount="0" totalsRowShown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</table>
</file>

<file path=xl/tables/table13.xml><?xml version="1.0" encoding="utf-8"?>
<table xmlns="http://schemas.openxmlformats.org/spreadsheetml/2006/main" id="13" name="Table_20" displayName="Table_20" ref="A1:BX1000" headerRowCount="0" totalsRowCount="0" totalsRowShown="0">
  <tableColumns count="7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  <tableColumn id="46" name="Column46"/>
    <tableColumn id="47" name="Column47"/>
    <tableColumn id="48" name="Column48"/>
    <tableColumn id="49" name="Column49"/>
    <tableColumn id="50" name="Column50"/>
    <tableColumn id="51" name="Column51"/>
    <tableColumn id="52" name="Column52"/>
    <tableColumn id="53" name="Column53"/>
    <tableColumn id="54" name="Column54"/>
    <tableColumn id="55" name="Column55"/>
    <tableColumn id="56" name="Column56"/>
    <tableColumn id="57" name="Column57"/>
    <tableColumn id="58" name="Column58"/>
    <tableColumn id="59" name="Column59"/>
    <tableColumn id="60" name="Column60"/>
    <tableColumn id="61" name="Column61"/>
    <tableColumn id="62" name="Column62"/>
    <tableColumn id="63" name="Column63"/>
    <tableColumn id="64" name="Column64"/>
    <tableColumn id="65" name="Column65"/>
    <tableColumn id="66" name="Column66"/>
    <tableColumn id="67" name="Column67"/>
    <tableColumn id="68" name="Column68"/>
    <tableColumn id="69" name="Column69"/>
    <tableColumn id="70" name="Column70"/>
    <tableColumn id="71" name="Column71"/>
    <tableColumn id="72" name="Column72"/>
    <tableColumn id="73" name="Column73"/>
    <tableColumn id="74" name="Column74"/>
    <tableColumn id="75" name="Column75"/>
    <tableColumn id="76" name="Column76"/>
  </tableColumns>
</table>
</file>

<file path=xl/tables/table14.xml><?xml version="1.0" encoding="utf-8"?>
<table xmlns="http://schemas.openxmlformats.org/spreadsheetml/2006/main" id="14" name="Table_21" displayName="Table_21" ref="A1:D67" headerRowCount="1" totalsRowCount="0" totalsRowShown="0">
  <tableColumns count="4">
    <tableColumn id="1" name="Prism Pt. #"/>
    <tableColumn id="2" name="Tree Species (1)"/>
    <tableColumn id="3" name="Tree Species (2)"/>
    <tableColumn id="4" name="Tree Species (3)"/>
  </tableColumns>
</table>
</file>

<file path=xl/tables/table15.xml><?xml version="1.0" encoding="utf-8"?>
<table xmlns="http://schemas.openxmlformats.org/spreadsheetml/2006/main" id="15" name="Table_3" displayName="Table_3" ref="A1:AS67" headerRowCount="0" totalsRowCount="0" totalsRowShown="0">
  <tableColumns count="4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</tableColumns>
</table>
</file>

<file path=xl/tables/table16.xml><?xml version="1.0" encoding="utf-8"?>
<table xmlns="http://schemas.openxmlformats.org/spreadsheetml/2006/main" id="16" name="Table_4" displayName="Table_4" ref="A76:AD76" headerRowCount="0" totalsRowCount="0" totalsRowShown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</table>
</file>

<file path=xl/tables/table17.xml><?xml version="1.0" encoding="utf-8"?>
<table xmlns="http://schemas.openxmlformats.org/spreadsheetml/2006/main" id="17" name="Table_5" displayName="Table_5" ref="A1:AS998" headerRowCount="0" totalsRowCount="0" totalsRowShown="0">
  <tableColumns count="4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</tableColumns>
</table>
</file>

<file path=xl/tables/table18.xml><?xml version="1.0" encoding="utf-8"?>
<table xmlns="http://schemas.openxmlformats.org/spreadsheetml/2006/main" id="18" name="Table_6" displayName="Table_6" ref="A77:AD110" headerRowCount="0" totalsRowCount="0" totalsRowShown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</table>
</file>

<file path=xl/tables/table19.xml><?xml version="1.0" encoding="utf-8"?>
<table xmlns="http://schemas.openxmlformats.org/spreadsheetml/2006/main" id="19" name="Table_7" displayName="Table_7" ref="A72:AD73" headerRowCount="0" totalsRowCount="0" totalsRowShown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</table>
</file>

<file path=xl/tables/table20.xml><?xml version="1.0" encoding="utf-8"?>
<table xmlns="http://schemas.openxmlformats.org/spreadsheetml/2006/main" id="20" name="Table_8" displayName="Table_8" ref="A1:AS67" headerRowCount="0" totalsRowCount="0" totalsRowShown="0">
  <tableColumns count="45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</tableColumns>
</table>
</file>

<file path=xl/tables/table21.xml><?xml version="1.0" encoding="utf-8"?>
<table xmlns="http://schemas.openxmlformats.org/spreadsheetml/2006/main" id="21" name="Table_9" displayName="Table_9" ref="A76:AD76" headerRowCount="0" totalsRowCount="0" totalsRowShown="0">
  <tableColumns count="30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</tableColumns>
</table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table" Target="../tables/table19.xml"/><Relationship Id="rId3" Type="http://schemas.openxmlformats.org/officeDocument/2006/relationships/table" Target="../tables/table20.xml"/><Relationship Id="rId4" Type="http://schemas.openxmlformats.org/officeDocument/2006/relationships/table" Target="../tables/table2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table" Target="../tables/table12.xml"/><Relationship Id="rId3" Type="http://schemas.openxmlformats.org/officeDocument/2006/relationships/table" Target="../tables/table15.xml"/><Relationship Id="rId4" Type="http://schemas.openxmlformats.org/officeDocument/2006/relationships/table" Target="../tables/table16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17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table" Target="../tables/table3.xml"/><Relationship Id="rId3" Type="http://schemas.openxmlformats.org/officeDocument/2006/relationships/table" Target="../tables/table4.xml"/><Relationship Id="rId4" Type="http://schemas.openxmlformats.org/officeDocument/2006/relationships/table" Target="../tables/table5.xml"/><Relationship Id="rId5" Type="http://schemas.openxmlformats.org/officeDocument/2006/relationships/table" Target="../tables/table6.xml"/><Relationship Id="rId6" Type="http://schemas.openxmlformats.org/officeDocument/2006/relationships/table" Target="../tables/table7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table" Target="../tables/table1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table" Target="../tables/table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table" Target="../tables/table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table" Target="../tables/table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table" Target="../tables/table13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table" Target="../tables/table1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5.75" zeroHeight="false" outlineLevelRow="0" outlineLevelCol="0"/>
  <cols>
    <col collapsed="false" customWidth="true" hidden="false" outlineLevel="0" max="8" min="1" style="0" width="21.57"/>
    <col collapsed="false" customWidth="true" hidden="false" outlineLevel="0" max="1025" min="9" style="0" width="14.43"/>
  </cols>
  <sheetData>
    <row r="1" customFormat="false" ht="15.75" hidden="false" customHeight="true" outlineLevel="0" collapsed="false">
      <c r="A1" s="0" t="s">
        <v>0</v>
      </c>
      <c r="B1" s="1" t="s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RowHeight="15.75" zeroHeight="false" outlineLevelRow="0" outlineLevelCol="0"/>
  <cols>
    <col collapsed="false" customWidth="true" hidden="false" outlineLevel="0" max="8" min="1" style="0" width="21.57"/>
    <col collapsed="false" customWidth="true" hidden="false" outlineLevel="0" max="1025" min="9" style="0" width="14.43"/>
  </cols>
  <sheetData>
    <row r="1" customFormat="false" ht="15.75" hidden="false" customHeight="true" outlineLevel="0" collapsed="false">
      <c r="A1" s="0" t="s">
        <v>0</v>
      </c>
      <c r="B1" s="1" t="s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1C232"/>
    <pageSetUpPr fitToPage="false"/>
  </sheetPr>
  <dimension ref="A1:AS9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368" activePane="bottomRight" state="frozen"/>
      <selection pane="topLeft" activeCell="A1" activeCellId="0" sqref="A1"/>
      <selection pane="topRight" activeCell="B1" activeCellId="0" sqref="B1"/>
      <selection pane="bottomLeft" activeCell="A368" activeCellId="0" sqref="A368"/>
      <selection pane="bottomRigh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27.58"/>
    <col collapsed="false" customWidth="true" hidden="false" outlineLevel="0" max="2" min="2" style="0" width="40.86"/>
    <col collapsed="false" customWidth="true" hidden="false" outlineLevel="0" max="3" min="3" style="0" width="20.29"/>
    <col collapsed="false" customWidth="true" hidden="false" outlineLevel="0" max="4" min="4" style="0" width="19.99"/>
    <col collapsed="false" customWidth="true" hidden="false" outlineLevel="0" max="5" min="5" style="0" width="20.99"/>
    <col collapsed="false" customWidth="true" hidden="false" outlineLevel="0" max="6" min="6" style="0" width="17.86"/>
    <col collapsed="false" customWidth="true" hidden="false" outlineLevel="0" max="7" min="7" style="0" width="18.29"/>
    <col collapsed="false" customWidth="true" hidden="false" outlineLevel="0" max="8" min="8" style="0" width="16.42"/>
    <col collapsed="false" customWidth="true" hidden="false" outlineLevel="0" max="9" min="9" style="0" width="18.29"/>
    <col collapsed="false" customWidth="true" hidden="false" outlineLevel="0" max="10" min="10" style="0" width="16.57"/>
    <col collapsed="false" customWidth="true" hidden="false" outlineLevel="0" max="11" min="11" style="0" width="16.14"/>
    <col collapsed="false" customWidth="true" hidden="false" outlineLevel="0" max="12" min="12" style="0" width="15"/>
    <col collapsed="false" customWidth="true" hidden="false" outlineLevel="0" max="17" min="13" style="0" width="14.43"/>
    <col collapsed="false" customWidth="true" hidden="false" outlineLevel="0" max="18" min="18" style="0" width="20.71"/>
    <col collapsed="false" customWidth="true" hidden="false" outlineLevel="0" max="19" min="19" style="0" width="20.14"/>
    <col collapsed="false" customWidth="true" hidden="false" outlineLevel="0" max="20" min="20" style="0" width="22.28"/>
    <col collapsed="false" customWidth="true" hidden="false" outlineLevel="0" max="21" min="21" style="0" width="22.57"/>
    <col collapsed="false" customWidth="true" hidden="false" outlineLevel="0" max="23" min="22" style="0" width="21.71"/>
    <col collapsed="false" customWidth="true" hidden="false" outlineLevel="0" max="25" min="24" style="0" width="16.29"/>
    <col collapsed="false" customWidth="true" hidden="false" outlineLevel="0" max="26" min="26" style="0" width="17.86"/>
    <col collapsed="false" customWidth="true" hidden="false" outlineLevel="0" max="27" min="27" style="0" width="57.86"/>
    <col collapsed="false" customWidth="true" hidden="false" outlineLevel="0" max="1025" min="28" style="0" width="14.43"/>
  </cols>
  <sheetData>
    <row r="1" customFormat="false" ht="30.75" hidden="false" customHeight="true" outlineLevel="0" collapsed="false">
      <c r="A1" s="2" t="s">
        <v>2</v>
      </c>
      <c r="B1" s="3" t="s">
        <v>3</v>
      </c>
      <c r="C1" s="3" t="s">
        <v>4</v>
      </c>
      <c r="D1" s="4" t="s">
        <v>5</v>
      </c>
      <c r="E1" s="5" t="s">
        <v>6</v>
      </c>
      <c r="F1" s="5" t="s">
        <v>7</v>
      </c>
      <c r="G1" s="4" t="s">
        <v>8</v>
      </c>
      <c r="H1" s="4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6" t="s">
        <v>19</v>
      </c>
      <c r="S1" s="6" t="s">
        <v>20</v>
      </c>
      <c r="T1" s="3" t="s">
        <v>21</v>
      </c>
      <c r="U1" s="4" t="s">
        <v>22</v>
      </c>
      <c r="V1" s="4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4" t="s">
        <v>28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</row>
    <row r="2" customFormat="false" ht="15" hidden="false" customHeight="false" outlineLevel="0" collapsed="false">
      <c r="A2" s="7" t="s">
        <v>29</v>
      </c>
      <c r="B2" s="8" t="s">
        <v>30</v>
      </c>
      <c r="C2" s="9" t="s">
        <v>31</v>
      </c>
      <c r="D2" s="10" t="s">
        <v>32</v>
      </c>
      <c r="E2" s="10" t="s">
        <v>32</v>
      </c>
      <c r="F2" s="10" t="s">
        <v>32</v>
      </c>
      <c r="G2" s="11" t="s">
        <v>32</v>
      </c>
      <c r="H2" s="11" t="s">
        <v>32</v>
      </c>
      <c r="I2" s="10" t="s">
        <v>32</v>
      </c>
      <c r="J2" s="10" t="s">
        <v>32</v>
      </c>
      <c r="K2" s="10" t="s">
        <v>32</v>
      </c>
      <c r="L2" s="10" t="s">
        <v>32</v>
      </c>
      <c r="M2" s="10" t="s">
        <v>32</v>
      </c>
      <c r="N2" s="10" t="s">
        <v>32</v>
      </c>
      <c r="O2" s="10" t="s">
        <v>32</v>
      </c>
      <c r="P2" s="10" t="s">
        <v>32</v>
      </c>
      <c r="Q2" s="10" t="s">
        <v>32</v>
      </c>
      <c r="R2" s="9" t="s">
        <v>32</v>
      </c>
      <c r="S2" s="9" t="s">
        <v>32</v>
      </c>
      <c r="T2" s="12" t="s">
        <v>32</v>
      </c>
      <c r="U2" s="11" t="s">
        <v>32</v>
      </c>
      <c r="V2" s="11" t="s">
        <v>32</v>
      </c>
      <c r="W2" s="10" t="s">
        <v>32</v>
      </c>
      <c r="X2" s="10" t="s">
        <v>32</v>
      </c>
      <c r="Y2" s="10" t="s">
        <v>32</v>
      </c>
      <c r="Z2" s="10" t="s">
        <v>32</v>
      </c>
      <c r="AA2" s="13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customFormat="false" ht="15" hidden="false" customHeight="false" outlineLevel="0" collapsed="false">
      <c r="A3" s="7" t="s">
        <v>33</v>
      </c>
      <c r="B3" s="8" t="s">
        <v>34</v>
      </c>
      <c r="C3" s="9" t="s">
        <v>31</v>
      </c>
      <c r="D3" s="10" t="s">
        <v>32</v>
      </c>
      <c r="E3" s="10" t="s">
        <v>32</v>
      </c>
      <c r="F3" s="10" t="s">
        <v>32</v>
      </c>
      <c r="G3" s="11" t="s">
        <v>32</v>
      </c>
      <c r="H3" s="11" t="s">
        <v>32</v>
      </c>
      <c r="I3" s="10" t="s">
        <v>32</v>
      </c>
      <c r="J3" s="10" t="s">
        <v>32</v>
      </c>
      <c r="K3" s="10" t="s">
        <v>32</v>
      </c>
      <c r="L3" s="10" t="s">
        <v>32</v>
      </c>
      <c r="M3" s="10" t="s">
        <v>32</v>
      </c>
      <c r="N3" s="10" t="s">
        <v>32</v>
      </c>
      <c r="O3" s="10" t="s">
        <v>32</v>
      </c>
      <c r="P3" s="10" t="s">
        <v>32</v>
      </c>
      <c r="Q3" s="10" t="s">
        <v>32</v>
      </c>
      <c r="R3" s="9" t="s">
        <v>32</v>
      </c>
      <c r="S3" s="9" t="s">
        <v>32</v>
      </c>
      <c r="T3" s="12" t="s">
        <v>32</v>
      </c>
      <c r="U3" s="11" t="s">
        <v>32</v>
      </c>
      <c r="V3" s="11" t="s">
        <v>32</v>
      </c>
      <c r="W3" s="10" t="s">
        <v>32</v>
      </c>
      <c r="X3" s="10" t="s">
        <v>32</v>
      </c>
      <c r="Y3" s="10" t="s">
        <v>32</v>
      </c>
      <c r="Z3" s="10" t="s">
        <v>32</v>
      </c>
      <c r="AA3" s="11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</row>
    <row r="4" customFormat="false" ht="15" hidden="false" customHeight="false" outlineLevel="0" collapsed="false">
      <c r="A4" s="7" t="s">
        <v>35</v>
      </c>
      <c r="B4" s="8" t="s">
        <v>36</v>
      </c>
      <c r="C4" s="9" t="s">
        <v>31</v>
      </c>
      <c r="D4" s="10" t="s">
        <v>32</v>
      </c>
      <c r="E4" s="10" t="s">
        <v>32</v>
      </c>
      <c r="F4" s="10" t="s">
        <v>32</v>
      </c>
      <c r="G4" s="11" t="s">
        <v>32</v>
      </c>
      <c r="H4" s="11" t="s">
        <v>32</v>
      </c>
      <c r="I4" s="10" t="s">
        <v>32</v>
      </c>
      <c r="J4" s="10" t="s">
        <v>32</v>
      </c>
      <c r="K4" s="10" t="s">
        <v>32</v>
      </c>
      <c r="L4" s="10" t="s">
        <v>32</v>
      </c>
      <c r="M4" s="10" t="s">
        <v>32</v>
      </c>
      <c r="N4" s="10" t="s">
        <v>32</v>
      </c>
      <c r="O4" s="10" t="s">
        <v>32</v>
      </c>
      <c r="P4" s="10" t="s">
        <v>32</v>
      </c>
      <c r="Q4" s="10" t="s">
        <v>32</v>
      </c>
      <c r="R4" s="9" t="s">
        <v>32</v>
      </c>
      <c r="S4" s="9" t="s">
        <v>32</v>
      </c>
      <c r="T4" s="12" t="s">
        <v>32</v>
      </c>
      <c r="U4" s="11" t="s">
        <v>32</v>
      </c>
      <c r="V4" s="11" t="s">
        <v>32</v>
      </c>
      <c r="W4" s="10" t="s">
        <v>32</v>
      </c>
      <c r="X4" s="10" t="s">
        <v>32</v>
      </c>
      <c r="Y4" s="10" t="s">
        <v>32</v>
      </c>
      <c r="Z4" s="10" t="s">
        <v>32</v>
      </c>
      <c r="AA4" s="11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</row>
    <row r="5" customFormat="false" ht="15" hidden="false" customHeight="false" outlineLevel="0" collapsed="false">
      <c r="A5" s="7" t="s">
        <v>37</v>
      </c>
      <c r="B5" s="8" t="s">
        <v>38</v>
      </c>
      <c r="C5" s="9" t="s">
        <v>31</v>
      </c>
      <c r="D5" s="10" t="s">
        <v>32</v>
      </c>
      <c r="E5" s="10" t="s">
        <v>32</v>
      </c>
      <c r="F5" s="10" t="s">
        <v>32</v>
      </c>
      <c r="G5" s="11" t="s">
        <v>32</v>
      </c>
      <c r="H5" s="11" t="s">
        <v>32</v>
      </c>
      <c r="I5" s="10" t="s">
        <v>32</v>
      </c>
      <c r="J5" s="10" t="s">
        <v>32</v>
      </c>
      <c r="K5" s="10" t="s">
        <v>32</v>
      </c>
      <c r="L5" s="10" t="s">
        <v>32</v>
      </c>
      <c r="M5" s="10" t="s">
        <v>32</v>
      </c>
      <c r="N5" s="10" t="s">
        <v>32</v>
      </c>
      <c r="O5" s="10" t="s">
        <v>32</v>
      </c>
      <c r="P5" s="10" t="s">
        <v>32</v>
      </c>
      <c r="Q5" s="10" t="s">
        <v>32</v>
      </c>
      <c r="R5" s="9" t="s">
        <v>32</v>
      </c>
      <c r="S5" s="9" t="s">
        <v>32</v>
      </c>
      <c r="T5" s="12" t="s">
        <v>32</v>
      </c>
      <c r="U5" s="11" t="s">
        <v>32</v>
      </c>
      <c r="V5" s="11" t="s">
        <v>32</v>
      </c>
      <c r="W5" s="10" t="s">
        <v>32</v>
      </c>
      <c r="X5" s="10" t="s">
        <v>32</v>
      </c>
      <c r="Y5" s="10" t="s">
        <v>32</v>
      </c>
      <c r="Z5" s="10" t="s">
        <v>32</v>
      </c>
      <c r="AA5" s="11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</row>
    <row r="6" customFormat="false" ht="15" hidden="false" customHeight="false" outlineLevel="0" collapsed="false">
      <c r="A6" s="15" t="s">
        <v>39</v>
      </c>
      <c r="B6" s="8" t="s">
        <v>40</v>
      </c>
      <c r="C6" s="16" t="s">
        <v>31</v>
      </c>
      <c r="D6" s="17" t="s">
        <v>41</v>
      </c>
      <c r="E6" s="17" t="n">
        <v>25</v>
      </c>
      <c r="F6" s="17" t="n">
        <v>75</v>
      </c>
      <c r="G6" s="13" t="n">
        <v>0</v>
      </c>
      <c r="H6" s="13" t="n">
        <v>120</v>
      </c>
      <c r="I6" s="17" t="s">
        <v>42</v>
      </c>
      <c r="J6" s="17" t="s">
        <v>43</v>
      </c>
      <c r="K6" s="17" t="s">
        <v>44</v>
      </c>
      <c r="L6" s="17" t="s">
        <v>44</v>
      </c>
      <c r="M6" s="17" t="s">
        <v>45</v>
      </c>
      <c r="N6" s="17" t="s">
        <v>32</v>
      </c>
      <c r="O6" s="17" t="s">
        <v>32</v>
      </c>
      <c r="P6" s="17" t="s">
        <v>46</v>
      </c>
      <c r="Q6" s="17" t="s">
        <v>32</v>
      </c>
      <c r="R6" s="16" t="s">
        <v>32</v>
      </c>
      <c r="S6" s="16" t="s">
        <v>47</v>
      </c>
      <c r="T6" s="18" t="s">
        <v>32</v>
      </c>
      <c r="U6" s="13" t="s">
        <v>32</v>
      </c>
      <c r="V6" s="13" t="s">
        <v>48</v>
      </c>
      <c r="W6" s="17" t="s">
        <v>32</v>
      </c>
      <c r="X6" s="17" t="s">
        <v>32</v>
      </c>
      <c r="Y6" s="17" t="s">
        <v>49</v>
      </c>
      <c r="Z6" s="17" t="s">
        <v>32</v>
      </c>
      <c r="AA6" s="13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</row>
    <row r="7" customFormat="false" ht="15" hidden="false" customHeight="false" outlineLevel="0" collapsed="false">
      <c r="A7" s="15" t="s">
        <v>50</v>
      </c>
      <c r="B7" s="8" t="s">
        <v>51</v>
      </c>
      <c r="C7" s="16" t="s">
        <v>31</v>
      </c>
      <c r="D7" s="17" t="s">
        <v>52</v>
      </c>
      <c r="E7" s="17" t="n">
        <v>70</v>
      </c>
      <c r="F7" s="17" t="n">
        <v>0</v>
      </c>
      <c r="G7" s="13" t="n">
        <v>30</v>
      </c>
      <c r="H7" s="13" t="n">
        <v>223</v>
      </c>
      <c r="I7" s="17" t="s">
        <v>43</v>
      </c>
      <c r="J7" s="17" t="s">
        <v>43</v>
      </c>
      <c r="K7" s="17" t="s">
        <v>44</v>
      </c>
      <c r="L7" s="17" t="s">
        <v>53</v>
      </c>
      <c r="M7" s="17" t="s">
        <v>54</v>
      </c>
      <c r="N7" s="17" t="s">
        <v>32</v>
      </c>
      <c r="O7" s="17" t="s">
        <v>55</v>
      </c>
      <c r="P7" s="17" t="s">
        <v>55</v>
      </c>
      <c r="Q7" s="17" t="s">
        <v>32</v>
      </c>
      <c r="R7" s="16" t="s">
        <v>56</v>
      </c>
      <c r="S7" s="16" t="s">
        <v>57</v>
      </c>
      <c r="T7" s="18" t="s">
        <v>32</v>
      </c>
      <c r="U7" s="13" t="s">
        <v>58</v>
      </c>
      <c r="V7" s="13" t="s">
        <v>59</v>
      </c>
      <c r="W7" s="17" t="s">
        <v>32</v>
      </c>
      <c r="X7" s="17" t="s">
        <v>60</v>
      </c>
      <c r="Y7" s="17" t="s">
        <v>61</v>
      </c>
      <c r="Z7" s="17" t="s">
        <v>32</v>
      </c>
      <c r="AA7" s="13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</row>
    <row r="8" customFormat="false" ht="15" hidden="false" customHeight="false" outlineLevel="0" collapsed="false">
      <c r="A8" s="15" t="s">
        <v>62</v>
      </c>
      <c r="B8" s="8" t="s">
        <v>63</v>
      </c>
      <c r="C8" s="16" t="s">
        <v>64</v>
      </c>
      <c r="D8" s="17" t="s">
        <v>65</v>
      </c>
      <c r="E8" s="17" t="n">
        <v>20</v>
      </c>
      <c r="F8" s="17" t="n">
        <v>5</v>
      </c>
      <c r="G8" s="13" t="n">
        <v>75</v>
      </c>
      <c r="H8" s="13" t="n">
        <v>185</v>
      </c>
      <c r="I8" s="17" t="s">
        <v>43</v>
      </c>
      <c r="J8" s="17" t="s">
        <v>43</v>
      </c>
      <c r="K8" s="17" t="s">
        <v>43</v>
      </c>
      <c r="L8" s="17" t="s">
        <v>66</v>
      </c>
      <c r="M8" s="17" t="s">
        <v>67</v>
      </c>
      <c r="N8" s="17" t="s">
        <v>68</v>
      </c>
      <c r="O8" s="17" t="s">
        <v>55</v>
      </c>
      <c r="P8" s="17" t="s">
        <v>55</v>
      </c>
      <c r="Q8" s="17" t="s">
        <v>55</v>
      </c>
      <c r="R8" s="16" t="s">
        <v>69</v>
      </c>
      <c r="S8" s="16" t="s">
        <v>70</v>
      </c>
      <c r="T8" s="18" t="s">
        <v>71</v>
      </c>
      <c r="U8" s="13" t="s">
        <v>72</v>
      </c>
      <c r="V8" s="13" t="s">
        <v>73</v>
      </c>
      <c r="W8" s="17" t="s">
        <v>74</v>
      </c>
      <c r="X8" s="17" t="s">
        <v>75</v>
      </c>
      <c r="Y8" s="17" t="s">
        <v>76</v>
      </c>
      <c r="Z8" s="17" t="s">
        <v>77</v>
      </c>
      <c r="AA8" s="13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</row>
    <row r="9" customFormat="false" ht="15" hidden="false" customHeight="false" outlineLevel="0" collapsed="false">
      <c r="A9" s="15" t="s">
        <v>78</v>
      </c>
      <c r="B9" s="8" t="s">
        <v>79</v>
      </c>
      <c r="C9" s="19" t="s">
        <v>64</v>
      </c>
      <c r="D9" s="17" t="s">
        <v>80</v>
      </c>
      <c r="E9" s="17" t="n">
        <v>50</v>
      </c>
      <c r="F9" s="17" t="n">
        <v>50</v>
      </c>
      <c r="G9" s="13" t="n">
        <v>0</v>
      </c>
      <c r="H9" s="13" t="n">
        <f aca="false">SUM(150+150+175+175+180)/(5)</f>
        <v>166</v>
      </c>
      <c r="I9" s="17" t="s">
        <v>42</v>
      </c>
      <c r="J9" s="17" t="s">
        <v>43</v>
      </c>
      <c r="K9" s="17" t="s">
        <v>43</v>
      </c>
      <c r="L9" s="17" t="s">
        <v>32</v>
      </c>
      <c r="M9" s="17" t="s">
        <v>81</v>
      </c>
      <c r="N9" s="17" t="s">
        <v>82</v>
      </c>
      <c r="O9" s="17" t="s">
        <v>32</v>
      </c>
      <c r="P9" s="17" t="s">
        <v>55</v>
      </c>
      <c r="Q9" s="17" t="s">
        <v>55</v>
      </c>
      <c r="R9" s="16" t="s">
        <v>32</v>
      </c>
      <c r="S9" s="16" t="s">
        <v>83</v>
      </c>
      <c r="T9" s="18" t="s">
        <v>71</v>
      </c>
      <c r="U9" s="13" t="s">
        <v>32</v>
      </c>
      <c r="V9" s="13" t="s">
        <v>59</v>
      </c>
      <c r="W9" s="17" t="s">
        <v>74</v>
      </c>
      <c r="X9" s="17" t="s">
        <v>32</v>
      </c>
      <c r="Y9" s="17" t="s">
        <v>84</v>
      </c>
      <c r="Z9" s="17" t="s">
        <v>85</v>
      </c>
      <c r="AA9" s="13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</row>
    <row r="10" customFormat="false" ht="15" hidden="false" customHeight="false" outlineLevel="0" collapsed="false">
      <c r="A10" s="15" t="s">
        <v>86</v>
      </c>
      <c r="B10" s="8" t="s">
        <v>87</v>
      </c>
      <c r="C10" s="16" t="s">
        <v>64</v>
      </c>
      <c r="D10" s="17" t="s">
        <v>88</v>
      </c>
      <c r="E10" s="17" t="n">
        <v>100</v>
      </c>
      <c r="F10" s="17" t="n">
        <v>0</v>
      </c>
      <c r="G10" s="13" t="n">
        <v>0</v>
      </c>
      <c r="H10" s="13" t="n">
        <f aca="false">SUM(200+220+250+225+200) / (5)</f>
        <v>219</v>
      </c>
      <c r="I10" s="17" t="s">
        <v>43</v>
      </c>
      <c r="J10" s="17" t="s">
        <v>43</v>
      </c>
      <c r="K10" s="17" t="s">
        <v>43</v>
      </c>
      <c r="L10" s="17" t="s">
        <v>81</v>
      </c>
      <c r="M10" s="17" t="s">
        <v>89</v>
      </c>
      <c r="N10" s="17" t="s">
        <v>68</v>
      </c>
      <c r="O10" s="17" t="s">
        <v>55</v>
      </c>
      <c r="P10" s="17" t="s">
        <v>55</v>
      </c>
      <c r="Q10" s="17" t="s">
        <v>55</v>
      </c>
      <c r="R10" s="16" t="s">
        <v>56</v>
      </c>
      <c r="S10" s="16" t="s">
        <v>69</v>
      </c>
      <c r="T10" s="18" t="s">
        <v>90</v>
      </c>
      <c r="U10" s="13" t="s">
        <v>58</v>
      </c>
      <c r="V10" s="13" t="s">
        <v>91</v>
      </c>
      <c r="W10" s="17" t="s">
        <v>92</v>
      </c>
      <c r="X10" s="17" t="s">
        <v>61</v>
      </c>
      <c r="Y10" s="17" t="s">
        <v>61</v>
      </c>
      <c r="Z10" s="17" t="s">
        <v>49</v>
      </c>
      <c r="AA10" s="13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</row>
    <row r="11" customFormat="false" ht="15" hidden="false" customHeight="false" outlineLevel="0" collapsed="false">
      <c r="A11" s="15" t="s">
        <v>93</v>
      </c>
      <c r="B11" s="8" t="s">
        <v>94</v>
      </c>
      <c r="C11" s="16" t="s">
        <v>64</v>
      </c>
      <c r="D11" s="17" t="s">
        <v>95</v>
      </c>
      <c r="E11" s="17" t="n">
        <v>50</v>
      </c>
      <c r="F11" s="17" t="n">
        <v>0</v>
      </c>
      <c r="G11" s="13" t="n">
        <v>50</v>
      </c>
      <c r="H11" s="13" t="n">
        <f aca="false">SUM(175+150+175+200+200) / (5)</f>
        <v>180</v>
      </c>
      <c r="I11" s="17" t="s">
        <v>43</v>
      </c>
      <c r="J11" s="17" t="s">
        <v>43</v>
      </c>
      <c r="K11" s="17" t="s">
        <v>44</v>
      </c>
      <c r="L11" s="17" t="s">
        <v>66</v>
      </c>
      <c r="M11" s="17" t="s">
        <v>96</v>
      </c>
      <c r="N11" s="17" t="s">
        <v>32</v>
      </c>
      <c r="O11" s="17" t="s">
        <v>55</v>
      </c>
      <c r="P11" s="17" t="s">
        <v>55</v>
      </c>
      <c r="Q11" s="17" t="s">
        <v>32</v>
      </c>
      <c r="R11" s="16" t="s">
        <v>69</v>
      </c>
      <c r="S11" s="16" t="s">
        <v>57</v>
      </c>
      <c r="T11" s="18" t="s">
        <v>32</v>
      </c>
      <c r="U11" s="13" t="s">
        <v>97</v>
      </c>
      <c r="V11" s="20" t="s">
        <v>98</v>
      </c>
      <c r="W11" s="17" t="s">
        <v>99</v>
      </c>
      <c r="X11" s="17" t="s">
        <v>84</v>
      </c>
      <c r="Y11" s="17" t="s">
        <v>84</v>
      </c>
      <c r="Z11" s="17" t="s">
        <v>32</v>
      </c>
      <c r="AA11" s="13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</row>
    <row r="12" customFormat="false" ht="15" hidden="false" customHeight="false" outlineLevel="0" collapsed="false">
      <c r="A12" s="15" t="s">
        <v>100</v>
      </c>
      <c r="B12" s="8" t="s">
        <v>101</v>
      </c>
      <c r="C12" s="16" t="s">
        <v>102</v>
      </c>
      <c r="D12" s="17" t="s">
        <v>103</v>
      </c>
      <c r="E12" s="17" t="n">
        <v>100</v>
      </c>
      <c r="F12" s="17" t="n">
        <v>0</v>
      </c>
      <c r="G12" s="13" t="n">
        <v>0</v>
      </c>
      <c r="H12" s="13" t="n">
        <f aca="false">SUM(175+200+200+200+190) /(5)</f>
        <v>193</v>
      </c>
      <c r="I12" s="17" t="s">
        <v>43</v>
      </c>
      <c r="J12" s="17" t="s">
        <v>43</v>
      </c>
      <c r="K12" s="17" t="s">
        <v>43</v>
      </c>
      <c r="L12" s="17" t="s">
        <v>104</v>
      </c>
      <c r="M12" s="17" t="s">
        <v>105</v>
      </c>
      <c r="N12" s="17" t="s">
        <v>66</v>
      </c>
      <c r="O12" s="17" t="s">
        <v>55</v>
      </c>
      <c r="P12" s="17" t="s">
        <v>55</v>
      </c>
      <c r="Q12" s="17" t="s">
        <v>55</v>
      </c>
      <c r="R12" s="16" t="s">
        <v>83</v>
      </c>
      <c r="S12" s="16" t="s">
        <v>90</v>
      </c>
      <c r="T12" s="18" t="s">
        <v>106</v>
      </c>
      <c r="U12" s="13" t="s">
        <v>98</v>
      </c>
      <c r="V12" s="13" t="s">
        <v>107</v>
      </c>
      <c r="W12" s="17" t="s">
        <v>108</v>
      </c>
      <c r="X12" s="17" t="s">
        <v>109</v>
      </c>
      <c r="Y12" s="17" t="s">
        <v>49</v>
      </c>
      <c r="Z12" s="17" t="s">
        <v>49</v>
      </c>
      <c r="AA12" s="13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</row>
    <row r="13" customFormat="false" ht="15" hidden="false" customHeight="false" outlineLevel="0" collapsed="false">
      <c r="A13" s="15" t="s">
        <v>110</v>
      </c>
      <c r="B13" s="8" t="s">
        <v>111</v>
      </c>
      <c r="C13" s="16" t="s">
        <v>102</v>
      </c>
      <c r="D13" s="17" t="s">
        <v>112</v>
      </c>
      <c r="E13" s="17" t="n">
        <v>59</v>
      </c>
      <c r="F13" s="17" t="n">
        <v>11</v>
      </c>
      <c r="G13" s="13" t="n">
        <v>30</v>
      </c>
      <c r="H13" s="13" t="n">
        <f aca="false">SUM(200+200+200+225+300)/(5)</f>
        <v>225</v>
      </c>
      <c r="I13" s="17" t="s">
        <v>43</v>
      </c>
      <c r="J13" s="17" t="s">
        <v>43</v>
      </c>
      <c r="K13" s="17" t="s">
        <v>43</v>
      </c>
      <c r="L13" s="17" t="s">
        <v>81</v>
      </c>
      <c r="M13" s="17" t="s">
        <v>104</v>
      </c>
      <c r="N13" s="17" t="s">
        <v>113</v>
      </c>
      <c r="O13" s="17" t="s">
        <v>55</v>
      </c>
      <c r="P13" s="17" t="s">
        <v>55</v>
      </c>
      <c r="Q13" s="17" t="s">
        <v>55</v>
      </c>
      <c r="R13" s="16" t="s">
        <v>69</v>
      </c>
      <c r="S13" s="16" t="s">
        <v>90</v>
      </c>
      <c r="T13" s="18" t="s">
        <v>114</v>
      </c>
      <c r="U13" s="13" t="s">
        <v>91</v>
      </c>
      <c r="V13" s="13" t="s">
        <v>92</v>
      </c>
      <c r="W13" s="17" t="s">
        <v>108</v>
      </c>
      <c r="X13" s="17" t="s">
        <v>61</v>
      </c>
      <c r="Y13" s="17" t="s">
        <v>84</v>
      </c>
      <c r="Z13" s="17" t="s">
        <v>49</v>
      </c>
      <c r="AA13" s="13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</row>
    <row r="14" customFormat="false" ht="15" hidden="false" customHeight="false" outlineLevel="0" collapsed="false">
      <c r="A14" s="7" t="s">
        <v>115</v>
      </c>
      <c r="B14" s="8" t="s">
        <v>116</v>
      </c>
      <c r="C14" s="9" t="s">
        <v>102</v>
      </c>
      <c r="D14" s="10" t="s">
        <v>32</v>
      </c>
      <c r="E14" s="10" t="s">
        <v>32</v>
      </c>
      <c r="F14" s="10" t="s">
        <v>32</v>
      </c>
      <c r="G14" s="11" t="s">
        <v>32</v>
      </c>
      <c r="H14" s="11" t="s">
        <v>32</v>
      </c>
      <c r="I14" s="10" t="s">
        <v>32</v>
      </c>
      <c r="J14" s="10" t="s">
        <v>32</v>
      </c>
      <c r="K14" s="10" t="s">
        <v>32</v>
      </c>
      <c r="L14" s="10" t="s">
        <v>32</v>
      </c>
      <c r="M14" s="10" t="s">
        <v>32</v>
      </c>
      <c r="N14" s="10" t="s">
        <v>32</v>
      </c>
      <c r="O14" s="10" t="s">
        <v>32</v>
      </c>
      <c r="P14" s="10" t="s">
        <v>32</v>
      </c>
      <c r="Q14" s="10" t="s">
        <v>32</v>
      </c>
      <c r="R14" s="9" t="s">
        <v>32</v>
      </c>
      <c r="S14" s="9" t="s">
        <v>32</v>
      </c>
      <c r="T14" s="12" t="s">
        <v>32</v>
      </c>
      <c r="U14" s="11" t="s">
        <v>32</v>
      </c>
      <c r="V14" s="11" t="s">
        <v>32</v>
      </c>
      <c r="W14" s="10" t="s">
        <v>32</v>
      </c>
      <c r="X14" s="10" t="s">
        <v>32</v>
      </c>
      <c r="Y14" s="10" t="s">
        <v>32</v>
      </c>
      <c r="Z14" s="10" t="s">
        <v>32</v>
      </c>
      <c r="AA14" s="13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customFormat="false" ht="15" hidden="false" customHeight="false" outlineLevel="0" collapsed="false">
      <c r="A15" s="7" t="s">
        <v>117</v>
      </c>
      <c r="B15" s="8" t="s">
        <v>118</v>
      </c>
      <c r="C15" s="9" t="s">
        <v>102</v>
      </c>
      <c r="D15" s="10" t="s">
        <v>32</v>
      </c>
      <c r="E15" s="10" t="s">
        <v>32</v>
      </c>
      <c r="F15" s="10" t="s">
        <v>32</v>
      </c>
      <c r="G15" s="11" t="s">
        <v>32</v>
      </c>
      <c r="H15" s="11" t="s">
        <v>32</v>
      </c>
      <c r="I15" s="10" t="s">
        <v>32</v>
      </c>
      <c r="J15" s="10" t="s">
        <v>32</v>
      </c>
      <c r="K15" s="10" t="s">
        <v>32</v>
      </c>
      <c r="L15" s="10" t="s">
        <v>32</v>
      </c>
      <c r="M15" s="10" t="s">
        <v>32</v>
      </c>
      <c r="N15" s="10" t="s">
        <v>32</v>
      </c>
      <c r="O15" s="10" t="s">
        <v>32</v>
      </c>
      <c r="P15" s="10" t="s">
        <v>32</v>
      </c>
      <c r="Q15" s="10" t="s">
        <v>32</v>
      </c>
      <c r="R15" s="9" t="s">
        <v>32</v>
      </c>
      <c r="S15" s="9" t="s">
        <v>32</v>
      </c>
      <c r="T15" s="12" t="s">
        <v>32</v>
      </c>
      <c r="U15" s="11" t="s">
        <v>32</v>
      </c>
      <c r="V15" s="11" t="s">
        <v>32</v>
      </c>
      <c r="W15" s="10" t="s">
        <v>32</v>
      </c>
      <c r="X15" s="10" t="s">
        <v>32</v>
      </c>
      <c r="Y15" s="10" t="s">
        <v>32</v>
      </c>
      <c r="Z15" s="10" t="s">
        <v>32</v>
      </c>
      <c r="AA15" s="13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customFormat="false" ht="15" hidden="false" customHeight="false" outlineLevel="0" collapsed="false">
      <c r="A16" s="15" t="s">
        <v>119</v>
      </c>
      <c r="B16" s="8" t="s">
        <v>120</v>
      </c>
      <c r="C16" s="16" t="s">
        <v>102</v>
      </c>
      <c r="D16" s="17" t="s">
        <v>121</v>
      </c>
      <c r="E16" s="17" t="n">
        <v>26</v>
      </c>
      <c r="F16" s="17" t="n">
        <v>0</v>
      </c>
      <c r="G16" s="13" t="n">
        <v>74</v>
      </c>
      <c r="H16" s="13" t="n">
        <f aca="false">SUM(200+200+200+190+125)/(5)</f>
        <v>183</v>
      </c>
      <c r="I16" s="17" t="s">
        <v>44</v>
      </c>
      <c r="J16" s="17" t="s">
        <v>43</v>
      </c>
      <c r="K16" s="17" t="s">
        <v>43</v>
      </c>
      <c r="L16" s="17" t="s">
        <v>32</v>
      </c>
      <c r="M16" s="17" t="s">
        <v>122</v>
      </c>
      <c r="N16" s="17" t="s">
        <v>123</v>
      </c>
      <c r="O16" s="17" t="s">
        <v>32</v>
      </c>
      <c r="P16" s="17" t="s">
        <v>55</v>
      </c>
      <c r="Q16" s="17" t="s">
        <v>55</v>
      </c>
      <c r="R16" s="16" t="s">
        <v>32</v>
      </c>
      <c r="S16" s="16" t="s">
        <v>69</v>
      </c>
      <c r="T16" s="18" t="s">
        <v>106</v>
      </c>
      <c r="U16" s="13" t="s">
        <v>32</v>
      </c>
      <c r="V16" s="13" t="s">
        <v>91</v>
      </c>
      <c r="W16" s="17" t="s">
        <v>124</v>
      </c>
      <c r="X16" s="17" t="s">
        <v>32</v>
      </c>
      <c r="Y16" s="17" t="s">
        <v>125</v>
      </c>
      <c r="Z16" s="17" t="s">
        <v>126</v>
      </c>
      <c r="AA16" s="13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</row>
    <row r="17" customFormat="false" ht="15" hidden="false" customHeight="false" outlineLevel="0" collapsed="false">
      <c r="A17" s="15" t="s">
        <v>127</v>
      </c>
      <c r="B17" s="8" t="s">
        <v>128</v>
      </c>
      <c r="C17" s="16" t="s">
        <v>102</v>
      </c>
      <c r="D17" s="17" t="s">
        <v>129</v>
      </c>
      <c r="E17" s="17" t="n">
        <v>32</v>
      </c>
      <c r="F17" s="17" t="n">
        <v>0</v>
      </c>
      <c r="G17" s="13" t="n">
        <v>68</v>
      </c>
      <c r="H17" s="13" t="n">
        <v>120</v>
      </c>
      <c r="I17" s="17" t="s">
        <v>43</v>
      </c>
      <c r="J17" s="17" t="s">
        <v>43</v>
      </c>
      <c r="K17" s="17" t="s">
        <v>43</v>
      </c>
      <c r="L17" s="17" t="s">
        <v>130</v>
      </c>
      <c r="M17" s="17" t="s">
        <v>131</v>
      </c>
      <c r="N17" s="17" t="s">
        <v>132</v>
      </c>
      <c r="O17" s="17" t="s">
        <v>55</v>
      </c>
      <c r="P17" s="17" t="s">
        <v>55</v>
      </c>
      <c r="Q17" s="17" t="s">
        <v>55</v>
      </c>
      <c r="R17" s="16" t="s">
        <v>69</v>
      </c>
      <c r="S17" s="16" t="s">
        <v>133</v>
      </c>
      <c r="T17" s="18" t="s">
        <v>71</v>
      </c>
      <c r="U17" s="13" t="s">
        <v>97</v>
      </c>
      <c r="V17" s="13" t="s">
        <v>134</v>
      </c>
      <c r="W17" s="17" t="s">
        <v>74</v>
      </c>
      <c r="X17" s="17" t="s">
        <v>135</v>
      </c>
      <c r="Y17" s="17" t="s">
        <v>125</v>
      </c>
      <c r="Z17" s="17" t="s">
        <v>85</v>
      </c>
      <c r="AA17" s="13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</row>
    <row r="18" customFormat="false" ht="15" hidden="false" customHeight="false" outlineLevel="0" collapsed="false">
      <c r="A18" s="15" t="s">
        <v>136</v>
      </c>
      <c r="B18" s="8" t="s">
        <v>137</v>
      </c>
      <c r="C18" s="16" t="s">
        <v>138</v>
      </c>
      <c r="D18" s="17" t="s">
        <v>139</v>
      </c>
      <c r="E18" s="17" t="n">
        <v>63</v>
      </c>
      <c r="F18" s="17" t="n">
        <v>10</v>
      </c>
      <c r="G18" s="13" t="n">
        <v>27</v>
      </c>
      <c r="H18" s="13" t="n">
        <v>105</v>
      </c>
      <c r="I18" s="17" t="s">
        <v>42</v>
      </c>
      <c r="J18" s="17" t="s">
        <v>43</v>
      </c>
      <c r="K18" s="17" t="s">
        <v>42</v>
      </c>
      <c r="L18" s="17" t="s">
        <v>32</v>
      </c>
      <c r="M18" s="17" t="s">
        <v>140</v>
      </c>
      <c r="N18" s="17" t="s">
        <v>32</v>
      </c>
      <c r="O18" s="17" t="s">
        <v>32</v>
      </c>
      <c r="P18" s="17" t="s">
        <v>55</v>
      </c>
      <c r="Q18" s="17" t="s">
        <v>32</v>
      </c>
      <c r="R18" s="16" t="s">
        <v>32</v>
      </c>
      <c r="S18" s="16" t="s">
        <v>141</v>
      </c>
      <c r="T18" s="18" t="s">
        <v>32</v>
      </c>
      <c r="U18" s="13" t="s">
        <v>32</v>
      </c>
      <c r="V18" s="13" t="s">
        <v>107</v>
      </c>
      <c r="W18" s="17" t="s">
        <v>32</v>
      </c>
      <c r="X18" s="17" t="s">
        <v>32</v>
      </c>
      <c r="Y18" s="17" t="s">
        <v>135</v>
      </c>
      <c r="Z18" s="17" t="s">
        <v>32</v>
      </c>
      <c r="AA18" s="13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</row>
    <row r="19" customFormat="false" ht="15" hidden="false" customHeight="false" outlineLevel="0" collapsed="false">
      <c r="A19" s="15" t="s">
        <v>142</v>
      </c>
      <c r="B19" s="8" t="s">
        <v>143</v>
      </c>
      <c r="C19" s="16" t="s">
        <v>138</v>
      </c>
      <c r="D19" s="17" t="s">
        <v>144</v>
      </c>
      <c r="E19" s="17" t="n">
        <v>0</v>
      </c>
      <c r="F19" s="17" t="n">
        <v>0</v>
      </c>
      <c r="G19" s="13" t="n">
        <v>100</v>
      </c>
      <c r="H19" s="13" t="n">
        <v>254</v>
      </c>
      <c r="I19" s="17" t="s">
        <v>42</v>
      </c>
      <c r="J19" s="17" t="s">
        <v>43</v>
      </c>
      <c r="K19" s="17" t="s">
        <v>43</v>
      </c>
      <c r="L19" s="17" t="s">
        <v>32</v>
      </c>
      <c r="M19" s="17" t="s">
        <v>67</v>
      </c>
      <c r="N19" s="17" t="s">
        <v>145</v>
      </c>
      <c r="O19" s="17" t="s">
        <v>32</v>
      </c>
      <c r="P19" s="17" t="s">
        <v>55</v>
      </c>
      <c r="Q19" s="17" t="s">
        <v>55</v>
      </c>
      <c r="R19" s="16" t="s">
        <v>32</v>
      </c>
      <c r="S19" s="16" t="s">
        <v>141</v>
      </c>
      <c r="T19" s="18" t="s">
        <v>90</v>
      </c>
      <c r="U19" s="13" t="s">
        <v>32</v>
      </c>
      <c r="V19" s="13" t="s">
        <v>146</v>
      </c>
      <c r="W19" s="17" t="s">
        <v>107</v>
      </c>
      <c r="X19" s="17" t="s">
        <v>32</v>
      </c>
      <c r="Y19" s="17" t="s">
        <v>49</v>
      </c>
      <c r="Z19" s="17" t="s">
        <v>147</v>
      </c>
      <c r="AA19" s="13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</row>
    <row r="20" customFormat="false" ht="15" hidden="false" customHeight="false" outlineLevel="0" collapsed="false">
      <c r="A20" s="15" t="s">
        <v>148</v>
      </c>
      <c r="B20" s="8" t="s">
        <v>149</v>
      </c>
      <c r="C20" s="16" t="s">
        <v>138</v>
      </c>
      <c r="D20" s="17" t="s">
        <v>150</v>
      </c>
      <c r="E20" s="17" t="n">
        <v>15</v>
      </c>
      <c r="F20" s="17" t="n">
        <v>0</v>
      </c>
      <c r="G20" s="13" t="n">
        <v>85</v>
      </c>
      <c r="H20" s="13" t="n">
        <v>260</v>
      </c>
      <c r="I20" s="17" t="s">
        <v>43</v>
      </c>
      <c r="J20" s="17" t="s">
        <v>43</v>
      </c>
      <c r="K20" s="17" t="s">
        <v>43</v>
      </c>
      <c r="L20" s="17" t="s">
        <v>81</v>
      </c>
      <c r="M20" s="17" t="s">
        <v>151</v>
      </c>
      <c r="N20" s="17" t="s">
        <v>67</v>
      </c>
      <c r="O20" s="17" t="s">
        <v>55</v>
      </c>
      <c r="P20" s="17" t="s">
        <v>55</v>
      </c>
      <c r="Q20" s="17" t="s">
        <v>55</v>
      </c>
      <c r="R20" s="16" t="s">
        <v>69</v>
      </c>
      <c r="S20" s="16" t="s">
        <v>141</v>
      </c>
      <c r="T20" s="18" t="s">
        <v>90</v>
      </c>
      <c r="U20" s="13" t="s">
        <v>97</v>
      </c>
      <c r="V20" s="13" t="s">
        <v>146</v>
      </c>
      <c r="W20" s="17" t="s">
        <v>107</v>
      </c>
      <c r="X20" s="17" t="s">
        <v>49</v>
      </c>
      <c r="Y20" s="17" t="s">
        <v>85</v>
      </c>
      <c r="Z20" s="17" t="s">
        <v>85</v>
      </c>
      <c r="AA20" s="13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</row>
    <row r="21" customFormat="false" ht="15" hidden="false" customHeight="false" outlineLevel="0" collapsed="false">
      <c r="A21" s="15" t="s">
        <v>152</v>
      </c>
      <c r="B21" s="8" t="s">
        <v>153</v>
      </c>
      <c r="C21" s="16" t="s">
        <v>138</v>
      </c>
      <c r="D21" s="17" t="s">
        <v>154</v>
      </c>
      <c r="E21" s="17" t="n">
        <v>50</v>
      </c>
      <c r="F21" s="17" t="n">
        <v>0</v>
      </c>
      <c r="G21" s="13" t="n">
        <v>50</v>
      </c>
      <c r="H21" s="13" t="n">
        <v>245</v>
      </c>
      <c r="I21" s="17" t="s">
        <v>42</v>
      </c>
      <c r="J21" s="17" t="s">
        <v>43</v>
      </c>
      <c r="K21" s="17" t="s">
        <v>42</v>
      </c>
      <c r="L21" s="17" t="s">
        <v>32</v>
      </c>
      <c r="M21" s="17" t="s">
        <v>155</v>
      </c>
      <c r="N21" s="17" t="s">
        <v>32</v>
      </c>
      <c r="O21" s="17" t="s">
        <v>32</v>
      </c>
      <c r="P21" s="17" t="s">
        <v>55</v>
      </c>
      <c r="Q21" s="17" t="s">
        <v>32</v>
      </c>
      <c r="R21" s="16" t="s">
        <v>32</v>
      </c>
      <c r="S21" s="16" t="s">
        <v>70</v>
      </c>
      <c r="T21" s="18" t="s">
        <v>32</v>
      </c>
      <c r="U21" s="13" t="s">
        <v>32</v>
      </c>
      <c r="V21" s="13" t="s">
        <v>156</v>
      </c>
      <c r="W21" s="17" t="s">
        <v>32</v>
      </c>
      <c r="X21" s="17" t="s">
        <v>32</v>
      </c>
      <c r="Y21" s="17" t="s">
        <v>157</v>
      </c>
      <c r="Z21" s="17" t="s">
        <v>32</v>
      </c>
      <c r="AA21" s="13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</row>
    <row r="22" customFormat="false" ht="15" hidden="false" customHeight="false" outlineLevel="0" collapsed="false">
      <c r="A22" s="15" t="s">
        <v>158</v>
      </c>
      <c r="B22" s="8" t="s">
        <v>159</v>
      </c>
      <c r="C22" s="16" t="s">
        <v>138</v>
      </c>
      <c r="D22" s="17" t="s">
        <v>160</v>
      </c>
      <c r="E22" s="17" t="n">
        <v>90</v>
      </c>
      <c r="F22" s="17" t="n">
        <v>10</v>
      </c>
      <c r="G22" s="13" t="n">
        <v>0</v>
      </c>
      <c r="H22" s="13" t="n">
        <v>194</v>
      </c>
      <c r="I22" s="17" t="s">
        <v>42</v>
      </c>
      <c r="J22" s="17" t="s">
        <v>43</v>
      </c>
      <c r="K22" s="17" t="s">
        <v>43</v>
      </c>
      <c r="L22" s="17" t="s">
        <v>32</v>
      </c>
      <c r="M22" s="17" t="s">
        <v>161</v>
      </c>
      <c r="N22" s="17" t="s">
        <v>162</v>
      </c>
      <c r="O22" s="17" t="s">
        <v>32</v>
      </c>
      <c r="P22" s="17" t="s">
        <v>55</v>
      </c>
      <c r="Q22" s="17" t="s">
        <v>55</v>
      </c>
      <c r="R22" s="16" t="s">
        <v>32</v>
      </c>
      <c r="S22" s="16" t="s">
        <v>69</v>
      </c>
      <c r="T22" s="18" t="s">
        <v>70</v>
      </c>
      <c r="U22" s="13" t="s">
        <v>32</v>
      </c>
      <c r="V22" s="13" t="s">
        <v>97</v>
      </c>
      <c r="W22" s="17" t="s">
        <v>156</v>
      </c>
      <c r="X22" s="17" t="s">
        <v>32</v>
      </c>
      <c r="Y22" s="17" t="s">
        <v>135</v>
      </c>
      <c r="Z22" s="17" t="s">
        <v>135</v>
      </c>
      <c r="AA22" s="13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</row>
    <row r="23" customFormat="false" ht="15" hidden="false" customHeight="false" outlineLevel="0" collapsed="false">
      <c r="A23" s="15" t="s">
        <v>163</v>
      </c>
      <c r="B23" s="8" t="s">
        <v>164</v>
      </c>
      <c r="C23" s="16" t="s">
        <v>165</v>
      </c>
      <c r="D23" s="17" t="s">
        <v>166</v>
      </c>
      <c r="E23" s="17" t="n">
        <v>100</v>
      </c>
      <c r="F23" s="17" t="n">
        <v>0</v>
      </c>
      <c r="G23" s="13" t="n">
        <v>0</v>
      </c>
      <c r="H23" s="13" t="n">
        <v>254</v>
      </c>
      <c r="I23" s="17" t="s">
        <v>43</v>
      </c>
      <c r="J23" s="17" t="s">
        <v>44</v>
      </c>
      <c r="K23" s="17" t="s">
        <v>42</v>
      </c>
      <c r="L23" s="17" t="s">
        <v>96</v>
      </c>
      <c r="M23" s="17" t="s">
        <v>32</v>
      </c>
      <c r="N23" s="17" t="s">
        <v>32</v>
      </c>
      <c r="O23" s="17" t="s">
        <v>55</v>
      </c>
      <c r="P23" s="17" t="s">
        <v>32</v>
      </c>
      <c r="Q23" s="17" t="s">
        <v>32</v>
      </c>
      <c r="R23" s="16" t="s">
        <v>56</v>
      </c>
      <c r="S23" s="16" t="s">
        <v>32</v>
      </c>
      <c r="T23" s="18" t="s">
        <v>32</v>
      </c>
      <c r="U23" s="13" t="s">
        <v>167</v>
      </c>
      <c r="V23" s="13" t="s">
        <v>32</v>
      </c>
      <c r="W23" s="17" t="s">
        <v>32</v>
      </c>
      <c r="X23" s="17" t="s">
        <v>125</v>
      </c>
      <c r="Y23" s="17" t="s">
        <v>32</v>
      </c>
      <c r="Z23" s="17" t="s">
        <v>32</v>
      </c>
      <c r="AA23" s="13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</row>
    <row r="24" customFormat="false" ht="15" hidden="false" customHeight="false" outlineLevel="0" collapsed="false">
      <c r="A24" s="15" t="s">
        <v>168</v>
      </c>
      <c r="B24" s="8" t="s">
        <v>169</v>
      </c>
      <c r="C24" s="16" t="s">
        <v>165</v>
      </c>
      <c r="D24" s="17" t="s">
        <v>170</v>
      </c>
      <c r="E24" s="17" t="n">
        <v>40</v>
      </c>
      <c r="F24" s="17" t="n">
        <v>50</v>
      </c>
      <c r="G24" s="13" t="n">
        <v>10</v>
      </c>
      <c r="H24" s="13" t="n">
        <v>348</v>
      </c>
      <c r="I24" s="17" t="s">
        <v>42</v>
      </c>
      <c r="J24" s="17" t="s">
        <v>43</v>
      </c>
      <c r="K24" s="17" t="s">
        <v>42</v>
      </c>
      <c r="L24" s="17" t="s">
        <v>32</v>
      </c>
      <c r="M24" s="17" t="s">
        <v>155</v>
      </c>
      <c r="N24" s="17" t="s">
        <v>32</v>
      </c>
      <c r="O24" s="17" t="s">
        <v>32</v>
      </c>
      <c r="P24" s="17" t="s">
        <v>55</v>
      </c>
      <c r="Q24" s="17" t="s">
        <v>32</v>
      </c>
      <c r="R24" s="16" t="s">
        <v>32</v>
      </c>
      <c r="S24" s="16" t="s">
        <v>141</v>
      </c>
      <c r="T24" s="18" t="s">
        <v>32</v>
      </c>
      <c r="U24" s="13" t="s">
        <v>32</v>
      </c>
      <c r="V24" s="13" t="s">
        <v>146</v>
      </c>
      <c r="W24" s="17" t="s">
        <v>32</v>
      </c>
      <c r="X24" s="17" t="s">
        <v>32</v>
      </c>
      <c r="Y24" s="17" t="s">
        <v>49</v>
      </c>
      <c r="Z24" s="17" t="s">
        <v>32</v>
      </c>
      <c r="AA24" s="13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</row>
    <row r="25" customFormat="false" ht="15" hidden="false" customHeight="false" outlineLevel="0" collapsed="false">
      <c r="A25" s="15" t="s">
        <v>171</v>
      </c>
      <c r="B25" s="8" t="s">
        <v>172</v>
      </c>
      <c r="C25" s="16" t="s">
        <v>165</v>
      </c>
      <c r="D25" s="17" t="s">
        <v>173</v>
      </c>
      <c r="E25" s="17" t="n">
        <v>40</v>
      </c>
      <c r="F25" s="17" t="n">
        <v>0</v>
      </c>
      <c r="G25" s="13" t="n">
        <v>60</v>
      </c>
      <c r="H25" s="13" t="n">
        <v>240</v>
      </c>
      <c r="I25" s="17" t="s">
        <v>43</v>
      </c>
      <c r="J25" s="17" t="s">
        <v>43</v>
      </c>
      <c r="K25" s="17" t="s">
        <v>42</v>
      </c>
      <c r="L25" s="17" t="s">
        <v>122</v>
      </c>
      <c r="M25" s="17" t="s">
        <v>68</v>
      </c>
      <c r="N25" s="17" t="s">
        <v>32</v>
      </c>
      <c r="O25" s="17" t="s">
        <v>55</v>
      </c>
      <c r="P25" s="17" t="s">
        <v>55</v>
      </c>
      <c r="Q25" s="17" t="s">
        <v>32</v>
      </c>
      <c r="R25" s="16" t="s">
        <v>57</v>
      </c>
      <c r="S25" s="16" t="s">
        <v>114</v>
      </c>
      <c r="T25" s="18" t="s">
        <v>32</v>
      </c>
      <c r="U25" s="13" t="s">
        <v>98</v>
      </c>
      <c r="V25" s="13" t="s">
        <v>124</v>
      </c>
      <c r="W25" s="17" t="s">
        <v>32</v>
      </c>
      <c r="X25" s="17" t="s">
        <v>49</v>
      </c>
      <c r="Y25" s="17" t="s">
        <v>126</v>
      </c>
      <c r="Z25" s="17" t="s">
        <v>32</v>
      </c>
      <c r="AA25" s="13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</row>
    <row r="26" customFormat="false" ht="15" hidden="false" customHeight="false" outlineLevel="0" collapsed="false">
      <c r="A26" s="15" t="s">
        <v>174</v>
      </c>
      <c r="B26" s="8" t="s">
        <v>175</v>
      </c>
      <c r="C26" s="16" t="s">
        <v>165</v>
      </c>
      <c r="D26" s="17" t="s">
        <v>176</v>
      </c>
      <c r="E26" s="17" t="n">
        <v>10</v>
      </c>
      <c r="F26" s="17" t="n">
        <v>30</v>
      </c>
      <c r="G26" s="13" t="n">
        <v>70</v>
      </c>
      <c r="H26" s="13" t="n">
        <v>215</v>
      </c>
      <c r="I26" s="17" t="s">
        <v>42</v>
      </c>
      <c r="J26" s="17" t="s">
        <v>43</v>
      </c>
      <c r="K26" s="17" t="s">
        <v>42</v>
      </c>
      <c r="L26" s="17" t="s">
        <v>32</v>
      </c>
      <c r="M26" s="17" t="s">
        <v>82</v>
      </c>
      <c r="N26" s="17" t="s">
        <v>32</v>
      </c>
      <c r="O26" s="17" t="s">
        <v>32</v>
      </c>
      <c r="P26" s="17" t="s">
        <v>55</v>
      </c>
      <c r="Q26" s="17" t="s">
        <v>32</v>
      </c>
      <c r="R26" s="16" t="s">
        <v>32</v>
      </c>
      <c r="S26" s="16" t="s">
        <v>69</v>
      </c>
      <c r="T26" s="18" t="s">
        <v>32</v>
      </c>
      <c r="U26" s="13" t="s">
        <v>32</v>
      </c>
      <c r="V26" s="13" t="s">
        <v>97</v>
      </c>
      <c r="W26" s="17" t="s">
        <v>32</v>
      </c>
      <c r="X26" s="17" t="s">
        <v>32</v>
      </c>
      <c r="Y26" s="17" t="s">
        <v>49</v>
      </c>
      <c r="Z26" s="17" t="s">
        <v>32</v>
      </c>
      <c r="AA26" s="13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</row>
    <row r="27" customFormat="false" ht="15" hidden="false" customHeight="false" outlineLevel="0" collapsed="false">
      <c r="A27" s="15" t="s">
        <v>177</v>
      </c>
      <c r="B27" s="8" t="s">
        <v>178</v>
      </c>
      <c r="C27" s="16" t="s">
        <v>165</v>
      </c>
      <c r="D27" s="17" t="s">
        <v>179</v>
      </c>
      <c r="E27" s="17" t="n">
        <v>30</v>
      </c>
      <c r="F27" s="17" t="n">
        <v>0</v>
      </c>
      <c r="G27" s="13" t="n">
        <v>70</v>
      </c>
      <c r="H27" s="13" t="n">
        <v>95</v>
      </c>
      <c r="I27" s="17" t="s">
        <v>42</v>
      </c>
      <c r="J27" s="17" t="s">
        <v>43</v>
      </c>
      <c r="K27" s="17" t="s">
        <v>43</v>
      </c>
      <c r="L27" s="17" t="s">
        <v>32</v>
      </c>
      <c r="M27" s="17" t="s">
        <v>180</v>
      </c>
      <c r="N27" s="17" t="s">
        <v>130</v>
      </c>
      <c r="O27" s="17" t="s">
        <v>32</v>
      </c>
      <c r="P27" s="17" t="s">
        <v>55</v>
      </c>
      <c r="Q27" s="17" t="s">
        <v>55</v>
      </c>
      <c r="R27" s="16" t="s">
        <v>32</v>
      </c>
      <c r="S27" s="16" t="s">
        <v>69</v>
      </c>
      <c r="T27" s="18" t="s">
        <v>90</v>
      </c>
      <c r="U27" s="13" t="s">
        <v>32</v>
      </c>
      <c r="V27" s="13" t="s">
        <v>91</v>
      </c>
      <c r="W27" s="17" t="s">
        <v>107</v>
      </c>
      <c r="X27" s="17" t="s">
        <v>32</v>
      </c>
      <c r="Y27" s="17" t="s">
        <v>135</v>
      </c>
      <c r="Z27" s="17" t="s">
        <v>135</v>
      </c>
      <c r="AA27" s="13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</row>
    <row r="28" customFormat="false" ht="15" hidden="false" customHeight="false" outlineLevel="0" collapsed="false">
      <c r="A28" s="21" t="s">
        <v>181</v>
      </c>
      <c r="B28" s="8" t="s">
        <v>182</v>
      </c>
      <c r="C28" s="16" t="s">
        <v>165</v>
      </c>
      <c r="D28" s="17" t="s">
        <v>183</v>
      </c>
      <c r="E28" s="17" t="n">
        <v>1</v>
      </c>
      <c r="F28" s="17" t="n">
        <v>0</v>
      </c>
      <c r="G28" s="13" t="n">
        <v>99</v>
      </c>
      <c r="H28" s="13" t="n">
        <v>290</v>
      </c>
      <c r="I28" s="17" t="s">
        <v>42</v>
      </c>
      <c r="J28" s="17" t="s">
        <v>43</v>
      </c>
      <c r="K28" s="17" t="s">
        <v>42</v>
      </c>
      <c r="L28" s="17" t="s">
        <v>32</v>
      </c>
      <c r="M28" s="17" t="s">
        <v>67</v>
      </c>
      <c r="N28" s="17" t="s">
        <v>32</v>
      </c>
      <c r="O28" s="17" t="s">
        <v>32</v>
      </c>
      <c r="P28" s="17" t="s">
        <v>55</v>
      </c>
      <c r="Q28" s="17" t="s">
        <v>32</v>
      </c>
      <c r="R28" s="16" t="s">
        <v>32</v>
      </c>
      <c r="S28" s="16" t="s">
        <v>70</v>
      </c>
      <c r="T28" s="18" t="s">
        <v>32</v>
      </c>
      <c r="U28" s="13" t="s">
        <v>32</v>
      </c>
      <c r="V28" s="13" t="s">
        <v>156</v>
      </c>
      <c r="W28" s="17" t="s">
        <v>32</v>
      </c>
      <c r="X28" s="17" t="s">
        <v>32</v>
      </c>
      <c r="Y28" s="17" t="s">
        <v>135</v>
      </c>
      <c r="Z28" s="17" t="s">
        <v>32</v>
      </c>
      <c r="AA28" s="13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</row>
    <row r="29" customFormat="false" ht="15" hidden="false" customHeight="false" outlineLevel="0" collapsed="false">
      <c r="A29" s="21" t="s">
        <v>184</v>
      </c>
      <c r="B29" s="8" t="s">
        <v>185</v>
      </c>
      <c r="C29" s="16" t="s">
        <v>165</v>
      </c>
      <c r="D29" s="17" t="s">
        <v>186</v>
      </c>
      <c r="E29" s="17" t="n">
        <v>5</v>
      </c>
      <c r="F29" s="17" t="n">
        <v>0</v>
      </c>
      <c r="G29" s="13" t="n">
        <v>95</v>
      </c>
      <c r="H29" s="13" t="n">
        <v>254</v>
      </c>
      <c r="I29" s="17" t="s">
        <v>42</v>
      </c>
      <c r="J29" s="17" t="s">
        <v>43</v>
      </c>
      <c r="K29" s="17" t="s">
        <v>42</v>
      </c>
      <c r="L29" s="17" t="s">
        <v>32</v>
      </c>
      <c r="M29" s="17" t="s">
        <v>68</v>
      </c>
      <c r="N29" s="17" t="s">
        <v>32</v>
      </c>
      <c r="O29" s="17" t="s">
        <v>32</v>
      </c>
      <c r="P29" s="17" t="s">
        <v>55</v>
      </c>
      <c r="Q29" s="17" t="s">
        <v>32</v>
      </c>
      <c r="R29" s="16" t="s">
        <v>32</v>
      </c>
      <c r="S29" s="16" t="s">
        <v>69</v>
      </c>
      <c r="T29" s="18" t="s">
        <v>32</v>
      </c>
      <c r="U29" s="13" t="s">
        <v>32</v>
      </c>
      <c r="V29" s="13" t="s">
        <v>97</v>
      </c>
      <c r="W29" s="17" t="s">
        <v>32</v>
      </c>
      <c r="X29" s="17" t="s">
        <v>32</v>
      </c>
      <c r="Y29" s="17" t="s">
        <v>135</v>
      </c>
      <c r="Z29" s="17" t="s">
        <v>32</v>
      </c>
      <c r="AA29" s="13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</row>
    <row r="30" customFormat="false" ht="15" hidden="false" customHeight="false" outlineLevel="0" collapsed="false">
      <c r="A30" s="21" t="s">
        <v>187</v>
      </c>
      <c r="B30" s="8" t="s">
        <v>188</v>
      </c>
      <c r="C30" s="16" t="s">
        <v>102</v>
      </c>
      <c r="D30" s="17" t="s">
        <v>189</v>
      </c>
      <c r="E30" s="17" t="n">
        <v>25</v>
      </c>
      <c r="F30" s="17" t="n">
        <v>75</v>
      </c>
      <c r="G30" s="13" t="n">
        <v>0</v>
      </c>
      <c r="H30" s="13" t="n">
        <v>200</v>
      </c>
      <c r="I30" s="17" t="s">
        <v>42</v>
      </c>
      <c r="J30" s="17" t="s">
        <v>43</v>
      </c>
      <c r="K30" s="17" t="s">
        <v>42</v>
      </c>
      <c r="L30" s="17" t="s">
        <v>32</v>
      </c>
      <c r="M30" s="17" t="s">
        <v>66</v>
      </c>
      <c r="N30" s="17" t="s">
        <v>32</v>
      </c>
      <c r="O30" s="17" t="s">
        <v>32</v>
      </c>
      <c r="P30" s="17" t="s">
        <v>190</v>
      </c>
      <c r="Q30" s="17" t="s">
        <v>32</v>
      </c>
      <c r="R30" s="16" t="s">
        <v>32</v>
      </c>
      <c r="S30" s="16" t="s">
        <v>141</v>
      </c>
      <c r="T30" s="18" t="s">
        <v>32</v>
      </c>
      <c r="U30" s="13" t="s">
        <v>32</v>
      </c>
      <c r="V30" s="13" t="s">
        <v>146</v>
      </c>
      <c r="W30" s="17" t="s">
        <v>32</v>
      </c>
      <c r="X30" s="17" t="s">
        <v>32</v>
      </c>
      <c r="Y30" s="17" t="s">
        <v>126</v>
      </c>
      <c r="Z30" s="17" t="s">
        <v>32</v>
      </c>
      <c r="AA30" s="13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</row>
    <row r="31" customFormat="false" ht="15" hidden="false" customHeight="false" outlineLevel="0" collapsed="false">
      <c r="A31" s="21" t="s">
        <v>191</v>
      </c>
      <c r="B31" s="8" t="s">
        <v>192</v>
      </c>
      <c r="C31" s="16" t="s">
        <v>102</v>
      </c>
      <c r="D31" s="17" t="s">
        <v>32</v>
      </c>
      <c r="E31" s="17" t="s">
        <v>32</v>
      </c>
      <c r="F31" s="17" t="s">
        <v>32</v>
      </c>
      <c r="G31" s="13" t="s">
        <v>32</v>
      </c>
      <c r="H31" s="13" t="s">
        <v>32</v>
      </c>
      <c r="I31" s="17" t="s">
        <v>32</v>
      </c>
      <c r="J31" s="17" t="s">
        <v>32</v>
      </c>
      <c r="K31" s="17" t="s">
        <v>32</v>
      </c>
      <c r="L31" s="17" t="s">
        <v>32</v>
      </c>
      <c r="M31" s="17" t="s">
        <v>32</v>
      </c>
      <c r="N31" s="17" t="s">
        <v>32</v>
      </c>
      <c r="O31" s="17" t="s">
        <v>32</v>
      </c>
      <c r="P31" s="17" t="s">
        <v>32</v>
      </c>
      <c r="Q31" s="17" t="s">
        <v>32</v>
      </c>
      <c r="R31" s="16" t="s">
        <v>32</v>
      </c>
      <c r="S31" s="16" t="s">
        <v>32</v>
      </c>
      <c r="T31" s="18" t="s">
        <v>32</v>
      </c>
      <c r="U31" s="13" t="s">
        <v>32</v>
      </c>
      <c r="V31" s="13" t="s">
        <v>32</v>
      </c>
      <c r="W31" s="17" t="s">
        <v>32</v>
      </c>
      <c r="X31" s="17" t="s">
        <v>32</v>
      </c>
      <c r="Y31" s="17" t="s">
        <v>32</v>
      </c>
      <c r="Z31" s="17" t="s">
        <v>32</v>
      </c>
      <c r="AA31" s="13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</row>
    <row r="32" customFormat="false" ht="15" hidden="false" customHeight="false" outlineLevel="0" collapsed="false">
      <c r="A32" s="21" t="s">
        <v>193</v>
      </c>
      <c r="B32" s="8" t="s">
        <v>194</v>
      </c>
      <c r="C32" s="16" t="s">
        <v>102</v>
      </c>
      <c r="D32" s="17" t="s">
        <v>32</v>
      </c>
      <c r="E32" s="17" t="s">
        <v>32</v>
      </c>
      <c r="F32" s="17" t="s">
        <v>32</v>
      </c>
      <c r="G32" s="13" t="s">
        <v>32</v>
      </c>
      <c r="H32" s="13" t="s">
        <v>32</v>
      </c>
      <c r="I32" s="17" t="s">
        <v>32</v>
      </c>
      <c r="J32" s="17" t="s">
        <v>32</v>
      </c>
      <c r="K32" s="17" t="s">
        <v>32</v>
      </c>
      <c r="L32" s="17" t="s">
        <v>32</v>
      </c>
      <c r="M32" s="17" t="s">
        <v>32</v>
      </c>
      <c r="N32" s="17" t="s">
        <v>32</v>
      </c>
      <c r="O32" s="17" t="s">
        <v>32</v>
      </c>
      <c r="P32" s="17" t="s">
        <v>32</v>
      </c>
      <c r="Q32" s="17" t="s">
        <v>32</v>
      </c>
      <c r="R32" s="16" t="s">
        <v>32</v>
      </c>
      <c r="S32" s="16" t="s">
        <v>32</v>
      </c>
      <c r="T32" s="18" t="s">
        <v>32</v>
      </c>
      <c r="U32" s="13" t="s">
        <v>32</v>
      </c>
      <c r="V32" s="13" t="s">
        <v>32</v>
      </c>
      <c r="W32" s="17" t="s">
        <v>32</v>
      </c>
      <c r="X32" s="17" t="s">
        <v>32</v>
      </c>
      <c r="Y32" s="17" t="s">
        <v>32</v>
      </c>
      <c r="Z32" s="17" t="s">
        <v>32</v>
      </c>
      <c r="AA32" s="13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</row>
    <row r="33" customFormat="false" ht="15" hidden="false" customHeight="false" outlineLevel="0" collapsed="false">
      <c r="A33" s="7" t="s">
        <v>195</v>
      </c>
      <c r="B33" s="8" t="s">
        <v>196</v>
      </c>
      <c r="C33" s="9" t="s">
        <v>102</v>
      </c>
      <c r="D33" s="10" t="s">
        <v>32</v>
      </c>
      <c r="E33" s="10" t="s">
        <v>32</v>
      </c>
      <c r="F33" s="10" t="s">
        <v>32</v>
      </c>
      <c r="G33" s="11" t="s">
        <v>32</v>
      </c>
      <c r="H33" s="11" t="s">
        <v>32</v>
      </c>
      <c r="I33" s="10" t="s">
        <v>32</v>
      </c>
      <c r="J33" s="10" t="s">
        <v>32</v>
      </c>
      <c r="K33" s="10" t="s">
        <v>32</v>
      </c>
      <c r="L33" s="10" t="s">
        <v>32</v>
      </c>
      <c r="M33" s="10" t="s">
        <v>32</v>
      </c>
      <c r="N33" s="10" t="s">
        <v>32</v>
      </c>
      <c r="O33" s="10" t="s">
        <v>32</v>
      </c>
      <c r="P33" s="10" t="s">
        <v>32</v>
      </c>
      <c r="Q33" s="10" t="s">
        <v>32</v>
      </c>
      <c r="R33" s="9" t="s">
        <v>32</v>
      </c>
      <c r="S33" s="9" t="s">
        <v>32</v>
      </c>
      <c r="T33" s="12" t="s">
        <v>32</v>
      </c>
      <c r="U33" s="11" t="s">
        <v>32</v>
      </c>
      <c r="V33" s="11" t="s">
        <v>32</v>
      </c>
      <c r="W33" s="10" t="s">
        <v>32</v>
      </c>
      <c r="X33" s="10" t="s">
        <v>32</v>
      </c>
      <c r="Y33" s="10" t="s">
        <v>32</v>
      </c>
      <c r="Z33" s="10" t="s">
        <v>32</v>
      </c>
      <c r="AA33" s="13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customFormat="false" ht="15" hidden="false" customHeight="false" outlineLevel="0" collapsed="false">
      <c r="A34" s="21" t="s">
        <v>197</v>
      </c>
      <c r="B34" s="8" t="s">
        <v>198</v>
      </c>
      <c r="C34" s="16" t="s">
        <v>102</v>
      </c>
      <c r="D34" s="17" t="s">
        <v>199</v>
      </c>
      <c r="E34" s="17" t="n">
        <v>10</v>
      </c>
      <c r="F34" s="17" t="n">
        <v>10</v>
      </c>
      <c r="G34" s="13" t="n">
        <v>80</v>
      </c>
      <c r="H34" s="13" t="n">
        <v>166</v>
      </c>
      <c r="I34" s="17" t="s">
        <v>43</v>
      </c>
      <c r="J34" s="17" t="s">
        <v>43</v>
      </c>
      <c r="K34" s="17" t="s">
        <v>43</v>
      </c>
      <c r="L34" s="17" t="s">
        <v>81</v>
      </c>
      <c r="M34" s="17" t="s">
        <v>67</v>
      </c>
      <c r="N34" s="17" t="s">
        <v>145</v>
      </c>
      <c r="O34" s="17" t="s">
        <v>55</v>
      </c>
      <c r="P34" s="17" t="s">
        <v>55</v>
      </c>
      <c r="Q34" s="17" t="s">
        <v>55</v>
      </c>
      <c r="R34" s="16" t="s">
        <v>69</v>
      </c>
      <c r="S34" s="16" t="s">
        <v>141</v>
      </c>
      <c r="T34" s="18" t="s">
        <v>90</v>
      </c>
      <c r="U34" s="13" t="s">
        <v>97</v>
      </c>
      <c r="V34" s="13" t="s">
        <v>146</v>
      </c>
      <c r="W34" s="17" t="s">
        <v>107</v>
      </c>
      <c r="X34" s="17" t="s">
        <v>147</v>
      </c>
      <c r="Y34" s="17" t="s">
        <v>200</v>
      </c>
      <c r="Z34" s="17" t="s">
        <v>126</v>
      </c>
      <c r="AA34" s="13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</row>
    <row r="35" customFormat="false" ht="15" hidden="false" customHeight="false" outlineLevel="0" collapsed="false">
      <c r="A35" s="21" t="s">
        <v>201</v>
      </c>
      <c r="B35" s="8" t="s">
        <v>202</v>
      </c>
      <c r="C35" s="16" t="s">
        <v>138</v>
      </c>
      <c r="D35" s="17" t="s">
        <v>203</v>
      </c>
      <c r="E35" s="17" t="n">
        <v>60</v>
      </c>
      <c r="F35" s="17" t="n">
        <v>0</v>
      </c>
      <c r="G35" s="13" t="n">
        <v>40</v>
      </c>
      <c r="H35" s="13" t="n">
        <v>160</v>
      </c>
      <c r="I35" s="17" t="s">
        <v>43</v>
      </c>
      <c r="J35" s="17" t="s">
        <v>43</v>
      </c>
      <c r="K35" s="17" t="s">
        <v>42</v>
      </c>
      <c r="L35" s="17" t="s">
        <v>104</v>
      </c>
      <c r="M35" s="17" t="s">
        <v>155</v>
      </c>
      <c r="N35" s="17" t="s">
        <v>32</v>
      </c>
      <c r="O35" s="17" t="s">
        <v>55</v>
      </c>
      <c r="P35" s="17" t="s">
        <v>55</v>
      </c>
      <c r="Q35" s="17" t="s">
        <v>32</v>
      </c>
      <c r="R35" s="16" t="s">
        <v>69</v>
      </c>
      <c r="S35" s="16" t="s">
        <v>90</v>
      </c>
      <c r="T35" s="18" t="s">
        <v>32</v>
      </c>
      <c r="U35" s="13" t="s">
        <v>97</v>
      </c>
      <c r="V35" s="13" t="s">
        <v>107</v>
      </c>
      <c r="W35" s="17" t="s">
        <v>32</v>
      </c>
      <c r="X35" s="17" t="s">
        <v>157</v>
      </c>
      <c r="Y35" s="17" t="s">
        <v>135</v>
      </c>
      <c r="Z35" s="17" t="s">
        <v>32</v>
      </c>
      <c r="AA35" s="13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</row>
    <row r="36" customFormat="false" ht="15" hidden="false" customHeight="false" outlineLevel="0" collapsed="false">
      <c r="A36" s="7" t="s">
        <v>204</v>
      </c>
      <c r="B36" s="8" t="s">
        <v>205</v>
      </c>
      <c r="C36" s="9" t="s">
        <v>206</v>
      </c>
      <c r="D36" s="10" t="s">
        <v>32</v>
      </c>
      <c r="E36" s="10" t="s">
        <v>32</v>
      </c>
      <c r="F36" s="10" t="s">
        <v>32</v>
      </c>
      <c r="G36" s="11" t="s">
        <v>32</v>
      </c>
      <c r="H36" s="11" t="s">
        <v>32</v>
      </c>
      <c r="I36" s="10" t="s">
        <v>32</v>
      </c>
      <c r="J36" s="10" t="s">
        <v>32</v>
      </c>
      <c r="K36" s="10" t="s">
        <v>32</v>
      </c>
      <c r="L36" s="10" t="s">
        <v>32</v>
      </c>
      <c r="M36" s="10" t="s">
        <v>32</v>
      </c>
      <c r="N36" s="10" t="s">
        <v>32</v>
      </c>
      <c r="O36" s="10" t="s">
        <v>32</v>
      </c>
      <c r="P36" s="10" t="s">
        <v>32</v>
      </c>
      <c r="Q36" s="10" t="s">
        <v>32</v>
      </c>
      <c r="R36" s="9" t="s">
        <v>32</v>
      </c>
      <c r="S36" s="9" t="s">
        <v>32</v>
      </c>
      <c r="T36" s="12" t="s">
        <v>32</v>
      </c>
      <c r="U36" s="11" t="s">
        <v>32</v>
      </c>
      <c r="V36" s="11" t="s">
        <v>32</v>
      </c>
      <c r="W36" s="10" t="s">
        <v>32</v>
      </c>
      <c r="X36" s="10" t="s">
        <v>32</v>
      </c>
      <c r="Y36" s="10" t="s">
        <v>32</v>
      </c>
      <c r="Z36" s="10" t="s">
        <v>32</v>
      </c>
      <c r="AA36" s="13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customFormat="false" ht="15" hidden="false" customHeight="false" outlineLevel="0" collapsed="false">
      <c r="A37" s="7" t="s">
        <v>207</v>
      </c>
      <c r="B37" s="8" t="s">
        <v>208</v>
      </c>
      <c r="C37" s="9" t="s">
        <v>206</v>
      </c>
      <c r="D37" s="10" t="s">
        <v>32</v>
      </c>
      <c r="E37" s="10" t="s">
        <v>32</v>
      </c>
      <c r="F37" s="10" t="s">
        <v>32</v>
      </c>
      <c r="G37" s="11" t="s">
        <v>32</v>
      </c>
      <c r="H37" s="11" t="s">
        <v>32</v>
      </c>
      <c r="I37" s="10" t="s">
        <v>32</v>
      </c>
      <c r="J37" s="10" t="s">
        <v>32</v>
      </c>
      <c r="K37" s="10" t="s">
        <v>32</v>
      </c>
      <c r="L37" s="10" t="s">
        <v>32</v>
      </c>
      <c r="M37" s="10" t="s">
        <v>32</v>
      </c>
      <c r="N37" s="10" t="s">
        <v>32</v>
      </c>
      <c r="O37" s="10" t="s">
        <v>32</v>
      </c>
      <c r="P37" s="10" t="s">
        <v>32</v>
      </c>
      <c r="Q37" s="10" t="s">
        <v>32</v>
      </c>
      <c r="R37" s="9" t="s">
        <v>32</v>
      </c>
      <c r="S37" s="9" t="s">
        <v>32</v>
      </c>
      <c r="T37" s="12" t="s">
        <v>32</v>
      </c>
      <c r="U37" s="11" t="s">
        <v>32</v>
      </c>
      <c r="V37" s="11" t="s">
        <v>32</v>
      </c>
      <c r="W37" s="10" t="s">
        <v>32</v>
      </c>
      <c r="X37" s="10" t="s">
        <v>32</v>
      </c>
      <c r="Y37" s="10" t="s">
        <v>32</v>
      </c>
      <c r="Z37" s="10" t="s">
        <v>32</v>
      </c>
      <c r="AA37" s="13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customFormat="false" ht="15" hidden="false" customHeight="false" outlineLevel="0" collapsed="false">
      <c r="A38" s="21" t="s">
        <v>209</v>
      </c>
      <c r="B38" s="8" t="s">
        <v>210</v>
      </c>
      <c r="C38" s="16" t="s">
        <v>206</v>
      </c>
      <c r="D38" s="20" t="s">
        <v>211</v>
      </c>
      <c r="E38" s="17" t="n">
        <v>60</v>
      </c>
      <c r="F38" s="17" t="n">
        <v>0</v>
      </c>
      <c r="G38" s="13" t="n">
        <v>40</v>
      </c>
      <c r="H38" s="13" t="n">
        <v>38</v>
      </c>
      <c r="I38" s="17" t="s">
        <v>42</v>
      </c>
      <c r="J38" s="17" t="s">
        <v>43</v>
      </c>
      <c r="K38" s="17" t="s">
        <v>42</v>
      </c>
      <c r="L38" s="17" t="s">
        <v>32</v>
      </c>
      <c r="M38" s="17" t="s">
        <v>155</v>
      </c>
      <c r="N38" s="17" t="s">
        <v>32</v>
      </c>
      <c r="O38" s="17" t="s">
        <v>32</v>
      </c>
      <c r="P38" s="17" t="s">
        <v>55</v>
      </c>
      <c r="Q38" s="17" t="s">
        <v>32</v>
      </c>
      <c r="R38" s="16" t="s">
        <v>32</v>
      </c>
      <c r="S38" s="16" t="s">
        <v>56</v>
      </c>
      <c r="T38" s="18" t="s">
        <v>32</v>
      </c>
      <c r="U38" s="13" t="s">
        <v>32</v>
      </c>
      <c r="V38" s="13" t="s">
        <v>167</v>
      </c>
      <c r="W38" s="17" t="s">
        <v>32</v>
      </c>
      <c r="X38" s="17" t="s">
        <v>32</v>
      </c>
      <c r="Y38" s="17" t="s">
        <v>212</v>
      </c>
      <c r="Z38" s="17" t="s">
        <v>32</v>
      </c>
      <c r="AA38" s="13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</row>
    <row r="39" customFormat="false" ht="15" hidden="false" customHeight="false" outlineLevel="0" collapsed="false">
      <c r="A39" s="21" t="s">
        <v>213</v>
      </c>
      <c r="B39" s="8" t="s">
        <v>214</v>
      </c>
      <c r="C39" s="16" t="s">
        <v>206</v>
      </c>
      <c r="D39" s="17" t="s">
        <v>215</v>
      </c>
      <c r="E39" s="17" t="n">
        <v>55</v>
      </c>
      <c r="F39" s="17" t="n">
        <v>20</v>
      </c>
      <c r="G39" s="13" t="n">
        <v>25</v>
      </c>
      <c r="H39" s="13" t="n">
        <v>210</v>
      </c>
      <c r="I39" s="17" t="s">
        <v>42</v>
      </c>
      <c r="J39" s="17" t="s">
        <v>43</v>
      </c>
      <c r="K39" s="17" t="s">
        <v>42</v>
      </c>
      <c r="L39" s="17" t="s">
        <v>32</v>
      </c>
      <c r="M39" s="17" t="s">
        <v>216</v>
      </c>
      <c r="N39" s="17" t="s">
        <v>32</v>
      </c>
      <c r="O39" s="17" t="s">
        <v>32</v>
      </c>
      <c r="P39" s="17" t="s">
        <v>55</v>
      </c>
      <c r="Q39" s="17" t="s">
        <v>32</v>
      </c>
      <c r="R39" s="16" t="s">
        <v>32</v>
      </c>
      <c r="S39" s="16" t="s">
        <v>69</v>
      </c>
      <c r="T39" s="18" t="s">
        <v>32</v>
      </c>
      <c r="U39" s="13" t="s">
        <v>32</v>
      </c>
      <c r="V39" s="13" t="s">
        <v>97</v>
      </c>
      <c r="W39" s="17" t="s">
        <v>32</v>
      </c>
      <c r="X39" s="17" t="s">
        <v>32</v>
      </c>
      <c r="Y39" s="17" t="s">
        <v>135</v>
      </c>
      <c r="Z39" s="17" t="s">
        <v>32</v>
      </c>
      <c r="AA39" s="13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</row>
    <row r="40" customFormat="false" ht="15" hidden="false" customHeight="false" outlineLevel="0" collapsed="false">
      <c r="A40" s="7" t="s">
        <v>217</v>
      </c>
      <c r="B40" s="8" t="s">
        <v>218</v>
      </c>
      <c r="C40" s="9" t="s">
        <v>206</v>
      </c>
      <c r="D40" s="10" t="s">
        <v>32</v>
      </c>
      <c r="E40" s="10" t="s">
        <v>32</v>
      </c>
      <c r="F40" s="10" t="s">
        <v>32</v>
      </c>
      <c r="G40" s="11" t="s">
        <v>32</v>
      </c>
      <c r="H40" s="11" t="s">
        <v>32</v>
      </c>
      <c r="I40" s="10" t="s">
        <v>32</v>
      </c>
      <c r="J40" s="10" t="s">
        <v>32</v>
      </c>
      <c r="K40" s="10" t="s">
        <v>32</v>
      </c>
      <c r="L40" s="10" t="s">
        <v>32</v>
      </c>
      <c r="M40" s="10" t="s">
        <v>32</v>
      </c>
      <c r="N40" s="10" t="s">
        <v>32</v>
      </c>
      <c r="O40" s="10" t="s">
        <v>32</v>
      </c>
      <c r="P40" s="10" t="s">
        <v>32</v>
      </c>
      <c r="Q40" s="10" t="s">
        <v>32</v>
      </c>
      <c r="R40" s="9" t="s">
        <v>32</v>
      </c>
      <c r="S40" s="9" t="s">
        <v>32</v>
      </c>
      <c r="T40" s="12" t="s">
        <v>32</v>
      </c>
      <c r="U40" s="11" t="s">
        <v>32</v>
      </c>
      <c r="V40" s="11" t="s">
        <v>32</v>
      </c>
      <c r="W40" s="10" t="s">
        <v>32</v>
      </c>
      <c r="X40" s="10" t="s">
        <v>32</v>
      </c>
      <c r="Y40" s="10" t="s">
        <v>32</v>
      </c>
      <c r="Z40" s="10" t="s">
        <v>32</v>
      </c>
      <c r="AA40" s="13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customFormat="false" ht="15" hidden="false" customHeight="false" outlineLevel="0" collapsed="false">
      <c r="A41" s="7" t="s">
        <v>219</v>
      </c>
      <c r="B41" s="8" t="s">
        <v>220</v>
      </c>
      <c r="C41" s="9" t="s">
        <v>206</v>
      </c>
      <c r="D41" s="10" t="s">
        <v>32</v>
      </c>
      <c r="E41" s="10" t="s">
        <v>32</v>
      </c>
      <c r="F41" s="10" t="s">
        <v>32</v>
      </c>
      <c r="G41" s="11" t="s">
        <v>32</v>
      </c>
      <c r="H41" s="11" t="s">
        <v>32</v>
      </c>
      <c r="I41" s="10" t="s">
        <v>32</v>
      </c>
      <c r="J41" s="10" t="s">
        <v>32</v>
      </c>
      <c r="K41" s="10" t="s">
        <v>32</v>
      </c>
      <c r="L41" s="10" t="s">
        <v>32</v>
      </c>
      <c r="M41" s="10" t="s">
        <v>32</v>
      </c>
      <c r="N41" s="10" t="s">
        <v>32</v>
      </c>
      <c r="O41" s="10" t="s">
        <v>32</v>
      </c>
      <c r="P41" s="10" t="s">
        <v>32</v>
      </c>
      <c r="Q41" s="10" t="s">
        <v>32</v>
      </c>
      <c r="R41" s="9" t="s">
        <v>32</v>
      </c>
      <c r="S41" s="9" t="s">
        <v>32</v>
      </c>
      <c r="T41" s="12" t="s">
        <v>32</v>
      </c>
      <c r="U41" s="11" t="s">
        <v>32</v>
      </c>
      <c r="V41" s="11" t="s">
        <v>32</v>
      </c>
      <c r="W41" s="10" t="s">
        <v>32</v>
      </c>
      <c r="X41" s="10" t="s">
        <v>32</v>
      </c>
      <c r="Y41" s="10" t="s">
        <v>32</v>
      </c>
      <c r="Z41" s="10" t="s">
        <v>32</v>
      </c>
      <c r="AA41" s="13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customFormat="false" ht="15" hidden="false" customHeight="false" outlineLevel="0" collapsed="false">
      <c r="A42" s="7" t="s">
        <v>221</v>
      </c>
      <c r="B42" s="8" t="s">
        <v>222</v>
      </c>
      <c r="C42" s="9" t="s">
        <v>206</v>
      </c>
      <c r="D42" s="10" t="s">
        <v>32</v>
      </c>
      <c r="E42" s="10" t="s">
        <v>32</v>
      </c>
      <c r="F42" s="10" t="s">
        <v>32</v>
      </c>
      <c r="G42" s="11" t="s">
        <v>32</v>
      </c>
      <c r="H42" s="11" t="s">
        <v>32</v>
      </c>
      <c r="I42" s="10" t="s">
        <v>32</v>
      </c>
      <c r="J42" s="10" t="s">
        <v>32</v>
      </c>
      <c r="K42" s="10" t="s">
        <v>32</v>
      </c>
      <c r="L42" s="10" t="s">
        <v>32</v>
      </c>
      <c r="M42" s="10" t="s">
        <v>32</v>
      </c>
      <c r="N42" s="10" t="s">
        <v>32</v>
      </c>
      <c r="O42" s="10" t="s">
        <v>32</v>
      </c>
      <c r="P42" s="10" t="s">
        <v>32</v>
      </c>
      <c r="Q42" s="10" t="s">
        <v>32</v>
      </c>
      <c r="R42" s="9" t="s">
        <v>32</v>
      </c>
      <c r="S42" s="9" t="s">
        <v>32</v>
      </c>
      <c r="T42" s="12" t="s">
        <v>32</v>
      </c>
      <c r="U42" s="11" t="s">
        <v>32</v>
      </c>
      <c r="V42" s="11" t="s">
        <v>32</v>
      </c>
      <c r="W42" s="10" t="s">
        <v>32</v>
      </c>
      <c r="X42" s="10" t="s">
        <v>32</v>
      </c>
      <c r="Y42" s="10" t="s">
        <v>32</v>
      </c>
      <c r="Z42" s="10" t="s">
        <v>32</v>
      </c>
      <c r="AA42" s="13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customFormat="false" ht="15" hidden="false" customHeight="false" outlineLevel="0" collapsed="false">
      <c r="A43" s="21" t="s">
        <v>223</v>
      </c>
      <c r="B43" s="8" t="s">
        <v>224</v>
      </c>
      <c r="C43" s="16" t="s">
        <v>206</v>
      </c>
      <c r="D43" s="17" t="s">
        <v>225</v>
      </c>
      <c r="E43" s="17" t="n">
        <v>95</v>
      </c>
      <c r="F43" s="17" t="n">
        <v>0</v>
      </c>
      <c r="G43" s="13" t="n">
        <v>5</v>
      </c>
      <c r="H43" s="13" t="n">
        <v>225</v>
      </c>
      <c r="I43" s="17" t="s">
        <v>42</v>
      </c>
      <c r="J43" s="17" t="s">
        <v>43</v>
      </c>
      <c r="K43" s="17" t="s">
        <v>42</v>
      </c>
      <c r="L43" s="17" t="s">
        <v>32</v>
      </c>
      <c r="M43" s="17" t="s">
        <v>145</v>
      </c>
      <c r="N43" s="17" t="s">
        <v>32</v>
      </c>
      <c r="O43" s="17" t="s">
        <v>32</v>
      </c>
      <c r="P43" s="17" t="s">
        <v>55</v>
      </c>
      <c r="Q43" s="17" t="s">
        <v>32</v>
      </c>
      <c r="R43" s="16" t="s">
        <v>32</v>
      </c>
      <c r="S43" s="16" t="s">
        <v>69</v>
      </c>
      <c r="T43" s="18" t="s">
        <v>32</v>
      </c>
      <c r="U43" s="13" t="s">
        <v>32</v>
      </c>
      <c r="V43" s="13" t="s">
        <v>97</v>
      </c>
      <c r="W43" s="17" t="s">
        <v>32</v>
      </c>
      <c r="X43" s="17" t="s">
        <v>32</v>
      </c>
      <c r="Y43" s="17" t="s">
        <v>135</v>
      </c>
      <c r="Z43" s="17" t="s">
        <v>32</v>
      </c>
      <c r="AA43" s="13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</row>
    <row r="44" customFormat="false" ht="15" hidden="false" customHeight="false" outlineLevel="0" collapsed="false">
      <c r="A44" s="21" t="s">
        <v>226</v>
      </c>
      <c r="B44" s="8" t="s">
        <v>227</v>
      </c>
      <c r="C44" s="16" t="s">
        <v>206</v>
      </c>
      <c r="D44" s="17" t="s">
        <v>228</v>
      </c>
      <c r="E44" s="17" t="n">
        <v>15</v>
      </c>
      <c r="F44" s="17" t="n">
        <v>0</v>
      </c>
      <c r="G44" s="13" t="n">
        <v>85</v>
      </c>
      <c r="H44" s="13" t="n">
        <v>214</v>
      </c>
      <c r="I44" s="17" t="s">
        <v>42</v>
      </c>
      <c r="J44" s="17" t="s">
        <v>43</v>
      </c>
      <c r="K44" s="17" t="s">
        <v>42</v>
      </c>
      <c r="L44" s="17" t="s">
        <v>32</v>
      </c>
      <c r="M44" s="17" t="s">
        <v>123</v>
      </c>
      <c r="N44" s="17" t="s">
        <v>32</v>
      </c>
      <c r="O44" s="17" t="s">
        <v>32</v>
      </c>
      <c r="P44" s="17" t="s">
        <v>55</v>
      </c>
      <c r="Q44" s="17" t="s">
        <v>32</v>
      </c>
      <c r="R44" s="16" t="s">
        <v>32</v>
      </c>
      <c r="S44" s="16" t="s">
        <v>69</v>
      </c>
      <c r="T44" s="18" t="s">
        <v>32</v>
      </c>
      <c r="U44" s="13" t="s">
        <v>32</v>
      </c>
      <c r="V44" s="13" t="s">
        <v>97</v>
      </c>
      <c r="W44" s="17" t="s">
        <v>32</v>
      </c>
      <c r="X44" s="17" t="s">
        <v>32</v>
      </c>
      <c r="Y44" s="17" t="s">
        <v>135</v>
      </c>
      <c r="Z44" s="17" t="s">
        <v>32</v>
      </c>
      <c r="AA44" s="13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</row>
    <row r="45" customFormat="false" ht="15" hidden="false" customHeight="false" outlineLevel="0" collapsed="false">
      <c r="A45" s="21" t="s">
        <v>229</v>
      </c>
      <c r="B45" s="8" t="s">
        <v>230</v>
      </c>
      <c r="C45" s="16" t="s">
        <v>165</v>
      </c>
      <c r="D45" s="17" t="s">
        <v>231</v>
      </c>
      <c r="E45" s="17" t="n">
        <v>16</v>
      </c>
      <c r="F45" s="17" t="n">
        <v>20</v>
      </c>
      <c r="G45" s="13" t="n">
        <v>64</v>
      </c>
      <c r="H45" s="13" t="n">
        <v>210</v>
      </c>
      <c r="I45" s="17" t="s">
        <v>43</v>
      </c>
      <c r="J45" s="17" t="s">
        <v>43</v>
      </c>
      <c r="K45" s="17" t="s">
        <v>43</v>
      </c>
      <c r="L45" s="17" t="s">
        <v>66</v>
      </c>
      <c r="M45" s="17" t="s">
        <v>145</v>
      </c>
      <c r="N45" s="17" t="s">
        <v>96</v>
      </c>
      <c r="O45" s="17" t="s">
        <v>55</v>
      </c>
      <c r="P45" s="17" t="s">
        <v>55</v>
      </c>
      <c r="Q45" s="17" t="s">
        <v>55</v>
      </c>
      <c r="R45" s="16" t="s">
        <v>141</v>
      </c>
      <c r="S45" s="16" t="s">
        <v>90</v>
      </c>
      <c r="T45" s="18" t="s">
        <v>114</v>
      </c>
      <c r="U45" s="13" t="s">
        <v>146</v>
      </c>
      <c r="V45" s="13" t="s">
        <v>107</v>
      </c>
      <c r="W45" s="17" t="s">
        <v>124</v>
      </c>
      <c r="X45" s="17" t="s">
        <v>85</v>
      </c>
      <c r="Y45" s="17" t="s">
        <v>85</v>
      </c>
      <c r="Z45" s="17" t="s">
        <v>85</v>
      </c>
      <c r="AA45" s="13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</row>
    <row r="46" customFormat="false" ht="15" hidden="false" customHeight="false" outlineLevel="0" collapsed="false">
      <c r="A46" s="21" t="s">
        <v>232</v>
      </c>
      <c r="B46" s="8" t="s">
        <v>233</v>
      </c>
      <c r="C46" s="16" t="s">
        <v>165</v>
      </c>
      <c r="D46" s="17" t="s">
        <v>234</v>
      </c>
      <c r="E46" s="17" t="n">
        <v>1</v>
      </c>
      <c r="F46" s="17" t="n">
        <v>5</v>
      </c>
      <c r="G46" s="13" t="n">
        <v>94</v>
      </c>
      <c r="H46" s="13" t="n">
        <v>120</v>
      </c>
      <c r="I46" s="17" t="s">
        <v>42</v>
      </c>
      <c r="J46" s="17" t="s">
        <v>43</v>
      </c>
      <c r="K46" s="17" t="s">
        <v>42</v>
      </c>
      <c r="L46" s="17" t="s">
        <v>32</v>
      </c>
      <c r="M46" s="17" t="s">
        <v>105</v>
      </c>
      <c r="N46" s="17" t="s">
        <v>32</v>
      </c>
      <c r="O46" s="17" t="s">
        <v>32</v>
      </c>
      <c r="P46" s="17" t="s">
        <v>55</v>
      </c>
      <c r="Q46" s="17" t="s">
        <v>32</v>
      </c>
      <c r="R46" s="16" t="s">
        <v>32</v>
      </c>
      <c r="S46" s="16" t="s">
        <v>70</v>
      </c>
      <c r="T46" s="18" t="s">
        <v>32</v>
      </c>
      <c r="U46" s="13" t="s">
        <v>32</v>
      </c>
      <c r="V46" s="13" t="s">
        <v>73</v>
      </c>
      <c r="W46" s="17" t="s">
        <v>32</v>
      </c>
      <c r="X46" s="17" t="s">
        <v>32</v>
      </c>
      <c r="Y46" s="17" t="s">
        <v>235</v>
      </c>
      <c r="Z46" s="17" t="s">
        <v>32</v>
      </c>
      <c r="AA46" s="13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</row>
    <row r="47" customFormat="false" ht="15" hidden="false" customHeight="false" outlineLevel="0" collapsed="false">
      <c r="A47" s="21" t="s">
        <v>236</v>
      </c>
      <c r="B47" s="8" t="s">
        <v>237</v>
      </c>
      <c r="C47" s="16" t="s">
        <v>165</v>
      </c>
      <c r="D47" s="17" t="s">
        <v>238</v>
      </c>
      <c r="E47" s="17" t="n">
        <v>10</v>
      </c>
      <c r="F47" s="17" t="n">
        <v>0</v>
      </c>
      <c r="G47" s="13" t="n">
        <v>90</v>
      </c>
      <c r="H47" s="13" t="n">
        <v>200</v>
      </c>
      <c r="I47" s="17" t="s">
        <v>42</v>
      </c>
      <c r="J47" s="17" t="s">
        <v>43</v>
      </c>
      <c r="K47" s="17" t="s">
        <v>42</v>
      </c>
      <c r="L47" s="17" t="s">
        <v>32</v>
      </c>
      <c r="M47" s="17" t="s">
        <v>145</v>
      </c>
      <c r="N47" s="17" t="s">
        <v>32</v>
      </c>
      <c r="O47" s="17" t="s">
        <v>32</v>
      </c>
      <c r="P47" s="17" t="s">
        <v>55</v>
      </c>
      <c r="Q47" s="17" t="s">
        <v>32</v>
      </c>
      <c r="R47" s="16" t="s">
        <v>32</v>
      </c>
      <c r="S47" s="16" t="s">
        <v>69</v>
      </c>
      <c r="T47" s="18" t="s">
        <v>32</v>
      </c>
      <c r="U47" s="13" t="s">
        <v>32</v>
      </c>
      <c r="V47" s="13" t="s">
        <v>97</v>
      </c>
      <c r="W47" s="17" t="s">
        <v>32</v>
      </c>
      <c r="X47" s="17" t="s">
        <v>32</v>
      </c>
      <c r="Y47" s="17" t="s">
        <v>85</v>
      </c>
      <c r="Z47" s="17" t="s">
        <v>32</v>
      </c>
      <c r="AA47" s="13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</row>
    <row r="48" customFormat="false" ht="15" hidden="false" customHeight="false" outlineLevel="0" collapsed="false">
      <c r="A48" s="21" t="s">
        <v>239</v>
      </c>
      <c r="B48" s="8" t="s">
        <v>240</v>
      </c>
      <c r="C48" s="16" t="s">
        <v>138</v>
      </c>
      <c r="D48" s="17" t="s">
        <v>241</v>
      </c>
      <c r="E48" s="17" t="n">
        <v>10</v>
      </c>
      <c r="F48" s="17" t="n">
        <v>20</v>
      </c>
      <c r="G48" s="13" t="n">
        <v>70</v>
      </c>
      <c r="H48" s="13" t="n">
        <v>220</v>
      </c>
      <c r="I48" s="17" t="s">
        <v>43</v>
      </c>
      <c r="J48" s="17" t="s">
        <v>43</v>
      </c>
      <c r="K48" s="17" t="s">
        <v>42</v>
      </c>
      <c r="L48" s="17" t="s">
        <v>242</v>
      </c>
      <c r="M48" s="17" t="s">
        <v>81</v>
      </c>
      <c r="N48" s="17" t="s">
        <v>32</v>
      </c>
      <c r="O48" s="17" t="s">
        <v>55</v>
      </c>
      <c r="P48" s="17" t="s">
        <v>55</v>
      </c>
      <c r="Q48" s="17" t="s">
        <v>32</v>
      </c>
      <c r="R48" s="16" t="s">
        <v>141</v>
      </c>
      <c r="S48" s="16" t="s">
        <v>114</v>
      </c>
      <c r="T48" s="18" t="s">
        <v>32</v>
      </c>
      <c r="U48" s="13" t="s">
        <v>146</v>
      </c>
      <c r="V48" s="13" t="s">
        <v>124</v>
      </c>
      <c r="W48" s="17" t="s">
        <v>32</v>
      </c>
      <c r="X48" s="17" t="s">
        <v>243</v>
      </c>
      <c r="Y48" s="17" t="s">
        <v>49</v>
      </c>
      <c r="Z48" s="17" t="s">
        <v>32</v>
      </c>
      <c r="AA48" s="13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</row>
    <row r="49" customFormat="false" ht="15" hidden="false" customHeight="false" outlineLevel="0" collapsed="false">
      <c r="A49" s="21" t="s">
        <v>244</v>
      </c>
      <c r="B49" s="8" t="s">
        <v>245</v>
      </c>
      <c r="C49" s="16" t="s">
        <v>102</v>
      </c>
      <c r="D49" s="17" t="s">
        <v>246</v>
      </c>
      <c r="E49" s="17" t="n">
        <v>0</v>
      </c>
      <c r="F49" s="17" t="n">
        <v>0</v>
      </c>
      <c r="G49" s="13" t="n">
        <v>100</v>
      </c>
      <c r="H49" s="13" t="n">
        <v>170</v>
      </c>
      <c r="I49" s="17" t="s">
        <v>42</v>
      </c>
      <c r="J49" s="17" t="s">
        <v>43</v>
      </c>
      <c r="K49" s="17" t="s">
        <v>42</v>
      </c>
      <c r="L49" s="17" t="s">
        <v>32</v>
      </c>
      <c r="M49" s="17" t="s">
        <v>247</v>
      </c>
      <c r="N49" s="17" t="s">
        <v>32</v>
      </c>
      <c r="O49" s="17" t="s">
        <v>32</v>
      </c>
      <c r="P49" s="17" t="s">
        <v>55</v>
      </c>
      <c r="Q49" s="17" t="s">
        <v>32</v>
      </c>
      <c r="R49" s="16" t="s">
        <v>248</v>
      </c>
      <c r="S49" s="16" t="s">
        <v>70</v>
      </c>
      <c r="T49" s="18" t="s">
        <v>32</v>
      </c>
      <c r="U49" s="13" t="s">
        <v>156</v>
      </c>
      <c r="V49" s="13" t="s">
        <v>32</v>
      </c>
      <c r="W49" s="17" t="s">
        <v>32</v>
      </c>
      <c r="X49" s="17" t="s">
        <v>32</v>
      </c>
      <c r="Y49" s="17" t="s">
        <v>125</v>
      </c>
      <c r="Z49" s="17" t="s">
        <v>32</v>
      </c>
      <c r="AA49" s="13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</row>
    <row r="50" customFormat="false" ht="15" hidden="false" customHeight="false" outlineLevel="0" collapsed="false">
      <c r="A50" s="7" t="s">
        <v>249</v>
      </c>
      <c r="B50" s="8" t="s">
        <v>250</v>
      </c>
      <c r="C50" s="9" t="s">
        <v>206</v>
      </c>
      <c r="D50" s="10" t="s">
        <v>32</v>
      </c>
      <c r="E50" s="10" t="s">
        <v>32</v>
      </c>
      <c r="F50" s="10" t="s">
        <v>32</v>
      </c>
      <c r="G50" s="11" t="s">
        <v>32</v>
      </c>
      <c r="H50" s="11" t="s">
        <v>32</v>
      </c>
      <c r="I50" s="10" t="s">
        <v>32</v>
      </c>
      <c r="J50" s="10" t="s">
        <v>32</v>
      </c>
      <c r="K50" s="10" t="s">
        <v>32</v>
      </c>
      <c r="L50" s="10" t="s">
        <v>32</v>
      </c>
      <c r="M50" s="10" t="s">
        <v>32</v>
      </c>
      <c r="N50" s="10" t="s">
        <v>32</v>
      </c>
      <c r="O50" s="10" t="s">
        <v>32</v>
      </c>
      <c r="P50" s="10" t="s">
        <v>32</v>
      </c>
      <c r="Q50" s="10" t="s">
        <v>32</v>
      </c>
      <c r="R50" s="9" t="s">
        <v>32</v>
      </c>
      <c r="S50" s="9" t="s">
        <v>32</v>
      </c>
      <c r="T50" s="12" t="s">
        <v>32</v>
      </c>
      <c r="U50" s="11" t="s">
        <v>32</v>
      </c>
      <c r="V50" s="11" t="s">
        <v>32</v>
      </c>
      <c r="W50" s="10" t="s">
        <v>32</v>
      </c>
      <c r="X50" s="10" t="s">
        <v>32</v>
      </c>
      <c r="Y50" s="10" t="s">
        <v>32</v>
      </c>
      <c r="Z50" s="10" t="s">
        <v>32</v>
      </c>
      <c r="AA50" s="13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customFormat="false" ht="15" hidden="false" customHeight="false" outlineLevel="0" collapsed="false">
      <c r="A51" s="7" t="s">
        <v>251</v>
      </c>
      <c r="B51" s="8" t="s">
        <v>252</v>
      </c>
      <c r="C51" s="9" t="s">
        <v>206</v>
      </c>
      <c r="D51" s="10" t="s">
        <v>32</v>
      </c>
      <c r="E51" s="10" t="s">
        <v>32</v>
      </c>
      <c r="F51" s="10" t="s">
        <v>32</v>
      </c>
      <c r="G51" s="11" t="s">
        <v>32</v>
      </c>
      <c r="H51" s="11" t="s">
        <v>32</v>
      </c>
      <c r="I51" s="10" t="s">
        <v>32</v>
      </c>
      <c r="J51" s="10" t="s">
        <v>32</v>
      </c>
      <c r="K51" s="10" t="s">
        <v>32</v>
      </c>
      <c r="L51" s="10" t="s">
        <v>32</v>
      </c>
      <c r="M51" s="10" t="s">
        <v>32</v>
      </c>
      <c r="N51" s="10" t="s">
        <v>32</v>
      </c>
      <c r="O51" s="10" t="s">
        <v>32</v>
      </c>
      <c r="P51" s="10" t="s">
        <v>32</v>
      </c>
      <c r="Q51" s="10" t="s">
        <v>32</v>
      </c>
      <c r="R51" s="9" t="s">
        <v>32</v>
      </c>
      <c r="S51" s="9" t="s">
        <v>32</v>
      </c>
      <c r="T51" s="12" t="s">
        <v>32</v>
      </c>
      <c r="U51" s="11" t="s">
        <v>32</v>
      </c>
      <c r="V51" s="11" t="s">
        <v>32</v>
      </c>
      <c r="W51" s="10" t="s">
        <v>32</v>
      </c>
      <c r="X51" s="10" t="s">
        <v>32</v>
      </c>
      <c r="Y51" s="10" t="s">
        <v>32</v>
      </c>
      <c r="Z51" s="10" t="s">
        <v>32</v>
      </c>
      <c r="AA51" s="13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customFormat="false" ht="15" hidden="false" customHeight="false" outlineLevel="0" collapsed="false">
      <c r="A52" s="21" t="s">
        <v>253</v>
      </c>
      <c r="B52" s="8" t="s">
        <v>254</v>
      </c>
      <c r="C52" s="16" t="s">
        <v>206</v>
      </c>
      <c r="D52" s="17" t="s">
        <v>255</v>
      </c>
      <c r="E52" s="17" t="n">
        <v>10</v>
      </c>
      <c r="F52" s="17" t="n">
        <v>40</v>
      </c>
      <c r="G52" s="13" t="n">
        <v>50</v>
      </c>
      <c r="H52" s="13" t="n">
        <v>90</v>
      </c>
      <c r="I52" s="17" t="s">
        <v>43</v>
      </c>
      <c r="J52" s="17" t="s">
        <v>43</v>
      </c>
      <c r="K52" s="17" t="s">
        <v>42</v>
      </c>
      <c r="L52" s="17" t="s">
        <v>66</v>
      </c>
      <c r="M52" s="17" t="s">
        <v>96</v>
      </c>
      <c r="N52" s="17" t="s">
        <v>32</v>
      </c>
      <c r="O52" s="17" t="s">
        <v>55</v>
      </c>
      <c r="P52" s="17" t="s">
        <v>55</v>
      </c>
      <c r="Q52" s="17" t="s">
        <v>32</v>
      </c>
      <c r="R52" s="16" t="s">
        <v>256</v>
      </c>
      <c r="S52" s="16" t="s">
        <v>69</v>
      </c>
      <c r="T52" s="18" t="s">
        <v>32</v>
      </c>
      <c r="U52" s="13" t="s">
        <v>107</v>
      </c>
      <c r="V52" s="13" t="s">
        <v>97</v>
      </c>
      <c r="W52" s="17" t="s">
        <v>32</v>
      </c>
      <c r="X52" s="17" t="s">
        <v>49</v>
      </c>
      <c r="Y52" s="17" t="s">
        <v>49</v>
      </c>
      <c r="Z52" s="17" t="s">
        <v>32</v>
      </c>
      <c r="AA52" s="13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</row>
    <row r="53" customFormat="false" ht="15" hidden="false" customHeight="false" outlineLevel="0" collapsed="false">
      <c r="A53" s="21" t="s">
        <v>257</v>
      </c>
      <c r="B53" s="8" t="s">
        <v>258</v>
      </c>
      <c r="C53" s="16" t="s">
        <v>206</v>
      </c>
      <c r="D53" s="17" t="s">
        <v>259</v>
      </c>
      <c r="E53" s="17" t="n">
        <v>30</v>
      </c>
      <c r="F53" s="17" t="n">
        <v>70</v>
      </c>
      <c r="G53" s="13" t="n">
        <v>0</v>
      </c>
      <c r="H53" s="13" t="n">
        <v>226</v>
      </c>
      <c r="I53" s="17" t="s">
        <v>42</v>
      </c>
      <c r="J53" s="17" t="s">
        <v>43</v>
      </c>
      <c r="K53" s="17" t="s">
        <v>42</v>
      </c>
      <c r="L53" s="17" t="s">
        <v>32</v>
      </c>
      <c r="M53" s="17" t="s">
        <v>123</v>
      </c>
      <c r="N53" s="17" t="s">
        <v>32</v>
      </c>
      <c r="O53" s="17" t="s">
        <v>32</v>
      </c>
      <c r="P53" s="17" t="s">
        <v>55</v>
      </c>
      <c r="Q53" s="17" t="s">
        <v>32</v>
      </c>
      <c r="R53" s="16" t="s">
        <v>32</v>
      </c>
      <c r="S53" s="16" t="s">
        <v>90</v>
      </c>
      <c r="T53" s="18" t="s">
        <v>32</v>
      </c>
      <c r="U53" s="13" t="s">
        <v>32</v>
      </c>
      <c r="V53" s="13" t="s">
        <v>107</v>
      </c>
      <c r="W53" s="17" t="s">
        <v>32</v>
      </c>
      <c r="X53" s="17" t="s">
        <v>32</v>
      </c>
      <c r="Y53" s="17" t="s">
        <v>49</v>
      </c>
      <c r="Z53" s="17" t="s">
        <v>32</v>
      </c>
      <c r="AA53" s="13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</row>
    <row r="54" customFormat="false" ht="15" hidden="false" customHeight="false" outlineLevel="0" collapsed="false">
      <c r="A54" s="21" t="s">
        <v>260</v>
      </c>
      <c r="B54" s="8" t="s">
        <v>261</v>
      </c>
      <c r="C54" s="16" t="s">
        <v>206</v>
      </c>
      <c r="D54" s="17" t="s">
        <v>262</v>
      </c>
      <c r="E54" s="17" t="n">
        <v>5</v>
      </c>
      <c r="F54" s="17" t="n">
        <v>95</v>
      </c>
      <c r="G54" s="13" t="n">
        <v>0</v>
      </c>
      <c r="H54" s="13" t="n">
        <v>220</v>
      </c>
      <c r="I54" s="17" t="s">
        <v>42</v>
      </c>
      <c r="J54" s="17" t="s">
        <v>43</v>
      </c>
      <c r="K54" s="17" t="s">
        <v>43</v>
      </c>
      <c r="L54" s="17" t="s">
        <v>32</v>
      </c>
      <c r="M54" s="17" t="s">
        <v>145</v>
      </c>
      <c r="N54" s="17" t="s">
        <v>66</v>
      </c>
      <c r="O54" s="17" t="s">
        <v>32</v>
      </c>
      <c r="P54" s="17" t="s">
        <v>55</v>
      </c>
      <c r="Q54" s="17" t="s">
        <v>55</v>
      </c>
      <c r="R54" s="16" t="s">
        <v>32</v>
      </c>
      <c r="S54" s="16" t="s">
        <v>141</v>
      </c>
      <c r="T54" s="18" t="s">
        <v>114</v>
      </c>
      <c r="U54" s="13" t="s">
        <v>32</v>
      </c>
      <c r="V54" s="13" t="s">
        <v>146</v>
      </c>
      <c r="W54" s="17" t="s">
        <v>124</v>
      </c>
      <c r="X54" s="17" t="s">
        <v>32</v>
      </c>
      <c r="Y54" s="17" t="s">
        <v>85</v>
      </c>
      <c r="Z54" s="17" t="s">
        <v>49</v>
      </c>
      <c r="AA54" s="13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</row>
    <row r="55" customFormat="false" ht="15" hidden="false" customHeight="false" outlineLevel="0" collapsed="false">
      <c r="A55" s="21" t="s">
        <v>263</v>
      </c>
      <c r="B55" s="8" t="s">
        <v>264</v>
      </c>
      <c r="C55" s="16" t="s">
        <v>265</v>
      </c>
      <c r="D55" s="17" t="s">
        <v>266</v>
      </c>
      <c r="E55" s="17" t="n">
        <v>75</v>
      </c>
      <c r="F55" s="17" t="n">
        <v>15</v>
      </c>
      <c r="G55" s="13" t="n">
        <v>10</v>
      </c>
      <c r="H55" s="13" t="n">
        <v>250</v>
      </c>
      <c r="I55" s="17" t="s">
        <v>43</v>
      </c>
      <c r="J55" s="17" t="s">
        <v>44</v>
      </c>
      <c r="K55" s="17" t="s">
        <v>42</v>
      </c>
      <c r="L55" s="17" t="s">
        <v>267</v>
      </c>
      <c r="M55" s="17" t="s">
        <v>32</v>
      </c>
      <c r="N55" s="17" t="s">
        <v>32</v>
      </c>
      <c r="O55" s="17" t="s">
        <v>55</v>
      </c>
      <c r="P55" s="17" t="s">
        <v>32</v>
      </c>
      <c r="Q55" s="17" t="s">
        <v>32</v>
      </c>
      <c r="R55" s="16" t="s">
        <v>268</v>
      </c>
      <c r="S55" s="16" t="s">
        <v>32</v>
      </c>
      <c r="T55" s="18" t="s">
        <v>32</v>
      </c>
      <c r="U55" s="13" t="s">
        <v>269</v>
      </c>
      <c r="V55" s="13" t="s">
        <v>32</v>
      </c>
      <c r="W55" s="17" t="s">
        <v>32</v>
      </c>
      <c r="X55" s="17" t="s">
        <v>85</v>
      </c>
      <c r="Y55" s="17" t="s">
        <v>32</v>
      </c>
      <c r="Z55" s="17" t="s">
        <v>32</v>
      </c>
      <c r="AA55" s="13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</row>
    <row r="56" customFormat="false" ht="15" hidden="false" customHeight="false" outlineLevel="0" collapsed="false">
      <c r="A56" s="21" t="s">
        <v>270</v>
      </c>
      <c r="B56" s="8" t="s">
        <v>271</v>
      </c>
      <c r="C56" s="16" t="s">
        <v>265</v>
      </c>
      <c r="D56" s="17" t="s">
        <v>272</v>
      </c>
      <c r="E56" s="17" t="n">
        <v>40</v>
      </c>
      <c r="F56" s="17" t="n">
        <v>0</v>
      </c>
      <c r="G56" s="13" t="n">
        <v>60</v>
      </c>
      <c r="H56" s="13" t="n">
        <v>90</v>
      </c>
      <c r="I56" s="17" t="s">
        <v>42</v>
      </c>
      <c r="J56" s="17" t="s">
        <v>43</v>
      </c>
      <c r="K56" s="17" t="s">
        <v>42</v>
      </c>
      <c r="L56" s="17" t="s">
        <v>32</v>
      </c>
      <c r="M56" s="17" t="s">
        <v>273</v>
      </c>
      <c r="N56" s="17" t="s">
        <v>32</v>
      </c>
      <c r="O56" s="17" t="s">
        <v>32</v>
      </c>
      <c r="P56" s="17" t="s">
        <v>55</v>
      </c>
      <c r="Q56" s="17" t="s">
        <v>32</v>
      </c>
      <c r="R56" s="16" t="s">
        <v>32</v>
      </c>
      <c r="S56" s="16" t="s">
        <v>274</v>
      </c>
      <c r="T56" s="18" t="s">
        <v>32</v>
      </c>
      <c r="U56" s="13" t="s">
        <v>32</v>
      </c>
      <c r="V56" s="13" t="s">
        <v>275</v>
      </c>
      <c r="W56" s="17" t="s">
        <v>32</v>
      </c>
      <c r="X56" s="17" t="s">
        <v>32</v>
      </c>
      <c r="Y56" s="17" t="s">
        <v>157</v>
      </c>
      <c r="Z56" s="17" t="s">
        <v>32</v>
      </c>
      <c r="AA56" s="13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</row>
    <row r="57" customFormat="false" ht="15" hidden="false" customHeight="false" outlineLevel="0" collapsed="false">
      <c r="A57" s="21" t="s">
        <v>276</v>
      </c>
      <c r="B57" s="8" t="s">
        <v>277</v>
      </c>
      <c r="C57" s="16" t="s">
        <v>265</v>
      </c>
      <c r="D57" s="17" t="s">
        <v>278</v>
      </c>
      <c r="E57" s="17" t="n">
        <v>45</v>
      </c>
      <c r="F57" s="17" t="n">
        <v>50</v>
      </c>
      <c r="G57" s="13" t="n">
        <v>5</v>
      </c>
      <c r="H57" s="13" t="n">
        <v>44</v>
      </c>
      <c r="I57" s="17" t="s">
        <v>42</v>
      </c>
      <c r="J57" s="17" t="s">
        <v>43</v>
      </c>
      <c r="K57" s="17" t="s">
        <v>42</v>
      </c>
      <c r="L57" s="17" t="s">
        <v>32</v>
      </c>
      <c r="M57" s="17" t="s">
        <v>247</v>
      </c>
      <c r="N57" s="17" t="s">
        <v>32</v>
      </c>
      <c r="O57" s="17" t="s">
        <v>32</v>
      </c>
      <c r="P57" s="17" t="s">
        <v>55</v>
      </c>
      <c r="Q57" s="17" t="s">
        <v>32</v>
      </c>
      <c r="R57" s="16" t="s">
        <v>32</v>
      </c>
      <c r="S57" s="16" t="s">
        <v>133</v>
      </c>
      <c r="T57" s="18" t="s">
        <v>32</v>
      </c>
      <c r="U57" s="13" t="s">
        <v>32</v>
      </c>
      <c r="V57" s="13" t="s">
        <v>279</v>
      </c>
      <c r="W57" s="17" t="s">
        <v>32</v>
      </c>
      <c r="X57" s="17" t="s">
        <v>32</v>
      </c>
      <c r="Y57" s="17" t="s">
        <v>135</v>
      </c>
      <c r="Z57" s="17" t="s">
        <v>32</v>
      </c>
      <c r="AA57" s="13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</row>
    <row r="58" customFormat="false" ht="15" hidden="false" customHeight="false" outlineLevel="0" collapsed="false">
      <c r="A58" s="7" t="s">
        <v>280</v>
      </c>
      <c r="B58" s="8" t="s">
        <v>281</v>
      </c>
      <c r="C58" s="9" t="s">
        <v>265</v>
      </c>
      <c r="D58" s="10" t="s">
        <v>32</v>
      </c>
      <c r="E58" s="10" t="s">
        <v>32</v>
      </c>
      <c r="F58" s="10" t="s">
        <v>32</v>
      </c>
      <c r="G58" s="11" t="s">
        <v>32</v>
      </c>
      <c r="H58" s="11" t="s">
        <v>32</v>
      </c>
      <c r="I58" s="10" t="s">
        <v>32</v>
      </c>
      <c r="J58" s="10" t="s">
        <v>32</v>
      </c>
      <c r="K58" s="10" t="s">
        <v>32</v>
      </c>
      <c r="L58" s="10" t="s">
        <v>32</v>
      </c>
      <c r="M58" s="10" t="s">
        <v>32</v>
      </c>
      <c r="N58" s="10" t="s">
        <v>32</v>
      </c>
      <c r="O58" s="10" t="s">
        <v>32</v>
      </c>
      <c r="P58" s="10" t="s">
        <v>32</v>
      </c>
      <c r="Q58" s="10" t="s">
        <v>32</v>
      </c>
      <c r="R58" s="9" t="s">
        <v>32</v>
      </c>
      <c r="S58" s="9" t="s">
        <v>32</v>
      </c>
      <c r="T58" s="12" t="s">
        <v>32</v>
      </c>
      <c r="U58" s="11" t="s">
        <v>32</v>
      </c>
      <c r="V58" s="11" t="s">
        <v>32</v>
      </c>
      <c r="W58" s="10" t="s">
        <v>32</v>
      </c>
      <c r="X58" s="10" t="s">
        <v>32</v>
      </c>
      <c r="Y58" s="10" t="s">
        <v>32</v>
      </c>
      <c r="Z58" s="10" t="s">
        <v>32</v>
      </c>
      <c r="AA58" s="13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customFormat="false" ht="15" hidden="false" customHeight="false" outlineLevel="0" collapsed="false">
      <c r="A59" s="21" t="s">
        <v>282</v>
      </c>
      <c r="B59" s="8" t="s">
        <v>283</v>
      </c>
      <c r="C59" s="16" t="s">
        <v>265</v>
      </c>
      <c r="D59" s="17" t="s">
        <v>284</v>
      </c>
      <c r="E59" s="17" t="n">
        <v>12</v>
      </c>
      <c r="F59" s="17" t="n">
        <v>88</v>
      </c>
      <c r="G59" s="13" t="n">
        <v>0</v>
      </c>
      <c r="H59" s="13" t="n">
        <v>60</v>
      </c>
      <c r="I59" s="17" t="s">
        <v>43</v>
      </c>
      <c r="J59" s="17" t="s">
        <v>44</v>
      </c>
      <c r="K59" s="17" t="s">
        <v>42</v>
      </c>
      <c r="L59" s="17" t="s">
        <v>140</v>
      </c>
      <c r="M59" s="17" t="s">
        <v>32</v>
      </c>
      <c r="N59" s="17" t="s">
        <v>32</v>
      </c>
      <c r="O59" s="17" t="s">
        <v>55</v>
      </c>
      <c r="P59" s="17" t="s">
        <v>32</v>
      </c>
      <c r="Q59" s="17" t="s">
        <v>32</v>
      </c>
      <c r="R59" s="16" t="s">
        <v>274</v>
      </c>
      <c r="S59" s="16" t="s">
        <v>32</v>
      </c>
      <c r="T59" s="18" t="s">
        <v>32</v>
      </c>
      <c r="U59" s="13" t="s">
        <v>275</v>
      </c>
      <c r="V59" s="13" t="s">
        <v>32</v>
      </c>
      <c r="W59" s="17" t="s">
        <v>32</v>
      </c>
      <c r="X59" s="17" t="s">
        <v>135</v>
      </c>
      <c r="Y59" s="17" t="s">
        <v>32</v>
      </c>
      <c r="Z59" s="17" t="s">
        <v>32</v>
      </c>
      <c r="AA59" s="13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</row>
    <row r="60" customFormat="false" ht="15" hidden="false" customHeight="false" outlineLevel="0" collapsed="false">
      <c r="A60" s="21" t="s">
        <v>285</v>
      </c>
      <c r="B60" s="8" t="s">
        <v>286</v>
      </c>
      <c r="C60" s="16" t="s">
        <v>265</v>
      </c>
      <c r="D60" s="17" t="s">
        <v>287</v>
      </c>
      <c r="E60" s="17" t="n">
        <v>55</v>
      </c>
      <c r="F60" s="17" t="n">
        <v>5</v>
      </c>
      <c r="G60" s="13" t="n">
        <v>40</v>
      </c>
      <c r="H60" s="13" t="n">
        <v>270</v>
      </c>
      <c r="I60" s="17" t="s">
        <v>42</v>
      </c>
      <c r="J60" s="17" t="s">
        <v>43</v>
      </c>
      <c r="K60" s="17" t="s">
        <v>42</v>
      </c>
      <c r="L60" s="17" t="s">
        <v>32</v>
      </c>
      <c r="M60" s="17" t="s">
        <v>82</v>
      </c>
      <c r="N60" s="17" t="s">
        <v>32</v>
      </c>
      <c r="O60" s="17" t="s">
        <v>32</v>
      </c>
      <c r="P60" s="17" t="s">
        <v>55</v>
      </c>
      <c r="Q60" s="17" t="s">
        <v>32</v>
      </c>
      <c r="R60" s="16" t="s">
        <v>32</v>
      </c>
      <c r="S60" s="16" t="s">
        <v>141</v>
      </c>
      <c r="T60" s="18" t="s">
        <v>32</v>
      </c>
      <c r="U60" s="13" t="s">
        <v>32</v>
      </c>
      <c r="V60" s="13" t="s">
        <v>146</v>
      </c>
      <c r="W60" s="17" t="s">
        <v>32</v>
      </c>
      <c r="X60" s="17" t="s">
        <v>32</v>
      </c>
      <c r="Y60" s="17" t="s">
        <v>49</v>
      </c>
      <c r="Z60" s="17" t="s">
        <v>32</v>
      </c>
      <c r="AA60" s="13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</row>
    <row r="61" customFormat="false" ht="15" hidden="false" customHeight="false" outlineLevel="0" collapsed="false">
      <c r="A61" s="21" t="s">
        <v>288</v>
      </c>
      <c r="B61" s="8" t="s">
        <v>289</v>
      </c>
      <c r="C61" s="16" t="s">
        <v>265</v>
      </c>
      <c r="D61" s="17" t="s">
        <v>290</v>
      </c>
      <c r="E61" s="17" t="n">
        <v>50</v>
      </c>
      <c r="F61" s="17" t="n">
        <v>0</v>
      </c>
      <c r="G61" s="13" t="n">
        <v>50</v>
      </c>
      <c r="H61" s="13" t="n">
        <v>214</v>
      </c>
      <c r="I61" s="17" t="s">
        <v>42</v>
      </c>
      <c r="J61" s="17" t="s">
        <v>43</v>
      </c>
      <c r="K61" s="17" t="s">
        <v>42</v>
      </c>
      <c r="L61" s="17" t="s">
        <v>32</v>
      </c>
      <c r="M61" s="17" t="s">
        <v>216</v>
      </c>
      <c r="N61" s="17" t="s">
        <v>32</v>
      </c>
      <c r="O61" s="17" t="s">
        <v>32</v>
      </c>
      <c r="P61" s="17" t="s">
        <v>55</v>
      </c>
      <c r="Q61" s="17" t="s">
        <v>32</v>
      </c>
      <c r="R61" s="16" t="s">
        <v>32</v>
      </c>
      <c r="S61" s="16" t="s">
        <v>47</v>
      </c>
      <c r="T61" s="18" t="s">
        <v>32</v>
      </c>
      <c r="U61" s="13" t="s">
        <v>32</v>
      </c>
      <c r="V61" s="13" t="s">
        <v>291</v>
      </c>
      <c r="W61" s="17" t="s">
        <v>32</v>
      </c>
      <c r="X61" s="17" t="s">
        <v>32</v>
      </c>
      <c r="Y61" s="17" t="s">
        <v>49</v>
      </c>
      <c r="Z61" s="17" t="s">
        <v>32</v>
      </c>
      <c r="AA61" s="13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</row>
    <row r="62" customFormat="false" ht="15" hidden="false" customHeight="false" outlineLevel="0" collapsed="false">
      <c r="A62" s="21" t="s">
        <v>292</v>
      </c>
      <c r="B62" s="8" t="s">
        <v>293</v>
      </c>
      <c r="C62" s="16" t="s">
        <v>206</v>
      </c>
      <c r="D62" s="17" t="s">
        <v>294</v>
      </c>
      <c r="E62" s="17" t="n">
        <v>40</v>
      </c>
      <c r="F62" s="17" t="n">
        <v>30</v>
      </c>
      <c r="G62" s="13" t="n">
        <v>30</v>
      </c>
      <c r="H62" s="13" t="n">
        <v>194</v>
      </c>
      <c r="I62" s="17" t="s">
        <v>43</v>
      </c>
      <c r="J62" s="17" t="s">
        <v>43</v>
      </c>
      <c r="K62" s="17" t="s">
        <v>42</v>
      </c>
      <c r="L62" s="17" t="s">
        <v>81</v>
      </c>
      <c r="M62" s="17" t="s">
        <v>295</v>
      </c>
      <c r="N62" s="17" t="s">
        <v>32</v>
      </c>
      <c r="O62" s="17" t="s">
        <v>55</v>
      </c>
      <c r="P62" s="17" t="s">
        <v>55</v>
      </c>
      <c r="Q62" s="17" t="s">
        <v>32</v>
      </c>
      <c r="R62" s="16" t="s">
        <v>57</v>
      </c>
      <c r="S62" s="16" t="s">
        <v>71</v>
      </c>
      <c r="T62" s="18" t="s">
        <v>32</v>
      </c>
      <c r="U62" s="13" t="s">
        <v>98</v>
      </c>
      <c r="V62" s="13" t="s">
        <v>98</v>
      </c>
      <c r="W62" s="17" t="s">
        <v>32</v>
      </c>
      <c r="X62" s="17" t="s">
        <v>135</v>
      </c>
      <c r="Y62" s="17" t="s">
        <v>135</v>
      </c>
      <c r="Z62" s="17" t="s">
        <v>32</v>
      </c>
      <c r="AA62" s="13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</row>
    <row r="63" customFormat="false" ht="15" hidden="false" customHeight="false" outlineLevel="0" collapsed="false">
      <c r="A63" s="7" t="s">
        <v>296</v>
      </c>
      <c r="B63" s="8" t="s">
        <v>297</v>
      </c>
      <c r="C63" s="9" t="s">
        <v>206</v>
      </c>
      <c r="D63" s="10" t="s">
        <v>32</v>
      </c>
      <c r="E63" s="10" t="s">
        <v>32</v>
      </c>
      <c r="F63" s="10" t="s">
        <v>32</v>
      </c>
      <c r="G63" s="11" t="s">
        <v>32</v>
      </c>
      <c r="H63" s="11" t="s">
        <v>32</v>
      </c>
      <c r="I63" s="10" t="s">
        <v>32</v>
      </c>
      <c r="J63" s="10" t="s">
        <v>32</v>
      </c>
      <c r="K63" s="10" t="s">
        <v>32</v>
      </c>
      <c r="L63" s="10" t="s">
        <v>32</v>
      </c>
      <c r="M63" s="10" t="s">
        <v>32</v>
      </c>
      <c r="N63" s="10" t="s">
        <v>32</v>
      </c>
      <c r="O63" s="10" t="s">
        <v>32</v>
      </c>
      <c r="P63" s="10" t="s">
        <v>32</v>
      </c>
      <c r="Q63" s="10" t="s">
        <v>32</v>
      </c>
      <c r="R63" s="9" t="s">
        <v>32</v>
      </c>
      <c r="S63" s="9" t="s">
        <v>32</v>
      </c>
      <c r="T63" s="12" t="s">
        <v>32</v>
      </c>
      <c r="U63" s="11" t="s">
        <v>32</v>
      </c>
      <c r="V63" s="11" t="s">
        <v>32</v>
      </c>
      <c r="W63" s="10" t="s">
        <v>32</v>
      </c>
      <c r="X63" s="10" t="s">
        <v>32</v>
      </c>
      <c r="Y63" s="10" t="s">
        <v>32</v>
      </c>
      <c r="Z63" s="10" t="s">
        <v>32</v>
      </c>
      <c r="AA63" s="13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customFormat="false" ht="15" hidden="false" customHeight="false" outlineLevel="0" collapsed="false">
      <c r="A64" s="7" t="s">
        <v>298</v>
      </c>
      <c r="B64" s="8" t="s">
        <v>299</v>
      </c>
      <c r="C64" s="9" t="s">
        <v>206</v>
      </c>
      <c r="D64" s="10" t="s">
        <v>32</v>
      </c>
      <c r="E64" s="10" t="s">
        <v>32</v>
      </c>
      <c r="F64" s="10" t="s">
        <v>32</v>
      </c>
      <c r="G64" s="11" t="s">
        <v>32</v>
      </c>
      <c r="H64" s="11" t="s">
        <v>32</v>
      </c>
      <c r="I64" s="10" t="s">
        <v>32</v>
      </c>
      <c r="J64" s="10" t="s">
        <v>32</v>
      </c>
      <c r="K64" s="10" t="s">
        <v>32</v>
      </c>
      <c r="L64" s="10" t="s">
        <v>32</v>
      </c>
      <c r="M64" s="10" t="s">
        <v>32</v>
      </c>
      <c r="N64" s="10" t="s">
        <v>32</v>
      </c>
      <c r="O64" s="10" t="s">
        <v>32</v>
      </c>
      <c r="P64" s="10" t="s">
        <v>32</v>
      </c>
      <c r="Q64" s="10" t="s">
        <v>32</v>
      </c>
      <c r="R64" s="9" t="s">
        <v>32</v>
      </c>
      <c r="S64" s="9" t="s">
        <v>32</v>
      </c>
      <c r="T64" s="12" t="s">
        <v>32</v>
      </c>
      <c r="U64" s="11" t="s">
        <v>32</v>
      </c>
      <c r="V64" s="11" t="s">
        <v>32</v>
      </c>
      <c r="W64" s="10" t="s">
        <v>32</v>
      </c>
      <c r="X64" s="10" t="s">
        <v>32</v>
      </c>
      <c r="Y64" s="10" t="s">
        <v>32</v>
      </c>
      <c r="Z64" s="10" t="s">
        <v>32</v>
      </c>
      <c r="AA64" s="13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customFormat="false" ht="15" hidden="false" customHeight="false" outlineLevel="0" collapsed="false">
      <c r="A65" s="7" t="s">
        <v>300</v>
      </c>
      <c r="B65" s="8" t="s">
        <v>301</v>
      </c>
      <c r="C65" s="9" t="s">
        <v>206</v>
      </c>
      <c r="D65" s="10" t="s">
        <v>32</v>
      </c>
      <c r="E65" s="10" t="s">
        <v>32</v>
      </c>
      <c r="F65" s="10" t="s">
        <v>32</v>
      </c>
      <c r="G65" s="11" t="s">
        <v>32</v>
      </c>
      <c r="H65" s="11" t="s">
        <v>32</v>
      </c>
      <c r="I65" s="10" t="s">
        <v>32</v>
      </c>
      <c r="J65" s="10" t="s">
        <v>32</v>
      </c>
      <c r="K65" s="10" t="s">
        <v>32</v>
      </c>
      <c r="L65" s="10" t="s">
        <v>32</v>
      </c>
      <c r="M65" s="10" t="s">
        <v>32</v>
      </c>
      <c r="N65" s="10" t="s">
        <v>32</v>
      </c>
      <c r="O65" s="10" t="s">
        <v>32</v>
      </c>
      <c r="P65" s="10" t="s">
        <v>32</v>
      </c>
      <c r="Q65" s="10" t="s">
        <v>32</v>
      </c>
      <c r="R65" s="9" t="s">
        <v>32</v>
      </c>
      <c r="S65" s="9" t="s">
        <v>32</v>
      </c>
      <c r="T65" s="12" t="s">
        <v>32</v>
      </c>
      <c r="U65" s="11" t="s">
        <v>32</v>
      </c>
      <c r="V65" s="11" t="s">
        <v>32</v>
      </c>
      <c r="W65" s="10" t="s">
        <v>32</v>
      </c>
      <c r="X65" s="10" t="s">
        <v>32</v>
      </c>
      <c r="Y65" s="10" t="s">
        <v>32</v>
      </c>
      <c r="Z65" s="10" t="s">
        <v>32</v>
      </c>
      <c r="AA65" s="13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customFormat="false" ht="15" hidden="false" customHeight="false" outlineLevel="0" collapsed="false">
      <c r="A66" s="21" t="s">
        <v>302</v>
      </c>
      <c r="B66" s="8" t="s">
        <v>303</v>
      </c>
      <c r="C66" s="16" t="s">
        <v>265</v>
      </c>
      <c r="D66" s="17" t="s">
        <v>304</v>
      </c>
      <c r="E66" s="17" t="n">
        <v>30</v>
      </c>
      <c r="F66" s="17" t="n">
        <v>0</v>
      </c>
      <c r="G66" s="13" t="n">
        <v>70</v>
      </c>
      <c r="H66" s="13" t="n">
        <v>280</v>
      </c>
      <c r="I66" s="17" t="s">
        <v>43</v>
      </c>
      <c r="J66" s="17" t="s">
        <v>43</v>
      </c>
      <c r="K66" s="17" t="s">
        <v>42</v>
      </c>
      <c r="L66" s="17" t="s">
        <v>68</v>
      </c>
      <c r="M66" s="17" t="s">
        <v>145</v>
      </c>
      <c r="N66" s="17" t="s">
        <v>32</v>
      </c>
      <c r="O66" s="17" t="s">
        <v>55</v>
      </c>
      <c r="P66" s="17" t="s">
        <v>55</v>
      </c>
      <c r="Q66" s="17" t="s">
        <v>32</v>
      </c>
      <c r="R66" s="16" t="s">
        <v>70</v>
      </c>
      <c r="S66" s="16" t="s">
        <v>57</v>
      </c>
      <c r="T66" s="18" t="s">
        <v>32</v>
      </c>
      <c r="U66" s="13" t="s">
        <v>156</v>
      </c>
      <c r="V66" s="13" t="s">
        <v>98</v>
      </c>
      <c r="W66" s="17" t="s">
        <v>32</v>
      </c>
      <c r="X66" s="17" t="s">
        <v>85</v>
      </c>
      <c r="Y66" s="17" t="s">
        <v>135</v>
      </c>
      <c r="Z66" s="17" t="s">
        <v>32</v>
      </c>
      <c r="AA66" s="13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</row>
    <row r="67" customFormat="false" ht="15" hidden="false" customHeight="false" outlineLevel="0" collapsed="false">
      <c r="A67" s="7" t="s">
        <v>305</v>
      </c>
      <c r="B67" s="8" t="s">
        <v>306</v>
      </c>
      <c r="C67" s="9" t="s">
        <v>307</v>
      </c>
      <c r="D67" s="10" t="s">
        <v>32</v>
      </c>
      <c r="E67" s="10" t="s">
        <v>32</v>
      </c>
      <c r="F67" s="10" t="s">
        <v>32</v>
      </c>
      <c r="G67" s="11" t="s">
        <v>32</v>
      </c>
      <c r="H67" s="11" t="s">
        <v>32</v>
      </c>
      <c r="I67" s="10" t="s">
        <v>32</v>
      </c>
      <c r="J67" s="10" t="s">
        <v>32</v>
      </c>
      <c r="K67" s="10" t="s">
        <v>32</v>
      </c>
      <c r="L67" s="10" t="s">
        <v>32</v>
      </c>
      <c r="M67" s="10" t="s">
        <v>32</v>
      </c>
      <c r="N67" s="10" t="s">
        <v>32</v>
      </c>
      <c r="O67" s="10" t="s">
        <v>32</v>
      </c>
      <c r="P67" s="10" t="s">
        <v>32</v>
      </c>
      <c r="Q67" s="10" t="s">
        <v>32</v>
      </c>
      <c r="R67" s="9" t="s">
        <v>32</v>
      </c>
      <c r="S67" s="9" t="s">
        <v>32</v>
      </c>
      <c r="T67" s="12" t="s">
        <v>32</v>
      </c>
      <c r="U67" s="11" t="s">
        <v>32</v>
      </c>
      <c r="V67" s="11" t="s">
        <v>32</v>
      </c>
      <c r="W67" s="10" t="s">
        <v>32</v>
      </c>
      <c r="X67" s="10" t="s">
        <v>32</v>
      </c>
      <c r="Y67" s="10" t="s">
        <v>32</v>
      </c>
      <c r="Z67" s="10" t="s">
        <v>32</v>
      </c>
      <c r="AA67" s="11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</row>
    <row r="68" customFormat="false" ht="15" hidden="false" customHeight="false" outlineLevel="0" collapsed="false">
      <c r="A68" s="21" t="s">
        <v>308</v>
      </c>
      <c r="B68" s="8" t="s">
        <v>309</v>
      </c>
      <c r="C68" s="16" t="s">
        <v>307</v>
      </c>
      <c r="D68" s="17" t="s">
        <v>310</v>
      </c>
      <c r="E68" s="17" t="n">
        <v>80</v>
      </c>
      <c r="F68" s="17" t="n">
        <v>20</v>
      </c>
      <c r="G68" s="13" t="n">
        <v>0</v>
      </c>
      <c r="H68" s="13" t="n">
        <v>180</v>
      </c>
      <c r="I68" s="17" t="s">
        <v>42</v>
      </c>
      <c r="J68" s="17" t="s">
        <v>43</v>
      </c>
      <c r="K68" s="17" t="s">
        <v>43</v>
      </c>
      <c r="L68" s="17" t="s">
        <v>32</v>
      </c>
      <c r="M68" s="17" t="s">
        <v>145</v>
      </c>
      <c r="N68" s="17" t="s">
        <v>104</v>
      </c>
      <c r="O68" s="17" t="s">
        <v>32</v>
      </c>
      <c r="P68" s="17" t="s">
        <v>55</v>
      </c>
      <c r="Q68" s="17" t="s">
        <v>55</v>
      </c>
      <c r="R68" s="16" t="s">
        <v>32</v>
      </c>
      <c r="S68" s="16" t="s">
        <v>114</v>
      </c>
      <c r="T68" s="18" t="s">
        <v>57</v>
      </c>
      <c r="U68" s="13" t="s">
        <v>32</v>
      </c>
      <c r="V68" s="13" t="s">
        <v>124</v>
      </c>
      <c r="W68" s="17" t="s">
        <v>98</v>
      </c>
      <c r="X68" s="17" t="s">
        <v>32</v>
      </c>
      <c r="Y68" s="17" t="s">
        <v>85</v>
      </c>
      <c r="Z68" s="17" t="s">
        <v>85</v>
      </c>
      <c r="AA68" s="13"/>
    </row>
    <row r="69" customFormat="false" ht="15" hidden="false" customHeight="false" outlineLevel="0" collapsed="false">
      <c r="A69" s="21" t="s">
        <v>311</v>
      </c>
      <c r="B69" s="8" t="s">
        <v>312</v>
      </c>
      <c r="C69" s="16" t="s">
        <v>307</v>
      </c>
      <c r="D69" s="17" t="s">
        <v>313</v>
      </c>
      <c r="E69" s="17" t="n">
        <v>90</v>
      </c>
      <c r="F69" s="17" t="n">
        <v>10</v>
      </c>
      <c r="G69" s="13" t="n">
        <v>0</v>
      </c>
      <c r="H69" s="13" t="n">
        <v>290</v>
      </c>
      <c r="I69" s="17" t="s">
        <v>42</v>
      </c>
      <c r="J69" s="17" t="s">
        <v>43</v>
      </c>
      <c r="K69" s="17" t="s">
        <v>42</v>
      </c>
      <c r="L69" s="17" t="s">
        <v>32</v>
      </c>
      <c r="M69" s="17" t="s">
        <v>180</v>
      </c>
      <c r="N69" s="17" t="s">
        <v>32</v>
      </c>
      <c r="O69" s="17" t="s">
        <v>32</v>
      </c>
      <c r="P69" s="17" t="s">
        <v>55</v>
      </c>
      <c r="Q69" s="17" t="s">
        <v>32</v>
      </c>
      <c r="R69" s="16" t="s">
        <v>32</v>
      </c>
      <c r="S69" s="16" t="s">
        <v>141</v>
      </c>
      <c r="T69" s="18" t="s">
        <v>32</v>
      </c>
      <c r="U69" s="13" t="s">
        <v>32</v>
      </c>
      <c r="V69" s="13" t="s">
        <v>146</v>
      </c>
      <c r="W69" s="17" t="s">
        <v>32</v>
      </c>
      <c r="X69" s="17" t="s">
        <v>32</v>
      </c>
      <c r="Y69" s="17" t="s">
        <v>85</v>
      </c>
      <c r="Z69" s="17" t="s">
        <v>32</v>
      </c>
      <c r="AA69" s="13"/>
    </row>
    <row r="70" customFormat="false" ht="15" hidden="false" customHeight="false" outlineLevel="0" collapsed="false">
      <c r="A70" s="21" t="s">
        <v>314</v>
      </c>
      <c r="B70" s="8" t="s">
        <v>315</v>
      </c>
      <c r="C70" s="16" t="s">
        <v>307</v>
      </c>
      <c r="D70" s="17" t="s">
        <v>316</v>
      </c>
      <c r="E70" s="17" t="n">
        <v>70</v>
      </c>
      <c r="F70" s="17" t="n">
        <v>15</v>
      </c>
      <c r="G70" s="13" t="n">
        <v>15</v>
      </c>
      <c r="H70" s="13" t="n">
        <v>55</v>
      </c>
      <c r="I70" s="17" t="s">
        <v>43</v>
      </c>
      <c r="J70" s="17" t="s">
        <v>43</v>
      </c>
      <c r="K70" s="17" t="s">
        <v>42</v>
      </c>
      <c r="L70" s="17" t="s">
        <v>96</v>
      </c>
      <c r="M70" s="17" t="s">
        <v>123</v>
      </c>
      <c r="N70" s="17" t="s">
        <v>32</v>
      </c>
      <c r="O70" s="17" t="s">
        <v>55</v>
      </c>
      <c r="P70" s="17" t="s">
        <v>55</v>
      </c>
      <c r="Q70" s="17" t="s">
        <v>32</v>
      </c>
      <c r="R70" s="16" t="s">
        <v>47</v>
      </c>
      <c r="S70" s="16" t="s">
        <v>141</v>
      </c>
      <c r="T70" s="18" t="s">
        <v>32</v>
      </c>
      <c r="U70" s="13" t="s">
        <v>291</v>
      </c>
      <c r="V70" s="13" t="s">
        <v>146</v>
      </c>
      <c r="W70" s="17" t="s">
        <v>32</v>
      </c>
      <c r="X70" s="17" t="s">
        <v>49</v>
      </c>
      <c r="Y70" s="17" t="s">
        <v>126</v>
      </c>
      <c r="Z70" s="17" t="s">
        <v>32</v>
      </c>
      <c r="AA70" s="13"/>
    </row>
    <row r="71" customFormat="false" ht="15" hidden="false" customHeight="false" outlineLevel="0" collapsed="false">
      <c r="A71" s="21" t="s">
        <v>317</v>
      </c>
      <c r="B71" s="8" t="s">
        <v>318</v>
      </c>
      <c r="C71" s="16" t="s">
        <v>307</v>
      </c>
      <c r="D71" s="17" t="s">
        <v>319</v>
      </c>
      <c r="E71" s="17" t="n">
        <v>25</v>
      </c>
      <c r="F71" s="17" t="n">
        <v>75</v>
      </c>
      <c r="G71" s="13" t="n">
        <v>0</v>
      </c>
      <c r="H71" s="13" t="n">
        <v>115</v>
      </c>
      <c r="I71" s="17" t="s">
        <v>42</v>
      </c>
      <c r="J71" s="17" t="s">
        <v>43</v>
      </c>
      <c r="K71" s="17" t="s">
        <v>42</v>
      </c>
      <c r="L71" s="17" t="s">
        <v>32</v>
      </c>
      <c r="M71" s="17" t="s">
        <v>54</v>
      </c>
      <c r="N71" s="17" t="s">
        <v>32</v>
      </c>
      <c r="O71" s="17" t="s">
        <v>32</v>
      </c>
      <c r="P71" s="17" t="s">
        <v>55</v>
      </c>
      <c r="Q71" s="17" t="s">
        <v>32</v>
      </c>
      <c r="R71" s="16" t="s">
        <v>32</v>
      </c>
      <c r="S71" s="16" t="s">
        <v>47</v>
      </c>
      <c r="T71" s="18" t="s">
        <v>32</v>
      </c>
      <c r="U71" s="13" t="s">
        <v>32</v>
      </c>
      <c r="V71" s="13" t="s">
        <v>291</v>
      </c>
      <c r="W71" s="17" t="s">
        <v>32</v>
      </c>
      <c r="X71" s="17" t="s">
        <v>32</v>
      </c>
      <c r="Y71" s="17" t="s">
        <v>49</v>
      </c>
      <c r="Z71" s="17" t="s">
        <v>32</v>
      </c>
      <c r="AA71" s="13"/>
    </row>
    <row r="72" customFormat="false" ht="15" hidden="false" customHeight="false" outlineLevel="0" collapsed="false">
      <c r="A72" s="21" t="s">
        <v>320</v>
      </c>
      <c r="B72" s="8" t="s">
        <v>321</v>
      </c>
      <c r="C72" s="22" t="s">
        <v>307</v>
      </c>
      <c r="D72" s="23" t="s">
        <v>32</v>
      </c>
      <c r="E72" s="23" t="s">
        <v>32</v>
      </c>
      <c r="F72" s="23" t="s">
        <v>32</v>
      </c>
      <c r="G72" s="24" t="s">
        <v>32</v>
      </c>
      <c r="H72" s="23" t="s">
        <v>32</v>
      </c>
      <c r="I72" s="23" t="s">
        <v>32</v>
      </c>
      <c r="J72" s="23" t="s">
        <v>32</v>
      </c>
      <c r="K72" s="23" t="s">
        <v>32</v>
      </c>
      <c r="L72" s="23" t="s">
        <v>32</v>
      </c>
      <c r="M72" s="23" t="s">
        <v>32</v>
      </c>
      <c r="N72" s="23" t="s">
        <v>32</v>
      </c>
      <c r="O72" s="23" t="s">
        <v>32</v>
      </c>
      <c r="P72" s="23" t="s">
        <v>32</v>
      </c>
      <c r="Q72" s="23" t="s">
        <v>32</v>
      </c>
      <c r="R72" s="22" t="s">
        <v>32</v>
      </c>
      <c r="S72" s="22" t="s">
        <v>32</v>
      </c>
      <c r="T72" s="25" t="s">
        <v>32</v>
      </c>
      <c r="U72" s="24" t="s">
        <v>32</v>
      </c>
      <c r="V72" s="24" t="s">
        <v>32</v>
      </c>
      <c r="W72" s="23" t="s">
        <v>32</v>
      </c>
      <c r="X72" s="23" t="s">
        <v>32</v>
      </c>
      <c r="Y72" s="23" t="s">
        <v>32</v>
      </c>
      <c r="Z72" s="23" t="s">
        <v>32</v>
      </c>
      <c r="AA72" s="24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</row>
    <row r="73" customFormat="false" ht="15" hidden="false" customHeight="false" outlineLevel="0" collapsed="false">
      <c r="A73" s="15" t="s">
        <v>322</v>
      </c>
      <c r="B73" s="8" t="s">
        <v>323</v>
      </c>
      <c r="C73" s="22" t="s">
        <v>307</v>
      </c>
      <c r="D73" s="23" t="s">
        <v>324</v>
      </c>
      <c r="E73" s="23" t="n">
        <v>15</v>
      </c>
      <c r="F73" s="23" t="n">
        <v>85</v>
      </c>
      <c r="G73" s="24" t="n">
        <v>0</v>
      </c>
      <c r="H73" s="24" t="n">
        <v>60</v>
      </c>
      <c r="I73" s="23" t="s">
        <v>42</v>
      </c>
      <c r="J73" s="23" t="s">
        <v>43</v>
      </c>
      <c r="K73" s="23" t="s">
        <v>42</v>
      </c>
      <c r="L73" s="23" t="s">
        <v>32</v>
      </c>
      <c r="M73" s="23" t="s">
        <v>54</v>
      </c>
      <c r="N73" s="23" t="s">
        <v>32</v>
      </c>
      <c r="O73" s="23" t="s">
        <v>32</v>
      </c>
      <c r="P73" s="23" t="s">
        <v>55</v>
      </c>
      <c r="Q73" s="23" t="s">
        <v>32</v>
      </c>
      <c r="R73" s="22" t="s">
        <v>32</v>
      </c>
      <c r="S73" s="22" t="s">
        <v>56</v>
      </c>
      <c r="T73" s="25" t="s">
        <v>32</v>
      </c>
      <c r="U73" s="24" t="s">
        <v>32</v>
      </c>
      <c r="V73" s="24" t="s">
        <v>167</v>
      </c>
      <c r="W73" s="23" t="s">
        <v>32</v>
      </c>
      <c r="X73" s="23" t="s">
        <v>32</v>
      </c>
      <c r="Y73" s="23" t="s">
        <v>126</v>
      </c>
      <c r="Z73" s="23" t="s">
        <v>32</v>
      </c>
      <c r="AA73" s="24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</row>
    <row r="74" customFormat="false" ht="15" hidden="false" customHeight="false" outlineLevel="0" collapsed="false">
      <c r="A74" s="15" t="s">
        <v>325</v>
      </c>
      <c r="B74" s="8" t="s">
        <v>326</v>
      </c>
      <c r="C74" s="16" t="s">
        <v>307</v>
      </c>
      <c r="D74" s="17" t="s">
        <v>327</v>
      </c>
      <c r="E74" s="17" t="n">
        <v>20</v>
      </c>
      <c r="F74" s="17" t="n">
        <v>80</v>
      </c>
      <c r="G74" s="13" t="n">
        <v>0</v>
      </c>
      <c r="H74" s="13" t="n">
        <v>110</v>
      </c>
      <c r="I74" s="17" t="s">
        <v>42</v>
      </c>
      <c r="J74" s="17" t="s">
        <v>43</v>
      </c>
      <c r="K74" s="17" t="s">
        <v>42</v>
      </c>
      <c r="L74" s="17" t="s">
        <v>32</v>
      </c>
      <c r="M74" s="17" t="s">
        <v>295</v>
      </c>
      <c r="N74" s="17" t="s">
        <v>32</v>
      </c>
      <c r="O74" s="17" t="s">
        <v>32</v>
      </c>
      <c r="P74" s="17" t="s">
        <v>55</v>
      </c>
      <c r="Q74" s="17" t="s">
        <v>32</v>
      </c>
      <c r="R74" s="16" t="s">
        <v>32</v>
      </c>
      <c r="S74" s="16" t="s">
        <v>56</v>
      </c>
      <c r="T74" s="18" t="s">
        <v>32</v>
      </c>
      <c r="U74" s="13" t="s">
        <v>32</v>
      </c>
      <c r="V74" s="13" t="s">
        <v>167</v>
      </c>
      <c r="W74" s="17" t="s">
        <v>32</v>
      </c>
      <c r="X74" s="17" t="s">
        <v>32</v>
      </c>
      <c r="Y74" s="17" t="s">
        <v>126</v>
      </c>
      <c r="Z74" s="17" t="s">
        <v>32</v>
      </c>
      <c r="AA74" s="13"/>
    </row>
    <row r="75" customFormat="false" ht="15" hidden="false" customHeight="false" outlineLevel="0" collapsed="false">
      <c r="A75" s="15" t="s">
        <v>328</v>
      </c>
      <c r="B75" s="8" t="s">
        <v>329</v>
      </c>
      <c r="C75" s="16" t="s">
        <v>307</v>
      </c>
      <c r="D75" s="17" t="s">
        <v>330</v>
      </c>
      <c r="E75" s="17" t="n">
        <v>30</v>
      </c>
      <c r="F75" s="17" t="n">
        <v>0</v>
      </c>
      <c r="G75" s="13" t="n">
        <v>100</v>
      </c>
      <c r="H75" s="13" t="n">
        <v>90</v>
      </c>
      <c r="I75" s="17" t="s">
        <v>42</v>
      </c>
      <c r="J75" s="17" t="s">
        <v>43</v>
      </c>
      <c r="K75" s="17" t="s">
        <v>42</v>
      </c>
      <c r="L75" s="17" t="s">
        <v>32</v>
      </c>
      <c r="M75" s="17" t="s">
        <v>105</v>
      </c>
      <c r="N75" s="17" t="s">
        <v>32</v>
      </c>
      <c r="O75" s="17" t="s">
        <v>32</v>
      </c>
      <c r="P75" s="17" t="s">
        <v>55</v>
      </c>
      <c r="Q75" s="17" t="s">
        <v>32</v>
      </c>
      <c r="R75" s="16" t="s">
        <v>32</v>
      </c>
      <c r="S75" s="16" t="s">
        <v>274</v>
      </c>
      <c r="T75" s="18" t="s">
        <v>32</v>
      </c>
      <c r="U75" s="13" t="s">
        <v>32</v>
      </c>
      <c r="V75" s="13" t="s">
        <v>275</v>
      </c>
      <c r="W75" s="17" t="s">
        <v>32</v>
      </c>
      <c r="X75" s="17" t="s">
        <v>32</v>
      </c>
      <c r="Y75" s="17" t="s">
        <v>147</v>
      </c>
      <c r="Z75" s="17" t="s">
        <v>32</v>
      </c>
      <c r="AA75" s="13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customFormat="false" ht="15" hidden="false" customHeight="false" outlineLevel="0" collapsed="false">
      <c r="A76" s="21" t="s">
        <v>331</v>
      </c>
      <c r="B76" s="8" t="s">
        <v>332</v>
      </c>
      <c r="C76" s="22" t="s">
        <v>307</v>
      </c>
      <c r="D76" s="23" t="s">
        <v>32</v>
      </c>
      <c r="E76" s="23" t="s">
        <v>32</v>
      </c>
      <c r="F76" s="23" t="s">
        <v>32</v>
      </c>
      <c r="G76" s="24" t="s">
        <v>32</v>
      </c>
      <c r="H76" s="23" t="s">
        <v>32</v>
      </c>
      <c r="I76" s="23" t="s">
        <v>32</v>
      </c>
      <c r="J76" s="23" t="s">
        <v>32</v>
      </c>
      <c r="K76" s="23" t="s">
        <v>32</v>
      </c>
      <c r="L76" s="23" t="s">
        <v>32</v>
      </c>
      <c r="M76" s="23" t="s">
        <v>32</v>
      </c>
      <c r="N76" s="23" t="s">
        <v>32</v>
      </c>
      <c r="O76" s="23" t="s">
        <v>32</v>
      </c>
      <c r="P76" s="23" t="s">
        <v>32</v>
      </c>
      <c r="Q76" s="23" t="s">
        <v>32</v>
      </c>
      <c r="R76" s="22" t="s">
        <v>32</v>
      </c>
      <c r="S76" s="22" t="s">
        <v>32</v>
      </c>
      <c r="T76" s="25" t="s">
        <v>32</v>
      </c>
      <c r="U76" s="24" t="s">
        <v>32</v>
      </c>
      <c r="V76" s="24" t="s">
        <v>32</v>
      </c>
      <c r="W76" s="23" t="s">
        <v>32</v>
      </c>
      <c r="X76" s="23" t="s">
        <v>32</v>
      </c>
      <c r="Y76" s="23" t="s">
        <v>32</v>
      </c>
      <c r="Z76" s="23" t="s">
        <v>32</v>
      </c>
      <c r="AA76" s="24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</row>
    <row r="77" customFormat="false" ht="15" hidden="false" customHeight="false" outlineLevel="0" collapsed="false">
      <c r="A77" s="21" t="s">
        <v>333</v>
      </c>
      <c r="B77" s="8" t="s">
        <v>334</v>
      </c>
      <c r="C77" s="22" t="s">
        <v>307</v>
      </c>
      <c r="D77" s="23" t="s">
        <v>32</v>
      </c>
      <c r="E77" s="23" t="s">
        <v>32</v>
      </c>
      <c r="F77" s="23" t="s">
        <v>32</v>
      </c>
      <c r="G77" s="24" t="s">
        <v>32</v>
      </c>
      <c r="H77" s="23" t="s">
        <v>32</v>
      </c>
      <c r="I77" s="23" t="s">
        <v>32</v>
      </c>
      <c r="J77" s="23" t="s">
        <v>32</v>
      </c>
      <c r="K77" s="23" t="s">
        <v>32</v>
      </c>
      <c r="L77" s="23" t="s">
        <v>32</v>
      </c>
      <c r="M77" s="23" t="s">
        <v>32</v>
      </c>
      <c r="N77" s="23" t="s">
        <v>32</v>
      </c>
      <c r="O77" s="23" t="s">
        <v>32</v>
      </c>
      <c r="P77" s="23" t="s">
        <v>32</v>
      </c>
      <c r="Q77" s="23" t="s">
        <v>32</v>
      </c>
      <c r="R77" s="22" t="s">
        <v>32</v>
      </c>
      <c r="S77" s="22" t="s">
        <v>32</v>
      </c>
      <c r="T77" s="25" t="s">
        <v>32</v>
      </c>
      <c r="U77" s="24" t="s">
        <v>32</v>
      </c>
      <c r="V77" s="24" t="s">
        <v>32</v>
      </c>
      <c r="W77" s="23" t="s">
        <v>32</v>
      </c>
      <c r="X77" s="23" t="s">
        <v>32</v>
      </c>
      <c r="Y77" s="23" t="s">
        <v>32</v>
      </c>
      <c r="Z77" s="23" t="s">
        <v>32</v>
      </c>
      <c r="AA77" s="24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</row>
    <row r="78" customFormat="false" ht="15" hidden="false" customHeight="false" outlineLevel="0" collapsed="false">
      <c r="A78" s="21" t="s">
        <v>335</v>
      </c>
      <c r="B78" s="8" t="s">
        <v>336</v>
      </c>
      <c r="C78" s="22" t="s">
        <v>337</v>
      </c>
      <c r="D78" s="23" t="s">
        <v>338</v>
      </c>
      <c r="E78" s="23" t="n">
        <v>100</v>
      </c>
      <c r="F78" s="23" t="n">
        <v>0</v>
      </c>
      <c r="G78" s="24" t="n">
        <v>50</v>
      </c>
      <c r="H78" s="24" t="n">
        <v>240</v>
      </c>
      <c r="I78" s="23" t="s">
        <v>43</v>
      </c>
      <c r="J78" s="23" t="s">
        <v>43</v>
      </c>
      <c r="K78" s="23" t="s">
        <v>42</v>
      </c>
      <c r="L78" s="23" t="s">
        <v>81</v>
      </c>
      <c r="M78" s="23" t="s">
        <v>96</v>
      </c>
      <c r="N78" s="23" t="s">
        <v>32</v>
      </c>
      <c r="O78" s="23" t="s">
        <v>55</v>
      </c>
      <c r="P78" s="23" t="s">
        <v>55</v>
      </c>
      <c r="Q78" s="23" t="s">
        <v>32</v>
      </c>
      <c r="R78" s="22" t="s">
        <v>141</v>
      </c>
      <c r="S78" s="22" t="s">
        <v>47</v>
      </c>
      <c r="T78" s="25" t="s">
        <v>32</v>
      </c>
      <c r="U78" s="24" t="s">
        <v>146</v>
      </c>
      <c r="V78" s="24" t="s">
        <v>291</v>
      </c>
      <c r="W78" s="23" t="s">
        <v>32</v>
      </c>
      <c r="X78" s="23" t="s">
        <v>61</v>
      </c>
      <c r="Y78" s="23" t="s">
        <v>49</v>
      </c>
      <c r="Z78" s="23" t="s">
        <v>32</v>
      </c>
      <c r="AA78" s="24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</row>
    <row r="79" customFormat="false" ht="15" hidden="false" customHeight="false" outlineLevel="0" collapsed="false">
      <c r="A79" s="21" t="s">
        <v>339</v>
      </c>
      <c r="B79" s="8" t="s">
        <v>340</v>
      </c>
      <c r="C79" s="22" t="s">
        <v>337</v>
      </c>
      <c r="D79" s="23" t="s">
        <v>32</v>
      </c>
      <c r="E79" s="23" t="s">
        <v>32</v>
      </c>
      <c r="F79" s="23" t="s">
        <v>32</v>
      </c>
      <c r="G79" s="24" t="s">
        <v>32</v>
      </c>
      <c r="H79" s="24" t="s">
        <v>32</v>
      </c>
      <c r="I79" s="23" t="s">
        <v>32</v>
      </c>
      <c r="J79" s="23" t="s">
        <v>32</v>
      </c>
      <c r="K79" s="23" t="s">
        <v>32</v>
      </c>
      <c r="L79" s="23" t="s">
        <v>32</v>
      </c>
      <c r="M79" s="23" t="s">
        <v>32</v>
      </c>
      <c r="N79" s="23" t="s">
        <v>32</v>
      </c>
      <c r="O79" s="23" t="s">
        <v>32</v>
      </c>
      <c r="P79" s="23" t="s">
        <v>32</v>
      </c>
      <c r="Q79" s="23" t="s">
        <v>32</v>
      </c>
      <c r="R79" s="22" t="s">
        <v>32</v>
      </c>
      <c r="S79" s="22" t="s">
        <v>32</v>
      </c>
      <c r="T79" s="25" t="s">
        <v>32</v>
      </c>
      <c r="U79" s="24" t="s">
        <v>32</v>
      </c>
      <c r="V79" s="24" t="s">
        <v>32</v>
      </c>
      <c r="W79" s="23" t="s">
        <v>32</v>
      </c>
      <c r="X79" s="23" t="s">
        <v>32</v>
      </c>
      <c r="Y79" s="23" t="s">
        <v>32</v>
      </c>
      <c r="Z79" s="23" t="s">
        <v>32</v>
      </c>
      <c r="AA79" s="24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</row>
    <row r="80" customFormat="false" ht="26.25" hidden="false" customHeight="false" outlineLevel="0" collapsed="false">
      <c r="A80" s="21" t="s">
        <v>341</v>
      </c>
      <c r="B80" s="8" t="s">
        <v>342</v>
      </c>
      <c r="C80" s="22" t="s">
        <v>337</v>
      </c>
      <c r="D80" s="23" t="s">
        <v>343</v>
      </c>
      <c r="E80" s="23" t="n">
        <v>40</v>
      </c>
      <c r="F80" s="23" t="n">
        <v>60</v>
      </c>
      <c r="G80" s="24" t="n">
        <v>0</v>
      </c>
      <c r="H80" s="24" t="n">
        <v>85</v>
      </c>
      <c r="I80" s="23" t="s">
        <v>42</v>
      </c>
      <c r="J80" s="23" t="s">
        <v>43</v>
      </c>
      <c r="K80" s="23" t="s">
        <v>42</v>
      </c>
      <c r="L80" s="23" t="s">
        <v>32</v>
      </c>
      <c r="M80" s="23" t="s">
        <v>82</v>
      </c>
      <c r="N80" s="23" t="s">
        <v>32</v>
      </c>
      <c r="O80" s="23" t="s">
        <v>32</v>
      </c>
      <c r="P80" s="23" t="s">
        <v>32</v>
      </c>
      <c r="Q80" s="23" t="s">
        <v>32</v>
      </c>
      <c r="R80" s="22" t="s">
        <v>32</v>
      </c>
      <c r="S80" s="22" t="s">
        <v>32</v>
      </c>
      <c r="T80" s="25" t="s">
        <v>32</v>
      </c>
      <c r="U80" s="24" t="s">
        <v>32</v>
      </c>
      <c r="V80" s="24" t="s">
        <v>32</v>
      </c>
      <c r="W80" s="23" t="s">
        <v>32</v>
      </c>
      <c r="X80" s="23" t="s">
        <v>32</v>
      </c>
      <c r="Y80" s="23" t="s">
        <v>344</v>
      </c>
      <c r="Z80" s="23" t="s">
        <v>32</v>
      </c>
      <c r="AA80" s="24" t="s">
        <v>345</v>
      </c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</row>
    <row r="81" customFormat="false" ht="15" hidden="false" customHeight="false" outlineLevel="0" collapsed="false">
      <c r="A81" s="21" t="s">
        <v>346</v>
      </c>
      <c r="B81" s="8" t="s">
        <v>347</v>
      </c>
      <c r="C81" s="22" t="s">
        <v>337</v>
      </c>
      <c r="D81" s="23" t="s">
        <v>348</v>
      </c>
      <c r="E81" s="23" t="n">
        <v>50</v>
      </c>
      <c r="F81" s="23" t="n">
        <v>50</v>
      </c>
      <c r="G81" s="24" t="n">
        <v>0</v>
      </c>
      <c r="H81" s="24" t="n">
        <v>6</v>
      </c>
      <c r="I81" s="23" t="s">
        <v>42</v>
      </c>
      <c r="J81" s="23" t="s">
        <v>43</v>
      </c>
      <c r="K81" s="23" t="s">
        <v>42</v>
      </c>
      <c r="L81" s="23" t="s">
        <v>32</v>
      </c>
      <c r="M81" s="23" t="s">
        <v>105</v>
      </c>
      <c r="N81" s="23" t="s">
        <v>32</v>
      </c>
      <c r="O81" s="23" t="s">
        <v>32</v>
      </c>
      <c r="P81" s="23" t="s">
        <v>55</v>
      </c>
      <c r="Q81" s="23" t="s">
        <v>32</v>
      </c>
      <c r="R81" s="22" t="s">
        <v>32</v>
      </c>
      <c r="S81" s="22" t="s">
        <v>141</v>
      </c>
      <c r="T81" s="25" t="s">
        <v>32</v>
      </c>
      <c r="U81" s="24" t="s">
        <v>32</v>
      </c>
      <c r="V81" s="24" t="s">
        <v>146</v>
      </c>
      <c r="W81" s="23" t="s">
        <v>32</v>
      </c>
      <c r="X81" s="23" t="s">
        <v>32</v>
      </c>
      <c r="Y81" s="23" t="s">
        <v>126</v>
      </c>
      <c r="Z81" s="23" t="s">
        <v>32</v>
      </c>
      <c r="AA81" s="24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</row>
    <row r="82" customFormat="false" ht="15" hidden="false" customHeight="false" outlineLevel="0" collapsed="false">
      <c r="A82" s="21" t="s">
        <v>349</v>
      </c>
      <c r="B82" s="8" t="s">
        <v>350</v>
      </c>
      <c r="C82" s="22" t="s">
        <v>337</v>
      </c>
      <c r="D82" s="23" t="s">
        <v>351</v>
      </c>
      <c r="E82" s="23" t="n">
        <v>75</v>
      </c>
      <c r="F82" s="23" t="n">
        <v>0</v>
      </c>
      <c r="G82" s="24" t="n">
        <v>100</v>
      </c>
      <c r="H82" s="24" t="n">
        <v>225</v>
      </c>
      <c r="I82" s="23" t="s">
        <v>42</v>
      </c>
      <c r="J82" s="23" t="s">
        <v>43</v>
      </c>
      <c r="K82" s="23" t="s">
        <v>42</v>
      </c>
      <c r="L82" s="23" t="s">
        <v>32</v>
      </c>
      <c r="M82" s="23" t="s">
        <v>122</v>
      </c>
      <c r="N82" s="23" t="s">
        <v>32</v>
      </c>
      <c r="O82" s="23" t="s">
        <v>32</v>
      </c>
      <c r="P82" s="23" t="s">
        <v>55</v>
      </c>
      <c r="Q82" s="23" t="s">
        <v>32</v>
      </c>
      <c r="R82" s="22" t="s">
        <v>32</v>
      </c>
      <c r="S82" s="22" t="s">
        <v>69</v>
      </c>
      <c r="T82" s="25" t="s">
        <v>32</v>
      </c>
      <c r="U82" s="24" t="s">
        <v>32</v>
      </c>
      <c r="V82" s="24" t="s">
        <v>91</v>
      </c>
      <c r="W82" s="23" t="s">
        <v>32</v>
      </c>
      <c r="X82" s="23" t="s">
        <v>32</v>
      </c>
      <c r="Y82" s="23" t="s">
        <v>135</v>
      </c>
      <c r="Z82" s="23" t="s">
        <v>32</v>
      </c>
      <c r="AA82" s="24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</row>
    <row r="83" customFormat="false" ht="15" hidden="false" customHeight="false" outlineLevel="0" collapsed="false">
      <c r="A83" s="21" t="s">
        <v>352</v>
      </c>
      <c r="B83" s="8" t="s">
        <v>353</v>
      </c>
      <c r="C83" s="22" t="s">
        <v>307</v>
      </c>
      <c r="D83" s="23" t="s">
        <v>354</v>
      </c>
      <c r="E83" s="23" t="n">
        <v>60</v>
      </c>
      <c r="F83" s="23" t="n">
        <v>40</v>
      </c>
      <c r="G83" s="24" t="n">
        <v>0</v>
      </c>
      <c r="H83" s="24" t="n">
        <v>226</v>
      </c>
      <c r="I83" s="23" t="s">
        <v>42</v>
      </c>
      <c r="J83" s="23" t="s">
        <v>43</v>
      </c>
      <c r="K83" s="23" t="s">
        <v>42</v>
      </c>
      <c r="L83" s="23" t="s">
        <v>32</v>
      </c>
      <c r="M83" s="23" t="s">
        <v>145</v>
      </c>
      <c r="N83" s="23" t="s">
        <v>32</v>
      </c>
      <c r="O83" s="23" t="s">
        <v>32</v>
      </c>
      <c r="P83" s="23" t="s">
        <v>55</v>
      </c>
      <c r="Q83" s="23" t="s">
        <v>32</v>
      </c>
      <c r="R83" s="22" t="s">
        <v>32</v>
      </c>
      <c r="S83" s="22" t="s">
        <v>83</v>
      </c>
      <c r="T83" s="25" t="s">
        <v>32</v>
      </c>
      <c r="U83" s="24" t="s">
        <v>32</v>
      </c>
      <c r="V83" s="24" t="s">
        <v>98</v>
      </c>
      <c r="W83" s="23" t="s">
        <v>32</v>
      </c>
      <c r="X83" s="23" t="s">
        <v>32</v>
      </c>
      <c r="Y83" s="23" t="s">
        <v>157</v>
      </c>
      <c r="Z83" s="23" t="s">
        <v>32</v>
      </c>
      <c r="AA83" s="24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</row>
    <row r="84" customFormat="false" ht="15" hidden="false" customHeight="false" outlineLevel="0" collapsed="false">
      <c r="A84" s="21" t="s">
        <v>355</v>
      </c>
      <c r="B84" s="8" t="s">
        <v>356</v>
      </c>
      <c r="C84" s="22" t="s">
        <v>307</v>
      </c>
      <c r="D84" s="23" t="s">
        <v>32</v>
      </c>
      <c r="E84" s="23" t="s">
        <v>32</v>
      </c>
      <c r="F84" s="23" t="s">
        <v>32</v>
      </c>
      <c r="G84" s="24" t="s">
        <v>32</v>
      </c>
      <c r="H84" s="24" t="s">
        <v>32</v>
      </c>
      <c r="I84" s="23" t="s">
        <v>32</v>
      </c>
      <c r="J84" s="23" t="s">
        <v>32</v>
      </c>
      <c r="K84" s="23" t="s">
        <v>32</v>
      </c>
      <c r="L84" s="23" t="s">
        <v>32</v>
      </c>
      <c r="M84" s="23" t="s">
        <v>32</v>
      </c>
      <c r="N84" s="23" t="s">
        <v>32</v>
      </c>
      <c r="O84" s="23" t="s">
        <v>32</v>
      </c>
      <c r="P84" s="23" t="s">
        <v>32</v>
      </c>
      <c r="Q84" s="23" t="s">
        <v>32</v>
      </c>
      <c r="R84" s="22" t="s">
        <v>32</v>
      </c>
      <c r="S84" s="22" t="s">
        <v>32</v>
      </c>
      <c r="T84" s="25" t="s">
        <v>32</v>
      </c>
      <c r="U84" s="24" t="s">
        <v>32</v>
      </c>
      <c r="V84" s="24" t="s">
        <v>32</v>
      </c>
      <c r="W84" s="23" t="s">
        <v>32</v>
      </c>
      <c r="X84" s="23" t="s">
        <v>32</v>
      </c>
      <c r="Y84" s="23" t="s">
        <v>32</v>
      </c>
      <c r="Z84" s="23" t="s">
        <v>32</v>
      </c>
      <c r="AA84" s="24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</row>
    <row r="85" customFormat="false" ht="15" hidden="false" customHeight="false" outlineLevel="0" collapsed="false">
      <c r="A85" s="21" t="s">
        <v>357</v>
      </c>
      <c r="B85" s="8" t="s">
        <v>358</v>
      </c>
      <c r="C85" s="22" t="s">
        <v>307</v>
      </c>
      <c r="D85" s="23" t="s">
        <v>32</v>
      </c>
      <c r="E85" s="23" t="s">
        <v>32</v>
      </c>
      <c r="F85" s="23" t="s">
        <v>32</v>
      </c>
      <c r="G85" s="24" t="s">
        <v>32</v>
      </c>
      <c r="H85" s="24" t="s">
        <v>32</v>
      </c>
      <c r="I85" s="23" t="s">
        <v>32</v>
      </c>
      <c r="J85" s="23" t="s">
        <v>32</v>
      </c>
      <c r="K85" s="23" t="s">
        <v>32</v>
      </c>
      <c r="L85" s="23" t="s">
        <v>32</v>
      </c>
      <c r="M85" s="23" t="s">
        <v>32</v>
      </c>
      <c r="N85" s="23" t="s">
        <v>32</v>
      </c>
      <c r="O85" s="23" t="s">
        <v>32</v>
      </c>
      <c r="P85" s="23" t="s">
        <v>32</v>
      </c>
      <c r="Q85" s="23" t="s">
        <v>32</v>
      </c>
      <c r="R85" s="22" t="s">
        <v>32</v>
      </c>
      <c r="S85" s="22" t="s">
        <v>32</v>
      </c>
      <c r="T85" s="25" t="s">
        <v>32</v>
      </c>
      <c r="U85" s="24" t="s">
        <v>32</v>
      </c>
      <c r="V85" s="24" t="s">
        <v>32</v>
      </c>
      <c r="W85" s="23" t="s">
        <v>32</v>
      </c>
      <c r="X85" s="23" t="s">
        <v>32</v>
      </c>
      <c r="Y85" s="23" t="s">
        <v>32</v>
      </c>
      <c r="Z85" s="23" t="s">
        <v>32</v>
      </c>
      <c r="AA85" s="24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</row>
    <row r="86" customFormat="false" ht="15" hidden="false" customHeight="false" outlineLevel="0" collapsed="false">
      <c r="A86" s="21" t="s">
        <v>359</v>
      </c>
      <c r="B86" s="8" t="s">
        <v>360</v>
      </c>
      <c r="C86" s="22" t="s">
        <v>307</v>
      </c>
      <c r="D86" s="23" t="s">
        <v>32</v>
      </c>
      <c r="E86" s="23" t="s">
        <v>32</v>
      </c>
      <c r="F86" s="23" t="s">
        <v>32</v>
      </c>
      <c r="G86" s="24" t="s">
        <v>32</v>
      </c>
      <c r="H86" s="24" t="s">
        <v>32</v>
      </c>
      <c r="I86" s="23" t="s">
        <v>32</v>
      </c>
      <c r="J86" s="23" t="s">
        <v>32</v>
      </c>
      <c r="K86" s="23" t="s">
        <v>32</v>
      </c>
      <c r="L86" s="23" t="s">
        <v>32</v>
      </c>
      <c r="M86" s="23" t="s">
        <v>32</v>
      </c>
      <c r="N86" s="23" t="s">
        <v>32</v>
      </c>
      <c r="O86" s="23" t="s">
        <v>32</v>
      </c>
      <c r="P86" s="23" t="s">
        <v>32</v>
      </c>
      <c r="Q86" s="23" t="s">
        <v>32</v>
      </c>
      <c r="R86" s="22" t="s">
        <v>32</v>
      </c>
      <c r="S86" s="22" t="s">
        <v>32</v>
      </c>
      <c r="T86" s="25" t="s">
        <v>32</v>
      </c>
      <c r="U86" s="24" t="s">
        <v>32</v>
      </c>
      <c r="V86" s="24" t="s">
        <v>32</v>
      </c>
      <c r="W86" s="23" t="s">
        <v>32</v>
      </c>
      <c r="X86" s="23" t="s">
        <v>32</v>
      </c>
      <c r="Y86" s="23" t="s">
        <v>32</v>
      </c>
      <c r="Z86" s="23" t="s">
        <v>32</v>
      </c>
      <c r="AA86" s="24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</row>
    <row r="87" customFormat="false" ht="15" hidden="false" customHeight="false" outlineLevel="0" collapsed="false">
      <c r="A87" s="21" t="s">
        <v>361</v>
      </c>
      <c r="B87" s="8" t="s">
        <v>358</v>
      </c>
      <c r="C87" s="22" t="s">
        <v>265</v>
      </c>
      <c r="D87" s="23" t="s">
        <v>362</v>
      </c>
      <c r="E87" s="23" t="n">
        <v>75</v>
      </c>
      <c r="F87" s="23" t="n">
        <v>0</v>
      </c>
      <c r="G87" s="24" t="n">
        <v>100</v>
      </c>
      <c r="H87" s="24" t="n">
        <v>220</v>
      </c>
      <c r="I87" s="23" t="s">
        <v>42</v>
      </c>
      <c r="J87" s="23" t="s">
        <v>43</v>
      </c>
      <c r="K87" s="23" t="s">
        <v>42</v>
      </c>
      <c r="L87" s="23" t="s">
        <v>32</v>
      </c>
      <c r="M87" s="23" t="s">
        <v>122</v>
      </c>
      <c r="N87" s="23" t="s">
        <v>32</v>
      </c>
      <c r="O87" s="23" t="s">
        <v>32</v>
      </c>
      <c r="P87" s="23" t="s">
        <v>55</v>
      </c>
      <c r="Q87" s="23" t="s">
        <v>32</v>
      </c>
      <c r="R87" s="22" t="s">
        <v>32</v>
      </c>
      <c r="S87" s="22" t="s">
        <v>69</v>
      </c>
      <c r="T87" s="25" t="s">
        <v>32</v>
      </c>
      <c r="U87" s="24" t="s">
        <v>32</v>
      </c>
      <c r="V87" s="24" t="s">
        <v>97</v>
      </c>
      <c r="W87" s="23" t="s">
        <v>32</v>
      </c>
      <c r="X87" s="23" t="s">
        <v>32</v>
      </c>
      <c r="Y87" s="23" t="s">
        <v>135</v>
      </c>
      <c r="Z87" s="23" t="s">
        <v>32</v>
      </c>
      <c r="AA87" s="24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</row>
    <row r="88" customFormat="false" ht="15" hidden="false" customHeight="false" outlineLevel="0" collapsed="false">
      <c r="A88" s="21" t="s">
        <v>363</v>
      </c>
      <c r="B88" s="8" t="s">
        <v>360</v>
      </c>
      <c r="C88" s="22" t="s">
        <v>265</v>
      </c>
      <c r="D88" s="23" t="s">
        <v>364</v>
      </c>
      <c r="E88" s="23" t="n">
        <v>100</v>
      </c>
      <c r="F88" s="23" t="n">
        <v>0</v>
      </c>
      <c r="G88" s="24" t="n">
        <v>0</v>
      </c>
      <c r="H88" s="24" t="n">
        <v>210</v>
      </c>
      <c r="I88" s="23" t="s">
        <v>42</v>
      </c>
      <c r="J88" s="23" t="s">
        <v>43</v>
      </c>
      <c r="K88" s="23" t="s">
        <v>42</v>
      </c>
      <c r="L88" s="23" t="s">
        <v>32</v>
      </c>
      <c r="M88" s="23" t="s">
        <v>162</v>
      </c>
      <c r="N88" s="23" t="s">
        <v>32</v>
      </c>
      <c r="O88" s="23" t="s">
        <v>32</v>
      </c>
      <c r="P88" s="23" t="s">
        <v>55</v>
      </c>
      <c r="Q88" s="23" t="s">
        <v>32</v>
      </c>
      <c r="R88" s="22" t="s">
        <v>32</v>
      </c>
      <c r="S88" s="22" t="s">
        <v>56</v>
      </c>
      <c r="T88" s="25" t="s">
        <v>32</v>
      </c>
      <c r="U88" s="24" t="s">
        <v>32</v>
      </c>
      <c r="V88" s="24" t="s">
        <v>167</v>
      </c>
      <c r="W88" s="23" t="s">
        <v>32</v>
      </c>
      <c r="X88" s="23" t="s">
        <v>32</v>
      </c>
      <c r="Y88" s="23" t="s">
        <v>135</v>
      </c>
      <c r="Z88" s="23" t="s">
        <v>32</v>
      </c>
      <c r="AA88" s="24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</row>
    <row r="89" customFormat="false" ht="15" hidden="false" customHeight="false" outlineLevel="0" collapsed="false">
      <c r="A89" s="21" t="s">
        <v>365</v>
      </c>
      <c r="B89" s="8" t="s">
        <v>366</v>
      </c>
      <c r="C89" s="22" t="s">
        <v>265</v>
      </c>
      <c r="D89" s="23" t="s">
        <v>367</v>
      </c>
      <c r="E89" s="23" t="n">
        <v>100</v>
      </c>
      <c r="F89" s="23" t="n">
        <v>0</v>
      </c>
      <c r="G89" s="24" t="n">
        <v>100</v>
      </c>
      <c r="H89" s="24" t="n">
        <v>150</v>
      </c>
      <c r="I89" s="23" t="s">
        <v>43</v>
      </c>
      <c r="J89" s="23" t="s">
        <v>43</v>
      </c>
      <c r="K89" s="23" t="s">
        <v>42</v>
      </c>
      <c r="L89" s="23" t="s">
        <v>66</v>
      </c>
      <c r="M89" s="23" t="s">
        <v>105</v>
      </c>
      <c r="N89" s="23" t="s">
        <v>32</v>
      </c>
      <c r="O89" s="23" t="s">
        <v>55</v>
      </c>
      <c r="P89" s="23" t="s">
        <v>55</v>
      </c>
      <c r="Q89" s="23" t="s">
        <v>32</v>
      </c>
      <c r="R89" s="22" t="s">
        <v>141</v>
      </c>
      <c r="S89" s="22" t="s">
        <v>69</v>
      </c>
      <c r="T89" s="25" t="s">
        <v>32</v>
      </c>
      <c r="U89" s="24" t="s">
        <v>368</v>
      </c>
      <c r="V89" s="24" t="s">
        <v>91</v>
      </c>
      <c r="W89" s="23" t="s">
        <v>32</v>
      </c>
      <c r="X89" s="23" t="s">
        <v>135</v>
      </c>
      <c r="Y89" s="23" t="s">
        <v>135</v>
      </c>
      <c r="Z89" s="23" t="s">
        <v>32</v>
      </c>
      <c r="AA89" s="24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</row>
    <row r="90" customFormat="false" ht="15" hidden="false" customHeight="false" outlineLevel="0" collapsed="false">
      <c r="A90" s="21" t="s">
        <v>369</v>
      </c>
      <c r="B90" s="8" t="s">
        <v>370</v>
      </c>
      <c r="C90" s="22" t="s">
        <v>265</v>
      </c>
      <c r="D90" s="23" t="s">
        <v>32</v>
      </c>
      <c r="E90" s="23" t="s">
        <v>32</v>
      </c>
      <c r="F90" s="23" t="s">
        <v>32</v>
      </c>
      <c r="G90" s="23" t="s">
        <v>32</v>
      </c>
      <c r="H90" s="23" t="s">
        <v>32</v>
      </c>
      <c r="I90" s="23" t="s">
        <v>32</v>
      </c>
      <c r="J90" s="23" t="s">
        <v>32</v>
      </c>
      <c r="K90" s="23" t="s">
        <v>32</v>
      </c>
      <c r="L90" s="23" t="s">
        <v>32</v>
      </c>
      <c r="M90" s="23" t="s">
        <v>32</v>
      </c>
      <c r="N90" s="23" t="s">
        <v>32</v>
      </c>
      <c r="O90" s="23" t="s">
        <v>32</v>
      </c>
      <c r="P90" s="23" t="s">
        <v>32</v>
      </c>
      <c r="Q90" s="23" t="s">
        <v>32</v>
      </c>
      <c r="R90" s="22" t="s">
        <v>32</v>
      </c>
      <c r="S90" s="22" t="s">
        <v>32</v>
      </c>
      <c r="T90" s="22" t="s">
        <v>32</v>
      </c>
      <c r="U90" s="23" t="s">
        <v>32</v>
      </c>
      <c r="V90" s="23" t="s">
        <v>32</v>
      </c>
      <c r="W90" s="23" t="s">
        <v>32</v>
      </c>
      <c r="X90" s="23" t="s">
        <v>32</v>
      </c>
      <c r="Y90" s="23" t="s">
        <v>32</v>
      </c>
      <c r="Z90" s="23" t="s">
        <v>32</v>
      </c>
      <c r="AA90" s="24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</row>
    <row r="91" customFormat="false" ht="15" hidden="false" customHeight="false" outlineLevel="0" collapsed="false">
      <c r="A91" s="21" t="s">
        <v>371</v>
      </c>
      <c r="B91" s="8" t="s">
        <v>372</v>
      </c>
      <c r="C91" s="22" t="s">
        <v>265</v>
      </c>
      <c r="D91" s="23" t="s">
        <v>32</v>
      </c>
      <c r="E91" s="23" t="s">
        <v>32</v>
      </c>
      <c r="F91" s="23" t="s">
        <v>32</v>
      </c>
      <c r="G91" s="24" t="s">
        <v>32</v>
      </c>
      <c r="H91" s="24" t="s">
        <v>32</v>
      </c>
      <c r="I91" s="23" t="s">
        <v>32</v>
      </c>
      <c r="J91" s="23" t="s">
        <v>32</v>
      </c>
      <c r="K91" s="23" t="s">
        <v>32</v>
      </c>
      <c r="L91" s="23" t="s">
        <v>32</v>
      </c>
      <c r="M91" s="23" t="s">
        <v>32</v>
      </c>
      <c r="N91" s="23" t="s">
        <v>32</v>
      </c>
      <c r="O91" s="23" t="s">
        <v>32</v>
      </c>
      <c r="P91" s="23" t="s">
        <v>32</v>
      </c>
      <c r="Q91" s="23" t="s">
        <v>32</v>
      </c>
      <c r="R91" s="22" t="s">
        <v>32</v>
      </c>
      <c r="S91" s="22" t="s">
        <v>32</v>
      </c>
      <c r="T91" s="25" t="s">
        <v>32</v>
      </c>
      <c r="U91" s="24" t="s">
        <v>32</v>
      </c>
      <c r="V91" s="24" t="s">
        <v>32</v>
      </c>
      <c r="W91" s="23" t="s">
        <v>32</v>
      </c>
      <c r="X91" s="23" t="s">
        <v>32</v>
      </c>
      <c r="Y91" s="23" t="s">
        <v>32</v>
      </c>
      <c r="Z91" s="23" t="s">
        <v>32</v>
      </c>
      <c r="AA91" s="24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</row>
    <row r="92" customFormat="false" ht="15" hidden="false" customHeight="false" outlineLevel="0" collapsed="false">
      <c r="A92" s="21" t="s">
        <v>373</v>
      </c>
      <c r="B92" s="8" t="s">
        <v>374</v>
      </c>
      <c r="C92" s="22" t="s">
        <v>265</v>
      </c>
      <c r="D92" s="23" t="s">
        <v>375</v>
      </c>
      <c r="E92" s="23" t="n">
        <v>80</v>
      </c>
      <c r="F92" s="23" t="n">
        <v>20</v>
      </c>
      <c r="G92" s="24" t="n">
        <v>0</v>
      </c>
      <c r="H92" s="24" t="n">
        <v>340</v>
      </c>
      <c r="I92" s="23" t="s">
        <v>43</v>
      </c>
      <c r="J92" s="23" t="s">
        <v>44</v>
      </c>
      <c r="K92" s="23" t="s">
        <v>42</v>
      </c>
      <c r="L92" s="23" t="s">
        <v>81</v>
      </c>
      <c r="M92" s="23" t="s">
        <v>32</v>
      </c>
      <c r="N92" s="23" t="s">
        <v>32</v>
      </c>
      <c r="O92" s="23" t="s">
        <v>55</v>
      </c>
      <c r="P92" s="23" t="s">
        <v>32</v>
      </c>
      <c r="Q92" s="23" t="s">
        <v>32</v>
      </c>
      <c r="R92" s="22" t="s">
        <v>56</v>
      </c>
      <c r="S92" s="22" t="s">
        <v>32</v>
      </c>
      <c r="T92" s="25" t="s">
        <v>32</v>
      </c>
      <c r="U92" s="24" t="s">
        <v>58</v>
      </c>
      <c r="V92" s="24" t="s">
        <v>32</v>
      </c>
      <c r="W92" s="23" t="s">
        <v>32</v>
      </c>
      <c r="X92" s="23" t="s">
        <v>61</v>
      </c>
      <c r="Y92" s="23" t="s">
        <v>32</v>
      </c>
      <c r="Z92" s="23" t="s">
        <v>32</v>
      </c>
      <c r="AA92" s="24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</row>
    <row r="93" customFormat="false" ht="15" hidden="false" customHeight="false" outlineLevel="0" collapsed="false">
      <c r="A93" s="21" t="s">
        <v>376</v>
      </c>
      <c r="B93" s="8" t="s">
        <v>377</v>
      </c>
      <c r="C93" s="22" t="s">
        <v>337</v>
      </c>
      <c r="D93" s="23" t="s">
        <v>378</v>
      </c>
      <c r="E93" s="23" t="n">
        <v>95</v>
      </c>
      <c r="F93" s="23" t="n">
        <v>5</v>
      </c>
      <c r="G93" s="24" t="n">
        <v>0</v>
      </c>
      <c r="H93" s="24" t="n">
        <v>204</v>
      </c>
      <c r="I93" s="23" t="s">
        <v>42</v>
      </c>
      <c r="J93" s="23" t="s">
        <v>43</v>
      </c>
      <c r="K93" s="23" t="s">
        <v>42</v>
      </c>
      <c r="L93" s="23" t="s">
        <v>32</v>
      </c>
      <c r="M93" s="23" t="s">
        <v>82</v>
      </c>
      <c r="N93" s="23" t="s">
        <v>32</v>
      </c>
      <c r="O93" s="23" t="s">
        <v>32</v>
      </c>
      <c r="P93" s="23" t="s">
        <v>55</v>
      </c>
      <c r="Q93" s="23" t="s">
        <v>32</v>
      </c>
      <c r="R93" s="22" t="s">
        <v>32</v>
      </c>
      <c r="S93" s="22" t="s">
        <v>56</v>
      </c>
      <c r="T93" s="25" t="s">
        <v>32</v>
      </c>
      <c r="U93" s="24" t="s">
        <v>32</v>
      </c>
      <c r="V93" s="24" t="s">
        <v>167</v>
      </c>
      <c r="W93" s="23" t="s">
        <v>32</v>
      </c>
      <c r="X93" s="23" t="s">
        <v>32</v>
      </c>
      <c r="Y93" s="23" t="s">
        <v>61</v>
      </c>
      <c r="Z93" s="23" t="s">
        <v>32</v>
      </c>
      <c r="AA93" s="24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</row>
    <row r="94" customFormat="false" ht="15" hidden="false" customHeight="false" outlineLevel="0" collapsed="false">
      <c r="A94" s="21" t="s">
        <v>379</v>
      </c>
      <c r="B94" s="8" t="s">
        <v>380</v>
      </c>
      <c r="C94" s="22" t="s">
        <v>265</v>
      </c>
      <c r="D94" s="23" t="s">
        <v>381</v>
      </c>
      <c r="E94" s="23" t="n">
        <v>60</v>
      </c>
      <c r="F94" s="23" t="n">
        <v>40</v>
      </c>
      <c r="G94" s="24" t="n">
        <v>0</v>
      </c>
      <c r="H94" s="24" t="n">
        <v>270</v>
      </c>
      <c r="I94" s="23" t="s">
        <v>42</v>
      </c>
      <c r="J94" s="23" t="s">
        <v>43</v>
      </c>
      <c r="K94" s="23" t="s">
        <v>42</v>
      </c>
      <c r="L94" s="23" t="s">
        <v>32</v>
      </c>
      <c r="M94" s="23" t="s">
        <v>96</v>
      </c>
      <c r="N94" s="23" t="s">
        <v>32</v>
      </c>
      <c r="O94" s="23" t="s">
        <v>32</v>
      </c>
      <c r="P94" s="23" t="s">
        <v>55</v>
      </c>
      <c r="Q94" s="23" t="s">
        <v>32</v>
      </c>
      <c r="R94" s="22" t="s">
        <v>32</v>
      </c>
      <c r="S94" s="22" t="s">
        <v>90</v>
      </c>
      <c r="T94" s="25" t="s">
        <v>32</v>
      </c>
      <c r="U94" s="24" t="s">
        <v>32</v>
      </c>
      <c r="V94" s="24" t="s">
        <v>98</v>
      </c>
      <c r="W94" s="23" t="s">
        <v>32</v>
      </c>
      <c r="X94" s="23" t="s">
        <v>32</v>
      </c>
      <c r="Y94" s="23" t="s">
        <v>135</v>
      </c>
      <c r="Z94" s="23" t="s">
        <v>32</v>
      </c>
      <c r="AA94" s="24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</row>
    <row r="95" customFormat="false" ht="15" hidden="false" customHeight="false" outlineLevel="0" collapsed="false">
      <c r="A95" s="21" t="s">
        <v>382</v>
      </c>
      <c r="B95" s="8" t="s">
        <v>383</v>
      </c>
      <c r="C95" s="22" t="s">
        <v>265</v>
      </c>
      <c r="D95" s="23" t="s">
        <v>384</v>
      </c>
      <c r="E95" s="23" t="n">
        <v>100</v>
      </c>
      <c r="F95" s="23" t="n">
        <v>0</v>
      </c>
      <c r="G95" s="24" t="n">
        <v>0</v>
      </c>
      <c r="H95" s="24" t="n">
        <v>234</v>
      </c>
      <c r="I95" s="23" t="s">
        <v>42</v>
      </c>
      <c r="J95" s="23" t="s">
        <v>43</v>
      </c>
      <c r="K95" s="23" t="s">
        <v>43</v>
      </c>
      <c r="L95" s="23" t="s">
        <v>32</v>
      </c>
      <c r="M95" s="23" t="s">
        <v>122</v>
      </c>
      <c r="N95" s="23" t="s">
        <v>68</v>
      </c>
      <c r="O95" s="23" t="s">
        <v>32</v>
      </c>
      <c r="P95" s="23" t="s">
        <v>55</v>
      </c>
      <c r="Q95" s="23" t="s">
        <v>55</v>
      </c>
      <c r="R95" s="22" t="s">
        <v>32</v>
      </c>
      <c r="S95" s="22" t="s">
        <v>56</v>
      </c>
      <c r="T95" s="25" t="s">
        <v>69</v>
      </c>
      <c r="U95" s="24" t="s">
        <v>32</v>
      </c>
      <c r="V95" s="24" t="s">
        <v>167</v>
      </c>
      <c r="W95" s="23" t="s">
        <v>97</v>
      </c>
      <c r="X95" s="23" t="s">
        <v>32</v>
      </c>
      <c r="Y95" s="23" t="s">
        <v>135</v>
      </c>
      <c r="Z95" s="23" t="s">
        <v>135</v>
      </c>
      <c r="AA95" s="24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</row>
    <row r="96" customFormat="false" ht="15" hidden="false" customHeight="false" outlineLevel="0" collapsed="false">
      <c r="A96" s="21" t="s">
        <v>385</v>
      </c>
      <c r="B96" s="8" t="s">
        <v>386</v>
      </c>
      <c r="C96" s="22" t="s">
        <v>265</v>
      </c>
      <c r="D96" s="23" t="s">
        <v>32</v>
      </c>
      <c r="E96" s="23" t="s">
        <v>32</v>
      </c>
      <c r="F96" s="23" t="s">
        <v>32</v>
      </c>
      <c r="G96" s="23" t="s">
        <v>32</v>
      </c>
      <c r="H96" s="23" t="s">
        <v>32</v>
      </c>
      <c r="I96" s="23" t="s">
        <v>32</v>
      </c>
      <c r="J96" s="23" t="s">
        <v>32</v>
      </c>
      <c r="K96" s="23" t="s">
        <v>32</v>
      </c>
      <c r="L96" s="23" t="s">
        <v>32</v>
      </c>
      <c r="M96" s="23" t="s">
        <v>32</v>
      </c>
      <c r="N96" s="23" t="s">
        <v>32</v>
      </c>
      <c r="O96" s="23" t="s">
        <v>32</v>
      </c>
      <c r="P96" s="23" t="s">
        <v>32</v>
      </c>
      <c r="Q96" s="23" t="s">
        <v>32</v>
      </c>
      <c r="R96" s="22" t="s">
        <v>32</v>
      </c>
      <c r="S96" s="22" t="s">
        <v>32</v>
      </c>
      <c r="T96" s="22" t="s">
        <v>32</v>
      </c>
      <c r="U96" s="23" t="s">
        <v>32</v>
      </c>
      <c r="V96" s="23" t="s">
        <v>32</v>
      </c>
      <c r="W96" s="23" t="s">
        <v>32</v>
      </c>
      <c r="X96" s="23" t="s">
        <v>32</v>
      </c>
      <c r="Y96" s="23" t="s">
        <v>32</v>
      </c>
      <c r="Z96" s="23" t="s">
        <v>32</v>
      </c>
      <c r="AA96" s="24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</row>
    <row r="97" customFormat="false" ht="15" hidden="false" customHeight="false" outlineLevel="0" collapsed="false">
      <c r="A97" s="21" t="s">
        <v>387</v>
      </c>
      <c r="B97" s="8" t="s">
        <v>388</v>
      </c>
      <c r="C97" s="22" t="s">
        <v>265</v>
      </c>
      <c r="D97" s="23" t="s">
        <v>32</v>
      </c>
      <c r="E97" s="23" t="s">
        <v>32</v>
      </c>
      <c r="F97" s="23" t="s">
        <v>32</v>
      </c>
      <c r="G97" s="23" t="s">
        <v>32</v>
      </c>
      <c r="H97" s="23" t="s">
        <v>32</v>
      </c>
      <c r="I97" s="23" t="s">
        <v>32</v>
      </c>
      <c r="J97" s="23" t="s">
        <v>32</v>
      </c>
      <c r="K97" s="23" t="s">
        <v>32</v>
      </c>
      <c r="L97" s="23" t="s">
        <v>32</v>
      </c>
      <c r="M97" s="23" t="s">
        <v>32</v>
      </c>
      <c r="N97" s="23" t="s">
        <v>32</v>
      </c>
      <c r="O97" s="23" t="s">
        <v>32</v>
      </c>
      <c r="P97" s="23" t="s">
        <v>32</v>
      </c>
      <c r="Q97" s="23" t="s">
        <v>32</v>
      </c>
      <c r="R97" s="22" t="s">
        <v>32</v>
      </c>
      <c r="S97" s="22" t="s">
        <v>32</v>
      </c>
      <c r="T97" s="22" t="s">
        <v>32</v>
      </c>
      <c r="U97" s="23" t="s">
        <v>32</v>
      </c>
      <c r="V97" s="23" t="s">
        <v>32</v>
      </c>
      <c r="W97" s="23" t="s">
        <v>32</v>
      </c>
      <c r="X97" s="23" t="s">
        <v>32</v>
      </c>
      <c r="Y97" s="23" t="s">
        <v>32</v>
      </c>
      <c r="Z97" s="23" t="s">
        <v>32</v>
      </c>
      <c r="AA97" s="24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</row>
    <row r="98" customFormat="false" ht="15" hidden="false" customHeight="false" outlineLevel="0" collapsed="false">
      <c r="A98" s="21" t="s">
        <v>389</v>
      </c>
      <c r="B98" s="8" t="s">
        <v>390</v>
      </c>
      <c r="C98" s="22" t="s">
        <v>265</v>
      </c>
      <c r="D98" s="23" t="s">
        <v>391</v>
      </c>
      <c r="E98" s="23" t="n">
        <v>100</v>
      </c>
      <c r="F98" s="23" t="n">
        <v>0</v>
      </c>
      <c r="G98" s="24" t="n">
        <v>5</v>
      </c>
      <c r="H98" s="24" t="n">
        <v>245</v>
      </c>
      <c r="I98" s="23" t="s">
        <v>42</v>
      </c>
      <c r="J98" s="23" t="s">
        <v>43</v>
      </c>
      <c r="K98" s="23" t="s">
        <v>43</v>
      </c>
      <c r="L98" s="23" t="s">
        <v>32</v>
      </c>
      <c r="M98" s="23" t="s">
        <v>180</v>
      </c>
      <c r="N98" s="23" t="s">
        <v>67</v>
      </c>
      <c r="O98" s="23" t="s">
        <v>32</v>
      </c>
      <c r="P98" s="23" t="s">
        <v>55</v>
      </c>
      <c r="Q98" s="23" t="s">
        <v>55</v>
      </c>
      <c r="R98" s="22" t="s">
        <v>32</v>
      </c>
      <c r="S98" s="22" t="s">
        <v>83</v>
      </c>
      <c r="T98" s="25" t="s">
        <v>106</v>
      </c>
      <c r="U98" s="24" t="s">
        <v>32</v>
      </c>
      <c r="V98" s="24" t="s">
        <v>98</v>
      </c>
      <c r="W98" s="23" t="s">
        <v>124</v>
      </c>
      <c r="X98" s="23" t="s">
        <v>32</v>
      </c>
      <c r="Y98" s="23" t="s">
        <v>135</v>
      </c>
      <c r="Z98" s="23" t="s">
        <v>135</v>
      </c>
      <c r="AA98" s="24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</row>
    <row r="99" customFormat="false" ht="15" hidden="false" customHeight="false" outlineLevel="0" collapsed="false">
      <c r="A99" s="21" t="s">
        <v>392</v>
      </c>
      <c r="B99" s="8" t="s">
        <v>393</v>
      </c>
      <c r="C99" s="22" t="s">
        <v>265</v>
      </c>
      <c r="D99" s="23" t="s">
        <v>32</v>
      </c>
      <c r="E99" s="23" t="s">
        <v>32</v>
      </c>
      <c r="F99" s="23" t="s">
        <v>32</v>
      </c>
      <c r="G99" s="23" t="s">
        <v>32</v>
      </c>
      <c r="H99" s="23" t="s">
        <v>32</v>
      </c>
      <c r="I99" s="23" t="s">
        <v>32</v>
      </c>
      <c r="J99" s="23" t="s">
        <v>32</v>
      </c>
      <c r="K99" s="23" t="s">
        <v>32</v>
      </c>
      <c r="L99" s="23" t="s">
        <v>32</v>
      </c>
      <c r="M99" s="23" t="s">
        <v>32</v>
      </c>
      <c r="N99" s="23" t="s">
        <v>32</v>
      </c>
      <c r="O99" s="23" t="s">
        <v>32</v>
      </c>
      <c r="P99" s="23" t="s">
        <v>32</v>
      </c>
      <c r="Q99" s="23" t="s">
        <v>32</v>
      </c>
      <c r="R99" s="22" t="s">
        <v>32</v>
      </c>
      <c r="S99" s="22" t="s">
        <v>32</v>
      </c>
      <c r="T99" s="22" t="s">
        <v>32</v>
      </c>
      <c r="U99" s="23" t="s">
        <v>32</v>
      </c>
      <c r="V99" s="23" t="s">
        <v>32</v>
      </c>
      <c r="W99" s="23" t="s">
        <v>32</v>
      </c>
      <c r="X99" s="23" t="s">
        <v>32</v>
      </c>
      <c r="Y99" s="23" t="s">
        <v>32</v>
      </c>
      <c r="Z99" s="23" t="s">
        <v>32</v>
      </c>
      <c r="AA99" s="23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</row>
    <row r="100" customFormat="false" ht="15" hidden="false" customHeight="false" outlineLevel="0" collapsed="false">
      <c r="A100" s="21" t="s">
        <v>394</v>
      </c>
      <c r="B100" s="8" t="s">
        <v>395</v>
      </c>
      <c r="C100" s="22" t="s">
        <v>265</v>
      </c>
      <c r="D100" s="23" t="s">
        <v>32</v>
      </c>
      <c r="E100" s="23" t="s">
        <v>32</v>
      </c>
      <c r="F100" s="23" t="s">
        <v>32</v>
      </c>
      <c r="G100" s="23" t="s">
        <v>32</v>
      </c>
      <c r="H100" s="23" t="s">
        <v>32</v>
      </c>
      <c r="I100" s="23" t="s">
        <v>32</v>
      </c>
      <c r="J100" s="23" t="s">
        <v>32</v>
      </c>
      <c r="K100" s="23" t="s">
        <v>32</v>
      </c>
      <c r="L100" s="23" t="s">
        <v>32</v>
      </c>
      <c r="M100" s="23" t="s">
        <v>32</v>
      </c>
      <c r="N100" s="23" t="s">
        <v>32</v>
      </c>
      <c r="O100" s="23" t="s">
        <v>32</v>
      </c>
      <c r="P100" s="23" t="s">
        <v>32</v>
      </c>
      <c r="Q100" s="23" t="s">
        <v>32</v>
      </c>
      <c r="R100" s="22" t="s">
        <v>32</v>
      </c>
      <c r="S100" s="22" t="s">
        <v>32</v>
      </c>
      <c r="T100" s="22" t="s">
        <v>32</v>
      </c>
      <c r="U100" s="23" t="s">
        <v>32</v>
      </c>
      <c r="V100" s="23" t="s">
        <v>32</v>
      </c>
      <c r="W100" s="23" t="s">
        <v>32</v>
      </c>
      <c r="X100" s="23" t="s">
        <v>32</v>
      </c>
      <c r="Y100" s="23" t="s">
        <v>32</v>
      </c>
      <c r="Z100" s="23" t="s">
        <v>32</v>
      </c>
      <c r="AA100" s="24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</row>
    <row r="101" customFormat="false" ht="15" hidden="false" customHeight="false" outlineLevel="0" collapsed="false">
      <c r="A101" s="21" t="s">
        <v>396</v>
      </c>
      <c r="B101" s="8"/>
      <c r="C101" s="22" t="s">
        <v>397</v>
      </c>
      <c r="D101" s="23" t="s">
        <v>398</v>
      </c>
      <c r="E101" s="23" t="n">
        <v>40</v>
      </c>
      <c r="F101" s="23" t="n">
        <v>60</v>
      </c>
      <c r="G101" s="24" t="n">
        <v>0</v>
      </c>
      <c r="H101" s="24" t="n">
        <v>63</v>
      </c>
      <c r="I101" s="23" t="s">
        <v>42</v>
      </c>
      <c r="J101" s="23" t="s">
        <v>43</v>
      </c>
      <c r="K101" s="23" t="s">
        <v>42</v>
      </c>
      <c r="L101" s="23" t="s">
        <v>32</v>
      </c>
      <c r="M101" s="23" t="s">
        <v>273</v>
      </c>
      <c r="N101" s="23" t="s">
        <v>32</v>
      </c>
      <c r="O101" s="23" t="s">
        <v>32</v>
      </c>
      <c r="P101" s="23" t="s">
        <v>55</v>
      </c>
      <c r="Q101" s="23" t="s">
        <v>32</v>
      </c>
      <c r="R101" s="22" t="s">
        <v>32</v>
      </c>
      <c r="S101" s="22" t="s">
        <v>71</v>
      </c>
      <c r="T101" s="25" t="s">
        <v>32</v>
      </c>
      <c r="U101" s="24" t="s">
        <v>32</v>
      </c>
      <c r="V101" s="24" t="s">
        <v>98</v>
      </c>
      <c r="W101" s="23" t="s">
        <v>32</v>
      </c>
      <c r="X101" s="23" t="s">
        <v>32</v>
      </c>
      <c r="Y101" s="23" t="s">
        <v>157</v>
      </c>
      <c r="Z101" s="23" t="s">
        <v>32</v>
      </c>
      <c r="AA101" s="24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</row>
    <row r="102" customFormat="false" ht="15" hidden="false" customHeight="false" outlineLevel="0" collapsed="false">
      <c r="A102" s="21" t="s">
        <v>399</v>
      </c>
      <c r="B102" s="8"/>
      <c r="C102" s="19" t="s">
        <v>397</v>
      </c>
      <c r="D102" s="23" t="s">
        <v>32</v>
      </c>
      <c r="E102" s="23" t="s">
        <v>32</v>
      </c>
      <c r="F102" s="23" t="s">
        <v>32</v>
      </c>
      <c r="G102" s="23" t="s">
        <v>32</v>
      </c>
      <c r="H102" s="23" t="s">
        <v>32</v>
      </c>
      <c r="I102" s="23" t="s">
        <v>32</v>
      </c>
      <c r="J102" s="23" t="s">
        <v>32</v>
      </c>
      <c r="K102" s="23" t="s">
        <v>32</v>
      </c>
      <c r="L102" s="23" t="s">
        <v>32</v>
      </c>
      <c r="M102" s="23" t="s">
        <v>32</v>
      </c>
      <c r="N102" s="23" t="s">
        <v>32</v>
      </c>
      <c r="O102" s="23" t="s">
        <v>32</v>
      </c>
      <c r="P102" s="23" t="s">
        <v>32</v>
      </c>
      <c r="Q102" s="23" t="s">
        <v>32</v>
      </c>
      <c r="R102" s="22" t="s">
        <v>32</v>
      </c>
      <c r="S102" s="22" t="s">
        <v>32</v>
      </c>
      <c r="T102" s="22" t="s">
        <v>32</v>
      </c>
      <c r="U102" s="23" t="s">
        <v>32</v>
      </c>
      <c r="V102" s="23" t="s">
        <v>32</v>
      </c>
      <c r="W102" s="23" t="s">
        <v>32</v>
      </c>
      <c r="X102" s="23" t="s">
        <v>32</v>
      </c>
      <c r="Y102" s="23" t="s">
        <v>32</v>
      </c>
      <c r="Z102" s="23" t="s">
        <v>32</v>
      </c>
      <c r="AA102" s="24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</row>
    <row r="103" customFormat="false" ht="15" hidden="false" customHeight="false" outlineLevel="0" collapsed="false">
      <c r="A103" s="21" t="s">
        <v>400</v>
      </c>
      <c r="B103" s="8"/>
      <c r="C103" s="19" t="s">
        <v>397</v>
      </c>
      <c r="D103" s="23" t="s">
        <v>401</v>
      </c>
      <c r="E103" s="23" t="n">
        <v>100</v>
      </c>
      <c r="F103" s="23" t="n">
        <v>0</v>
      </c>
      <c r="G103" s="24" t="n">
        <v>0</v>
      </c>
      <c r="H103" s="24" t="n">
        <v>155</v>
      </c>
      <c r="I103" s="23" t="s">
        <v>42</v>
      </c>
      <c r="J103" s="23" t="s">
        <v>43</v>
      </c>
      <c r="K103" s="23" t="s">
        <v>43</v>
      </c>
      <c r="L103" s="23" t="s">
        <v>32</v>
      </c>
      <c r="M103" s="23" t="s">
        <v>145</v>
      </c>
      <c r="N103" s="23" t="s">
        <v>123</v>
      </c>
      <c r="O103" s="23" t="s">
        <v>32</v>
      </c>
      <c r="P103" s="23" t="s">
        <v>55</v>
      </c>
      <c r="Q103" s="23" t="s">
        <v>55</v>
      </c>
      <c r="R103" s="22" t="s">
        <v>32</v>
      </c>
      <c r="S103" s="22" t="s">
        <v>70</v>
      </c>
      <c r="T103" s="25" t="s">
        <v>57</v>
      </c>
      <c r="U103" s="24" t="s">
        <v>32</v>
      </c>
      <c r="V103" s="24" t="s">
        <v>156</v>
      </c>
      <c r="W103" s="23" t="s">
        <v>74</v>
      </c>
      <c r="X103" s="23" t="s">
        <v>32</v>
      </c>
      <c r="Y103" s="23" t="s">
        <v>135</v>
      </c>
      <c r="Z103" s="23" t="s">
        <v>157</v>
      </c>
      <c r="AA103" s="24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</row>
    <row r="104" customFormat="false" ht="15" hidden="false" customHeight="false" outlineLevel="0" collapsed="false">
      <c r="A104" s="21" t="s">
        <v>402</v>
      </c>
      <c r="B104" s="8"/>
      <c r="C104" s="19" t="s">
        <v>397</v>
      </c>
      <c r="D104" s="23" t="s">
        <v>403</v>
      </c>
      <c r="E104" s="23" t="n">
        <v>70</v>
      </c>
      <c r="F104" s="23" t="n">
        <v>30</v>
      </c>
      <c r="G104" s="23" t="n">
        <v>0</v>
      </c>
      <c r="H104" s="23" t="n">
        <v>95</v>
      </c>
      <c r="I104" s="23" t="s">
        <v>42</v>
      </c>
      <c r="J104" s="23" t="s">
        <v>43</v>
      </c>
      <c r="K104" s="23" t="s">
        <v>42</v>
      </c>
      <c r="L104" s="23" t="s">
        <v>32</v>
      </c>
      <c r="M104" s="23" t="s">
        <v>105</v>
      </c>
      <c r="N104" s="23" t="s">
        <v>32</v>
      </c>
      <c r="O104" s="23" t="s">
        <v>32</v>
      </c>
      <c r="P104" s="23" t="s">
        <v>55</v>
      </c>
      <c r="Q104" s="23" t="s">
        <v>32</v>
      </c>
      <c r="R104" s="22" t="s">
        <v>32</v>
      </c>
      <c r="S104" s="22" t="s">
        <v>70</v>
      </c>
      <c r="T104" s="22" t="s">
        <v>32</v>
      </c>
      <c r="U104" s="23" t="s">
        <v>32</v>
      </c>
      <c r="V104" s="23" t="s">
        <v>156</v>
      </c>
      <c r="W104" s="23" t="s">
        <v>32</v>
      </c>
      <c r="X104" s="23" t="s">
        <v>32</v>
      </c>
      <c r="Y104" s="23" t="s">
        <v>135</v>
      </c>
      <c r="Z104" s="23" t="s">
        <v>32</v>
      </c>
      <c r="AA104" s="24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</row>
    <row r="105" customFormat="false" ht="15" hidden="false" customHeight="false" outlineLevel="0" collapsed="false">
      <c r="A105" s="21" t="s">
        <v>404</v>
      </c>
      <c r="B105" s="8"/>
      <c r="C105" s="19" t="s">
        <v>397</v>
      </c>
      <c r="D105" s="23" t="s">
        <v>32</v>
      </c>
      <c r="E105" s="23" t="s">
        <v>32</v>
      </c>
      <c r="F105" s="23" t="s">
        <v>32</v>
      </c>
      <c r="G105" s="23" t="s">
        <v>32</v>
      </c>
      <c r="H105" s="23" t="s">
        <v>32</v>
      </c>
      <c r="I105" s="23" t="s">
        <v>32</v>
      </c>
      <c r="J105" s="23" t="s">
        <v>32</v>
      </c>
      <c r="K105" s="23" t="s">
        <v>32</v>
      </c>
      <c r="L105" s="23" t="s">
        <v>32</v>
      </c>
      <c r="M105" s="23" t="s">
        <v>32</v>
      </c>
      <c r="N105" s="23" t="s">
        <v>32</v>
      </c>
      <c r="O105" s="23" t="s">
        <v>32</v>
      </c>
      <c r="P105" s="23" t="s">
        <v>32</v>
      </c>
      <c r="Q105" s="23" t="s">
        <v>32</v>
      </c>
      <c r="R105" s="22" t="s">
        <v>32</v>
      </c>
      <c r="S105" s="22" t="s">
        <v>32</v>
      </c>
      <c r="T105" s="22" t="s">
        <v>32</v>
      </c>
      <c r="U105" s="23" t="s">
        <v>32</v>
      </c>
      <c r="V105" s="23" t="s">
        <v>32</v>
      </c>
      <c r="W105" s="23" t="s">
        <v>32</v>
      </c>
      <c r="X105" s="23" t="s">
        <v>32</v>
      </c>
      <c r="Y105" s="23" t="s">
        <v>32</v>
      </c>
      <c r="Z105" s="23" t="s">
        <v>32</v>
      </c>
      <c r="AA105" s="24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</row>
    <row r="106" customFormat="false" ht="15" hidden="false" customHeight="false" outlineLevel="0" collapsed="false">
      <c r="A106" s="21" t="s">
        <v>405</v>
      </c>
      <c r="B106" s="8"/>
      <c r="C106" s="19" t="s">
        <v>397</v>
      </c>
      <c r="D106" s="23" t="s">
        <v>32</v>
      </c>
      <c r="E106" s="23" t="s">
        <v>32</v>
      </c>
      <c r="F106" s="23" t="s">
        <v>32</v>
      </c>
      <c r="G106" s="23" t="s">
        <v>32</v>
      </c>
      <c r="H106" s="23" t="s">
        <v>32</v>
      </c>
      <c r="I106" s="23" t="s">
        <v>32</v>
      </c>
      <c r="J106" s="23" t="s">
        <v>32</v>
      </c>
      <c r="K106" s="23" t="s">
        <v>32</v>
      </c>
      <c r="L106" s="23" t="s">
        <v>32</v>
      </c>
      <c r="M106" s="23" t="s">
        <v>32</v>
      </c>
      <c r="N106" s="23" t="s">
        <v>32</v>
      </c>
      <c r="O106" s="23" t="s">
        <v>32</v>
      </c>
      <c r="P106" s="23" t="s">
        <v>32</v>
      </c>
      <c r="Q106" s="23" t="s">
        <v>32</v>
      </c>
      <c r="R106" s="22" t="s">
        <v>32</v>
      </c>
      <c r="S106" s="22" t="s">
        <v>32</v>
      </c>
      <c r="T106" s="22" t="s">
        <v>32</v>
      </c>
      <c r="U106" s="23" t="s">
        <v>32</v>
      </c>
      <c r="V106" s="23" t="s">
        <v>32</v>
      </c>
      <c r="W106" s="23" t="s">
        <v>32</v>
      </c>
      <c r="X106" s="23" t="s">
        <v>32</v>
      </c>
      <c r="Y106" s="23" t="s">
        <v>32</v>
      </c>
      <c r="Z106" s="23" t="s">
        <v>32</v>
      </c>
      <c r="AA106" s="24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</row>
    <row r="107" customFormat="false" ht="15" hidden="false" customHeight="false" outlineLevel="0" collapsed="false">
      <c r="A107" s="21" t="s">
        <v>406</v>
      </c>
      <c r="B107" s="8" t="s">
        <v>407</v>
      </c>
      <c r="C107" s="19" t="s">
        <v>397</v>
      </c>
      <c r="D107" s="23" t="s">
        <v>408</v>
      </c>
      <c r="E107" s="23" t="n">
        <v>80</v>
      </c>
      <c r="F107" s="23" t="n">
        <v>20</v>
      </c>
      <c r="G107" s="24" t="n">
        <v>0</v>
      </c>
      <c r="H107" s="24" t="n">
        <v>91</v>
      </c>
      <c r="I107" s="23" t="s">
        <v>42</v>
      </c>
      <c r="J107" s="23" t="s">
        <v>43</v>
      </c>
      <c r="K107" s="23" t="s">
        <v>43</v>
      </c>
      <c r="L107" s="23" t="s">
        <v>32</v>
      </c>
      <c r="M107" s="23" t="s">
        <v>96</v>
      </c>
      <c r="N107" s="23" t="s">
        <v>122</v>
      </c>
      <c r="O107" s="23" t="s">
        <v>32</v>
      </c>
      <c r="P107" s="23" t="s">
        <v>409</v>
      </c>
      <c r="Q107" s="23" t="s">
        <v>409</v>
      </c>
      <c r="R107" s="22" t="s">
        <v>32</v>
      </c>
      <c r="S107" s="22" t="s">
        <v>83</v>
      </c>
      <c r="T107" s="25" t="s">
        <v>70</v>
      </c>
      <c r="U107" s="24" t="s">
        <v>32</v>
      </c>
      <c r="V107" s="24" t="s">
        <v>410</v>
      </c>
      <c r="W107" s="23" t="s">
        <v>410</v>
      </c>
      <c r="X107" s="23" t="s">
        <v>32</v>
      </c>
      <c r="Y107" s="23" t="s">
        <v>135</v>
      </c>
      <c r="Z107" s="23" t="s">
        <v>147</v>
      </c>
      <c r="AA107" s="24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</row>
    <row r="108" customFormat="false" ht="15" hidden="false" customHeight="false" outlineLevel="0" collapsed="false">
      <c r="A108" s="21" t="s">
        <v>411</v>
      </c>
      <c r="B108" s="8" t="s">
        <v>412</v>
      </c>
      <c r="C108" s="19" t="s">
        <v>397</v>
      </c>
      <c r="D108" s="23" t="s">
        <v>413</v>
      </c>
      <c r="E108" s="23" t="n">
        <v>100</v>
      </c>
      <c r="F108" s="23" t="n">
        <v>0</v>
      </c>
      <c r="G108" s="24" t="n">
        <v>0</v>
      </c>
      <c r="H108" s="24" t="n">
        <v>90</v>
      </c>
      <c r="I108" s="23" t="s">
        <v>43</v>
      </c>
      <c r="J108" s="23" t="s">
        <v>43</v>
      </c>
      <c r="K108" s="23" t="s">
        <v>42</v>
      </c>
      <c r="L108" s="23" t="s">
        <v>66</v>
      </c>
      <c r="M108" s="23" t="s">
        <v>145</v>
      </c>
      <c r="N108" s="23" t="s">
        <v>32</v>
      </c>
      <c r="O108" s="23" t="s">
        <v>414</v>
      </c>
      <c r="P108" s="23" t="s">
        <v>414</v>
      </c>
      <c r="Q108" s="23" t="s">
        <v>32</v>
      </c>
      <c r="R108" s="22" t="s">
        <v>83</v>
      </c>
      <c r="S108" s="22" t="s">
        <v>70</v>
      </c>
      <c r="T108" s="25" t="s">
        <v>32</v>
      </c>
      <c r="U108" s="24" t="s">
        <v>415</v>
      </c>
      <c r="V108" s="24" t="s">
        <v>156</v>
      </c>
      <c r="W108" s="23" t="s">
        <v>32</v>
      </c>
      <c r="X108" s="23" t="s">
        <v>135</v>
      </c>
      <c r="Y108" s="23" t="s">
        <v>147</v>
      </c>
      <c r="Z108" s="23" t="s">
        <v>32</v>
      </c>
      <c r="AA108" s="24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</row>
    <row r="109" customFormat="false" ht="15" hidden="false" customHeight="false" outlineLevel="0" collapsed="false">
      <c r="A109" s="21" t="s">
        <v>416</v>
      </c>
      <c r="B109" s="8" t="s">
        <v>417</v>
      </c>
      <c r="C109" s="19" t="s">
        <v>397</v>
      </c>
      <c r="D109" s="23" t="s">
        <v>418</v>
      </c>
      <c r="E109" s="23" t="n">
        <v>100</v>
      </c>
      <c r="F109" s="23" t="n">
        <v>0</v>
      </c>
      <c r="G109" s="24" t="n">
        <v>0</v>
      </c>
      <c r="H109" s="24" t="n">
        <v>305</v>
      </c>
      <c r="I109" s="23" t="s">
        <v>43</v>
      </c>
      <c r="J109" s="23" t="s">
        <v>43</v>
      </c>
      <c r="K109" s="23" t="s">
        <v>42</v>
      </c>
      <c r="L109" s="23" t="s">
        <v>66</v>
      </c>
      <c r="M109" s="23" t="s">
        <v>96</v>
      </c>
      <c r="N109" s="23" t="s">
        <v>32</v>
      </c>
      <c r="O109" s="23" t="s">
        <v>409</v>
      </c>
      <c r="P109" s="23" t="s">
        <v>409</v>
      </c>
      <c r="Q109" s="23" t="s">
        <v>32</v>
      </c>
      <c r="R109" s="22" t="s">
        <v>70</v>
      </c>
      <c r="S109" s="22" t="s">
        <v>83</v>
      </c>
      <c r="T109" s="25" t="s">
        <v>32</v>
      </c>
      <c r="U109" s="24" t="s">
        <v>410</v>
      </c>
      <c r="V109" s="24" t="s">
        <v>410</v>
      </c>
      <c r="W109" s="23" t="s">
        <v>32</v>
      </c>
      <c r="X109" s="23" t="s">
        <v>135</v>
      </c>
      <c r="Y109" s="23" t="s">
        <v>135</v>
      </c>
      <c r="Z109" s="23" t="s">
        <v>32</v>
      </c>
      <c r="AA109" s="24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</row>
    <row r="110" customFormat="false" ht="15" hidden="false" customHeight="false" outlineLevel="0" collapsed="false">
      <c r="A110" s="21" t="s">
        <v>419</v>
      </c>
      <c r="B110" s="8" t="s">
        <v>420</v>
      </c>
      <c r="C110" s="19" t="s">
        <v>397</v>
      </c>
      <c r="D110" s="23" t="s">
        <v>421</v>
      </c>
      <c r="E110" s="23" t="n">
        <v>100</v>
      </c>
      <c r="F110" s="23" t="n">
        <v>0</v>
      </c>
      <c r="G110" s="24" t="n">
        <v>0</v>
      </c>
      <c r="H110" s="24" t="n">
        <v>330</v>
      </c>
      <c r="I110" s="23" t="s">
        <v>42</v>
      </c>
      <c r="J110" s="23" t="s">
        <v>43</v>
      </c>
      <c r="K110" s="23" t="s">
        <v>42</v>
      </c>
      <c r="L110" s="23" t="s">
        <v>32</v>
      </c>
      <c r="M110" s="23" t="s">
        <v>247</v>
      </c>
      <c r="N110" s="23" t="s">
        <v>32</v>
      </c>
      <c r="O110" s="23" t="s">
        <v>32</v>
      </c>
      <c r="P110" s="23" t="s">
        <v>55</v>
      </c>
      <c r="Q110" s="23" t="s">
        <v>32</v>
      </c>
      <c r="R110" s="22" t="s">
        <v>32</v>
      </c>
      <c r="S110" s="22" t="s">
        <v>70</v>
      </c>
      <c r="T110" s="25" t="s">
        <v>32</v>
      </c>
      <c r="U110" s="24" t="s">
        <v>32</v>
      </c>
      <c r="V110" s="24" t="s">
        <v>156</v>
      </c>
      <c r="W110" s="23" t="s">
        <v>32</v>
      </c>
      <c r="X110" s="23" t="s">
        <v>32</v>
      </c>
      <c r="Y110" s="23" t="s">
        <v>135</v>
      </c>
      <c r="Z110" s="23" t="s">
        <v>32</v>
      </c>
      <c r="AA110" s="24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</row>
    <row r="111" customFormat="false" ht="15" hidden="false" customHeight="false" outlineLevel="0" collapsed="false">
      <c r="A111" s="15" t="s">
        <v>422</v>
      </c>
      <c r="B111" s="8"/>
      <c r="C111" s="16" t="s">
        <v>423</v>
      </c>
      <c r="D111" s="17" t="s">
        <v>424</v>
      </c>
      <c r="E111" s="17" t="n">
        <v>50</v>
      </c>
      <c r="F111" s="17" t="n">
        <v>50</v>
      </c>
      <c r="G111" s="13" t="n">
        <v>0</v>
      </c>
      <c r="H111" s="13" t="n">
        <v>70</v>
      </c>
      <c r="I111" s="17" t="s">
        <v>42</v>
      </c>
      <c r="J111" s="17" t="s">
        <v>43</v>
      </c>
      <c r="K111" s="17" t="s">
        <v>43</v>
      </c>
      <c r="L111" s="17" t="s">
        <v>32</v>
      </c>
      <c r="M111" s="17" t="s">
        <v>113</v>
      </c>
      <c r="N111" s="17" t="s">
        <v>105</v>
      </c>
      <c r="O111" s="17" t="s">
        <v>32</v>
      </c>
      <c r="P111" s="17" t="s">
        <v>55</v>
      </c>
      <c r="Q111" s="17" t="s">
        <v>55</v>
      </c>
      <c r="R111" s="16" t="s">
        <v>32</v>
      </c>
      <c r="S111" s="16" t="s">
        <v>70</v>
      </c>
      <c r="T111" s="18" t="s">
        <v>114</v>
      </c>
      <c r="U111" s="13" t="s">
        <v>32</v>
      </c>
      <c r="V111" s="13" t="s">
        <v>156</v>
      </c>
      <c r="W111" s="17" t="s">
        <v>124</v>
      </c>
      <c r="X111" s="17" t="s">
        <v>32</v>
      </c>
      <c r="Y111" s="17" t="s">
        <v>49</v>
      </c>
      <c r="Z111" s="17" t="s">
        <v>49</v>
      </c>
      <c r="AA111" s="13"/>
    </row>
    <row r="112" customFormat="false" ht="12.75" hidden="false" customHeight="false" outlineLevel="0" collapsed="false">
      <c r="A112" s="15" t="s">
        <v>425</v>
      </c>
      <c r="B112" s="16"/>
      <c r="C112" s="16" t="s">
        <v>423</v>
      </c>
      <c r="D112" s="17" t="s">
        <v>426</v>
      </c>
      <c r="E112" s="17" t="n">
        <v>75</v>
      </c>
      <c r="F112" s="17" t="n">
        <v>0</v>
      </c>
      <c r="G112" s="13" t="n">
        <v>100</v>
      </c>
      <c r="H112" s="13" t="n">
        <v>120</v>
      </c>
      <c r="I112" s="17" t="s">
        <v>42</v>
      </c>
      <c r="J112" s="17" t="s">
        <v>43</v>
      </c>
      <c r="K112" s="17" t="s">
        <v>43</v>
      </c>
      <c r="L112" s="17" t="s">
        <v>32</v>
      </c>
      <c r="M112" s="17" t="s">
        <v>123</v>
      </c>
      <c r="N112" s="17" t="s">
        <v>155</v>
      </c>
      <c r="O112" s="17" t="s">
        <v>32</v>
      </c>
      <c r="P112" s="17" t="s">
        <v>55</v>
      </c>
      <c r="Q112" s="17" t="s">
        <v>55</v>
      </c>
      <c r="R112" s="16" t="s">
        <v>32</v>
      </c>
      <c r="S112" s="16" t="s">
        <v>69</v>
      </c>
      <c r="T112" s="18" t="s">
        <v>106</v>
      </c>
      <c r="U112" s="13" t="s">
        <v>32</v>
      </c>
      <c r="V112" s="13" t="s">
        <v>97</v>
      </c>
      <c r="W112" s="17" t="s">
        <v>124</v>
      </c>
      <c r="X112" s="17" t="s">
        <v>32</v>
      </c>
      <c r="Y112" s="17" t="s">
        <v>135</v>
      </c>
      <c r="Z112" s="17" t="s">
        <v>135</v>
      </c>
      <c r="AA112" s="13"/>
    </row>
    <row r="113" customFormat="false" ht="12.75" hidden="false" customHeight="false" outlineLevel="0" collapsed="false">
      <c r="A113" s="15" t="s">
        <v>427</v>
      </c>
      <c r="B113" s="16"/>
      <c r="C113" s="16" t="s">
        <v>423</v>
      </c>
      <c r="D113" s="17" t="s">
        <v>428</v>
      </c>
      <c r="E113" s="17" t="n">
        <v>90</v>
      </c>
      <c r="F113" s="17" t="n">
        <v>10</v>
      </c>
      <c r="G113" s="13" t="n">
        <v>0</v>
      </c>
      <c r="H113" s="13" t="n">
        <v>140</v>
      </c>
      <c r="I113" s="17" t="s">
        <v>42</v>
      </c>
      <c r="J113" s="17" t="s">
        <v>43</v>
      </c>
      <c r="K113" s="17" t="s">
        <v>43</v>
      </c>
      <c r="L113" s="17" t="s">
        <v>32</v>
      </c>
      <c r="M113" s="17" t="s">
        <v>155</v>
      </c>
      <c r="N113" s="17" t="s">
        <v>145</v>
      </c>
      <c r="O113" s="17" t="s">
        <v>32</v>
      </c>
      <c r="P113" s="17" t="s">
        <v>55</v>
      </c>
      <c r="Q113" s="17" t="s">
        <v>55</v>
      </c>
      <c r="R113" s="16" t="s">
        <v>32</v>
      </c>
      <c r="S113" s="16" t="s">
        <v>69</v>
      </c>
      <c r="T113" s="18" t="s">
        <v>83</v>
      </c>
      <c r="U113" s="13" t="s">
        <v>32</v>
      </c>
      <c r="V113" s="13" t="s">
        <v>97</v>
      </c>
      <c r="W113" s="17" t="s">
        <v>98</v>
      </c>
      <c r="X113" s="17" t="s">
        <v>32</v>
      </c>
      <c r="Y113" s="17" t="s">
        <v>135</v>
      </c>
      <c r="Z113" s="17" t="s">
        <v>135</v>
      </c>
      <c r="AA113" s="13"/>
    </row>
    <row r="114" customFormat="false" ht="12.75" hidden="false" customHeight="false" outlineLevel="0" collapsed="false">
      <c r="A114" s="15" t="s">
        <v>429</v>
      </c>
      <c r="B114" s="16"/>
      <c r="C114" s="16" t="s">
        <v>430</v>
      </c>
      <c r="D114" s="17" t="s">
        <v>431</v>
      </c>
      <c r="E114" s="17" t="n">
        <v>25</v>
      </c>
      <c r="F114" s="17" t="n">
        <v>0</v>
      </c>
      <c r="G114" s="13" t="n">
        <v>100</v>
      </c>
      <c r="H114" s="13" t="n">
        <v>130</v>
      </c>
      <c r="I114" s="17" t="s">
        <v>42</v>
      </c>
      <c r="J114" s="17" t="s">
        <v>43</v>
      </c>
      <c r="K114" s="17" t="s">
        <v>43</v>
      </c>
      <c r="L114" s="17" t="s">
        <v>32</v>
      </c>
      <c r="M114" s="17" t="s">
        <v>162</v>
      </c>
      <c r="N114" s="17" t="s">
        <v>68</v>
      </c>
      <c r="O114" s="17" t="s">
        <v>32</v>
      </c>
      <c r="P114" s="17" t="s">
        <v>55</v>
      </c>
      <c r="Q114" s="17" t="s">
        <v>55</v>
      </c>
      <c r="R114" s="16" t="s">
        <v>32</v>
      </c>
      <c r="S114" s="16" t="s">
        <v>274</v>
      </c>
      <c r="T114" s="18" t="s">
        <v>114</v>
      </c>
      <c r="U114" s="13" t="s">
        <v>32</v>
      </c>
      <c r="V114" s="13" t="s">
        <v>275</v>
      </c>
      <c r="W114" s="17" t="s">
        <v>124</v>
      </c>
      <c r="X114" s="17" t="s">
        <v>32</v>
      </c>
      <c r="Y114" s="17" t="s">
        <v>135</v>
      </c>
      <c r="Z114" s="17" t="s">
        <v>135</v>
      </c>
      <c r="AA114" s="13"/>
    </row>
    <row r="115" customFormat="false" ht="12.75" hidden="false" customHeight="false" outlineLevel="0" collapsed="false">
      <c r="A115" s="15" t="s">
        <v>432</v>
      </c>
      <c r="B115" s="16"/>
      <c r="C115" s="16" t="s">
        <v>433</v>
      </c>
      <c r="D115" s="17" t="s">
        <v>434</v>
      </c>
      <c r="E115" s="17" t="n">
        <v>100</v>
      </c>
      <c r="F115" s="17" t="n">
        <v>0</v>
      </c>
      <c r="G115" s="13" t="n">
        <v>0</v>
      </c>
      <c r="H115" s="13" t="n">
        <v>70</v>
      </c>
      <c r="I115" s="17" t="s">
        <v>43</v>
      </c>
      <c r="J115" s="17" t="s">
        <v>43</v>
      </c>
      <c r="K115" s="17" t="s">
        <v>43</v>
      </c>
      <c r="L115" s="17" t="s">
        <v>104</v>
      </c>
      <c r="M115" s="17" t="s">
        <v>435</v>
      </c>
      <c r="N115" s="17" t="s">
        <v>435</v>
      </c>
      <c r="O115" s="17" t="s">
        <v>55</v>
      </c>
      <c r="P115" s="17" t="s">
        <v>55</v>
      </c>
      <c r="Q115" s="17" t="s">
        <v>55</v>
      </c>
      <c r="R115" s="16" t="s">
        <v>133</v>
      </c>
      <c r="S115" s="16" t="s">
        <v>141</v>
      </c>
      <c r="T115" s="18" t="s">
        <v>141</v>
      </c>
      <c r="U115" s="13" t="s">
        <v>134</v>
      </c>
      <c r="V115" s="13" t="s">
        <v>146</v>
      </c>
      <c r="W115" s="17" t="s">
        <v>146</v>
      </c>
      <c r="X115" s="17" t="s">
        <v>157</v>
      </c>
      <c r="Y115" s="17" t="s">
        <v>135</v>
      </c>
      <c r="Z115" s="17" t="s">
        <v>135</v>
      </c>
      <c r="AA115" s="13" t="s">
        <v>436</v>
      </c>
    </row>
    <row r="116" customFormat="false" ht="12.75" hidden="false" customHeight="false" outlineLevel="0" collapsed="false">
      <c r="A116" s="15" t="s">
        <v>437</v>
      </c>
      <c r="B116" s="16"/>
      <c r="C116" s="16" t="s">
        <v>430</v>
      </c>
      <c r="D116" s="17" t="s">
        <v>438</v>
      </c>
      <c r="E116" s="17" t="n">
        <v>60</v>
      </c>
      <c r="F116" s="17" t="n">
        <v>0</v>
      </c>
      <c r="G116" s="13" t="n">
        <v>100</v>
      </c>
      <c r="H116" s="13" t="n">
        <v>38</v>
      </c>
      <c r="I116" s="17" t="s">
        <v>43</v>
      </c>
      <c r="J116" s="17" t="s">
        <v>43</v>
      </c>
      <c r="K116" s="17" t="s">
        <v>43</v>
      </c>
      <c r="L116" s="17" t="s">
        <v>145</v>
      </c>
      <c r="M116" s="17" t="s">
        <v>216</v>
      </c>
      <c r="N116" s="17" t="s">
        <v>105</v>
      </c>
      <c r="O116" s="17" t="s">
        <v>55</v>
      </c>
      <c r="P116" s="17" t="s">
        <v>55</v>
      </c>
      <c r="Q116" s="17" t="s">
        <v>55</v>
      </c>
      <c r="R116" s="16" t="s">
        <v>274</v>
      </c>
      <c r="S116" s="16" t="s">
        <v>141</v>
      </c>
      <c r="T116" s="18" t="s">
        <v>114</v>
      </c>
      <c r="U116" s="13" t="s">
        <v>275</v>
      </c>
      <c r="V116" s="13" t="s">
        <v>146</v>
      </c>
      <c r="W116" s="17" t="s">
        <v>124</v>
      </c>
      <c r="X116" s="17" t="s">
        <v>85</v>
      </c>
      <c r="Y116" s="17" t="s">
        <v>135</v>
      </c>
      <c r="Z116" s="17" t="s">
        <v>135</v>
      </c>
      <c r="AA116" s="13"/>
    </row>
    <row r="117" customFormat="false" ht="12.75" hidden="false" customHeight="false" outlineLevel="0" collapsed="false">
      <c r="A117" s="15" t="s">
        <v>439</v>
      </c>
      <c r="B117" s="16"/>
      <c r="C117" s="16" t="s">
        <v>430</v>
      </c>
      <c r="D117" s="17" t="s">
        <v>440</v>
      </c>
      <c r="E117" s="17" t="n">
        <v>0</v>
      </c>
      <c r="F117" s="17" t="n">
        <v>0</v>
      </c>
      <c r="G117" s="13" t="n">
        <v>100</v>
      </c>
      <c r="H117" s="13" t="n">
        <v>84</v>
      </c>
      <c r="I117" s="17" t="s">
        <v>42</v>
      </c>
      <c r="J117" s="17" t="s">
        <v>43</v>
      </c>
      <c r="K117" s="17" t="s">
        <v>43</v>
      </c>
      <c r="L117" s="17" t="s">
        <v>32</v>
      </c>
      <c r="M117" s="17" t="s">
        <v>82</v>
      </c>
      <c r="N117" s="17" t="s">
        <v>68</v>
      </c>
      <c r="O117" s="17" t="s">
        <v>32</v>
      </c>
      <c r="P117" s="17" t="s">
        <v>55</v>
      </c>
      <c r="Q117" s="17" t="s">
        <v>55</v>
      </c>
      <c r="R117" s="16" t="s">
        <v>32</v>
      </c>
      <c r="S117" s="16" t="s">
        <v>56</v>
      </c>
      <c r="T117" s="18" t="s">
        <v>114</v>
      </c>
      <c r="U117" s="13" t="s">
        <v>32</v>
      </c>
      <c r="V117" s="13" t="s">
        <v>167</v>
      </c>
      <c r="W117" s="17" t="s">
        <v>124</v>
      </c>
      <c r="X117" s="17" t="s">
        <v>32</v>
      </c>
      <c r="Y117" s="17" t="s">
        <v>135</v>
      </c>
      <c r="Z117" s="17" t="s">
        <v>135</v>
      </c>
      <c r="AA117" s="13"/>
    </row>
    <row r="118" customFormat="false" ht="12.75" hidden="false" customHeight="false" outlineLevel="0" collapsed="false">
      <c r="A118" s="15" t="s">
        <v>441</v>
      </c>
      <c r="B118" s="16"/>
      <c r="C118" s="16" t="s">
        <v>430</v>
      </c>
      <c r="D118" s="17" t="s">
        <v>442</v>
      </c>
      <c r="E118" s="17" t="n">
        <v>55</v>
      </c>
      <c r="F118" s="17" t="n">
        <v>20</v>
      </c>
      <c r="G118" s="13" t="n">
        <v>80</v>
      </c>
      <c r="H118" s="13" t="n">
        <v>90</v>
      </c>
      <c r="I118" s="17" t="s">
        <v>42</v>
      </c>
      <c r="J118" s="17" t="s">
        <v>43</v>
      </c>
      <c r="K118" s="17" t="s">
        <v>42</v>
      </c>
      <c r="L118" s="17" t="s">
        <v>32</v>
      </c>
      <c r="M118" s="17" t="s">
        <v>140</v>
      </c>
      <c r="N118" s="17" t="s">
        <v>32</v>
      </c>
      <c r="O118" s="17" t="s">
        <v>32</v>
      </c>
      <c r="P118" s="17" t="s">
        <v>55</v>
      </c>
      <c r="Q118" s="17" t="s">
        <v>32</v>
      </c>
      <c r="R118" s="16" t="s">
        <v>32</v>
      </c>
      <c r="S118" s="16" t="s">
        <v>69</v>
      </c>
      <c r="T118" s="18" t="s">
        <v>32</v>
      </c>
      <c r="U118" s="13" t="s">
        <v>32</v>
      </c>
      <c r="V118" s="13" t="s">
        <v>97</v>
      </c>
      <c r="W118" s="17" t="s">
        <v>32</v>
      </c>
      <c r="X118" s="17" t="s">
        <v>32</v>
      </c>
      <c r="Y118" s="17" t="s">
        <v>135</v>
      </c>
      <c r="Z118" s="17" t="s">
        <v>32</v>
      </c>
      <c r="AA118" s="13"/>
    </row>
    <row r="119" customFormat="false" ht="12.75" hidden="false" customHeight="false" outlineLevel="0" collapsed="false">
      <c r="A119" s="15" t="s">
        <v>443</v>
      </c>
      <c r="B119" s="16"/>
      <c r="C119" s="16" t="s">
        <v>423</v>
      </c>
      <c r="D119" s="17" t="s">
        <v>444</v>
      </c>
      <c r="E119" s="17" t="n">
        <v>15</v>
      </c>
      <c r="F119" s="17" t="n">
        <v>0</v>
      </c>
      <c r="G119" s="13" t="n">
        <v>100</v>
      </c>
      <c r="H119" s="13" t="n">
        <v>90</v>
      </c>
      <c r="I119" s="17" t="s">
        <v>42</v>
      </c>
      <c r="J119" s="17" t="s">
        <v>43</v>
      </c>
      <c r="K119" s="17" t="s">
        <v>43</v>
      </c>
      <c r="L119" s="17" t="s">
        <v>32</v>
      </c>
      <c r="M119" s="17" t="s">
        <v>82</v>
      </c>
      <c r="N119" s="17" t="s">
        <v>68</v>
      </c>
      <c r="O119" s="17" t="s">
        <v>32</v>
      </c>
      <c r="P119" s="17" t="s">
        <v>55</v>
      </c>
      <c r="Q119" s="17" t="s">
        <v>55</v>
      </c>
      <c r="R119" s="16" t="s">
        <v>32</v>
      </c>
      <c r="S119" s="16" t="s">
        <v>69</v>
      </c>
      <c r="T119" s="18" t="s">
        <v>114</v>
      </c>
      <c r="U119" s="13" t="s">
        <v>32</v>
      </c>
      <c r="V119" s="13" t="s">
        <v>97</v>
      </c>
      <c r="W119" s="17" t="s">
        <v>124</v>
      </c>
      <c r="X119" s="17" t="s">
        <v>32</v>
      </c>
      <c r="Y119" s="17" t="s">
        <v>135</v>
      </c>
      <c r="Z119" s="17" t="s">
        <v>135</v>
      </c>
      <c r="AA119" s="13"/>
    </row>
    <row r="120" customFormat="false" ht="12.75" hidden="false" customHeight="false" outlineLevel="0" collapsed="false">
      <c r="A120" s="15" t="s">
        <v>445</v>
      </c>
      <c r="B120" s="16"/>
      <c r="C120" s="16" t="s">
        <v>423</v>
      </c>
      <c r="D120" s="17" t="s">
        <v>446</v>
      </c>
      <c r="E120" s="17" t="n">
        <v>15</v>
      </c>
      <c r="F120" s="17" t="n">
        <v>0</v>
      </c>
      <c r="G120" s="13" t="n">
        <v>100</v>
      </c>
      <c r="H120" s="13" t="n">
        <v>110</v>
      </c>
      <c r="I120" s="17" t="s">
        <v>42</v>
      </c>
      <c r="J120" s="17" t="s">
        <v>43</v>
      </c>
      <c r="K120" s="17" t="s">
        <v>43</v>
      </c>
      <c r="L120" s="17" t="s">
        <v>32</v>
      </c>
      <c r="M120" s="17" t="s">
        <v>155</v>
      </c>
      <c r="N120" s="17" t="s">
        <v>447</v>
      </c>
      <c r="O120" s="17" t="s">
        <v>32</v>
      </c>
      <c r="P120" s="17" t="s">
        <v>55</v>
      </c>
      <c r="Q120" s="17" t="s">
        <v>55</v>
      </c>
      <c r="R120" s="16" t="s">
        <v>32</v>
      </c>
      <c r="S120" s="16" t="s">
        <v>69</v>
      </c>
      <c r="T120" s="18" t="s">
        <v>114</v>
      </c>
      <c r="U120" s="13" t="s">
        <v>32</v>
      </c>
      <c r="V120" s="13" t="s">
        <v>97</v>
      </c>
      <c r="W120" s="17" t="s">
        <v>124</v>
      </c>
      <c r="X120" s="17" t="s">
        <v>32</v>
      </c>
      <c r="Y120" s="17" t="s">
        <v>135</v>
      </c>
      <c r="Z120" s="17" t="s">
        <v>135</v>
      </c>
      <c r="AA120" s="13"/>
    </row>
    <row r="121" customFormat="false" ht="12.75" hidden="false" customHeight="false" outlineLevel="0" collapsed="false">
      <c r="A121" s="15" t="s">
        <v>448</v>
      </c>
      <c r="B121" s="16"/>
      <c r="C121" s="16" t="s">
        <v>423</v>
      </c>
      <c r="D121" s="17" t="s">
        <v>449</v>
      </c>
      <c r="E121" s="17" t="n">
        <v>80</v>
      </c>
      <c r="F121" s="17" t="n">
        <v>20</v>
      </c>
      <c r="G121" s="13" t="n">
        <v>0</v>
      </c>
      <c r="H121" s="13" t="n">
        <v>50</v>
      </c>
      <c r="I121" s="17" t="s">
        <v>42</v>
      </c>
      <c r="J121" s="17" t="s">
        <v>43</v>
      </c>
      <c r="K121" s="17" t="s">
        <v>43</v>
      </c>
      <c r="L121" s="17" t="s">
        <v>32</v>
      </c>
      <c r="M121" s="17" t="s">
        <v>155</v>
      </c>
      <c r="N121" s="17" t="s">
        <v>68</v>
      </c>
      <c r="O121" s="17" t="s">
        <v>32</v>
      </c>
      <c r="P121" s="17" t="s">
        <v>55</v>
      </c>
      <c r="Q121" s="17" t="s">
        <v>55</v>
      </c>
      <c r="R121" s="16" t="s">
        <v>32</v>
      </c>
      <c r="S121" s="16" t="s">
        <v>69</v>
      </c>
      <c r="T121" s="18" t="s">
        <v>90</v>
      </c>
      <c r="U121" s="13" t="s">
        <v>32</v>
      </c>
      <c r="V121" s="13" t="s">
        <v>97</v>
      </c>
      <c r="W121" s="17" t="s">
        <v>107</v>
      </c>
      <c r="X121" s="17" t="s">
        <v>32</v>
      </c>
      <c r="Y121" s="17" t="s">
        <v>49</v>
      </c>
      <c r="Z121" s="17" t="s">
        <v>49</v>
      </c>
      <c r="AA121" s="13"/>
    </row>
    <row r="122" customFormat="false" ht="12.75" hidden="false" customHeight="false" outlineLevel="0" collapsed="false">
      <c r="A122" s="15" t="s">
        <v>450</v>
      </c>
      <c r="B122" s="16"/>
      <c r="C122" s="16" t="s">
        <v>423</v>
      </c>
      <c r="D122" s="17" t="s">
        <v>451</v>
      </c>
      <c r="E122" s="17" t="n">
        <v>70</v>
      </c>
      <c r="F122" s="17" t="n">
        <v>30</v>
      </c>
      <c r="G122" s="13" t="n">
        <v>0</v>
      </c>
      <c r="H122" s="13" t="n">
        <v>110</v>
      </c>
      <c r="I122" s="17" t="s">
        <v>42</v>
      </c>
      <c r="J122" s="17" t="s">
        <v>43</v>
      </c>
      <c r="K122" s="17" t="s">
        <v>43</v>
      </c>
      <c r="L122" s="17" t="s">
        <v>32</v>
      </c>
      <c r="M122" s="17" t="s">
        <v>82</v>
      </c>
      <c r="N122" s="17" t="s">
        <v>452</v>
      </c>
      <c r="O122" s="17" t="s">
        <v>32</v>
      </c>
      <c r="P122" s="17" t="s">
        <v>55</v>
      </c>
      <c r="Q122" s="17" t="s">
        <v>55</v>
      </c>
      <c r="R122" s="16" t="s">
        <v>32</v>
      </c>
      <c r="S122" s="16" t="s">
        <v>133</v>
      </c>
      <c r="T122" s="18" t="s">
        <v>83</v>
      </c>
      <c r="U122" s="13" t="s">
        <v>32</v>
      </c>
      <c r="V122" s="13" t="s">
        <v>97</v>
      </c>
      <c r="W122" s="17" t="s">
        <v>98</v>
      </c>
      <c r="X122" s="17" t="s">
        <v>32</v>
      </c>
      <c r="Y122" s="17" t="s">
        <v>85</v>
      </c>
      <c r="Z122" s="17" t="s">
        <v>49</v>
      </c>
      <c r="AA122" s="13"/>
    </row>
    <row r="123" customFormat="false" ht="12.75" hidden="false" customHeight="false" outlineLevel="0" collapsed="false">
      <c r="A123" s="15" t="s">
        <v>453</v>
      </c>
      <c r="B123" s="16"/>
      <c r="C123" s="19" t="s">
        <v>423</v>
      </c>
      <c r="D123" s="17" t="s">
        <v>32</v>
      </c>
      <c r="E123" s="17" t="s">
        <v>32</v>
      </c>
      <c r="F123" s="17" t="s">
        <v>32</v>
      </c>
      <c r="G123" s="17" t="s">
        <v>32</v>
      </c>
      <c r="H123" s="17" t="s">
        <v>32</v>
      </c>
      <c r="I123" s="17" t="s">
        <v>32</v>
      </c>
      <c r="J123" s="17" t="s">
        <v>32</v>
      </c>
      <c r="K123" s="17" t="s">
        <v>32</v>
      </c>
      <c r="L123" s="17" t="s">
        <v>32</v>
      </c>
      <c r="M123" s="17" t="s">
        <v>32</v>
      </c>
      <c r="N123" s="17" t="s">
        <v>32</v>
      </c>
      <c r="O123" s="17" t="s">
        <v>32</v>
      </c>
      <c r="P123" s="17" t="s">
        <v>32</v>
      </c>
      <c r="Q123" s="17" t="s">
        <v>32</v>
      </c>
      <c r="R123" s="16" t="s">
        <v>32</v>
      </c>
      <c r="S123" s="16" t="s">
        <v>32</v>
      </c>
      <c r="T123" s="16" t="s">
        <v>32</v>
      </c>
      <c r="U123" s="17" t="s">
        <v>32</v>
      </c>
      <c r="V123" s="17" t="s">
        <v>32</v>
      </c>
      <c r="W123" s="17" t="s">
        <v>32</v>
      </c>
      <c r="X123" s="17" t="s">
        <v>32</v>
      </c>
      <c r="Y123" s="17" t="s">
        <v>32</v>
      </c>
      <c r="Z123" s="17" t="s">
        <v>32</v>
      </c>
      <c r="AA123" s="13"/>
    </row>
    <row r="124" customFormat="false" ht="12.75" hidden="false" customHeight="false" outlineLevel="0" collapsed="false">
      <c r="A124" s="15" t="s">
        <v>454</v>
      </c>
      <c r="B124" s="16"/>
      <c r="C124" s="19" t="s">
        <v>423</v>
      </c>
      <c r="D124" s="17" t="s">
        <v>32</v>
      </c>
      <c r="E124" s="17" t="s">
        <v>32</v>
      </c>
      <c r="F124" s="17" t="s">
        <v>32</v>
      </c>
      <c r="G124" s="17" t="s">
        <v>32</v>
      </c>
      <c r="H124" s="17" t="s">
        <v>32</v>
      </c>
      <c r="I124" s="17" t="s">
        <v>32</v>
      </c>
      <c r="J124" s="17" t="s">
        <v>32</v>
      </c>
      <c r="K124" s="17" t="s">
        <v>32</v>
      </c>
      <c r="L124" s="17" t="s">
        <v>32</v>
      </c>
      <c r="M124" s="17" t="s">
        <v>32</v>
      </c>
      <c r="N124" s="17" t="s">
        <v>32</v>
      </c>
      <c r="O124" s="17" t="s">
        <v>32</v>
      </c>
      <c r="P124" s="17" t="s">
        <v>32</v>
      </c>
      <c r="Q124" s="17" t="s">
        <v>32</v>
      </c>
      <c r="R124" s="16" t="s">
        <v>32</v>
      </c>
      <c r="S124" s="16" t="s">
        <v>32</v>
      </c>
      <c r="T124" s="16" t="s">
        <v>32</v>
      </c>
      <c r="U124" s="17" t="s">
        <v>32</v>
      </c>
      <c r="V124" s="17" t="s">
        <v>32</v>
      </c>
      <c r="W124" s="17" t="s">
        <v>32</v>
      </c>
      <c r="X124" s="17" t="s">
        <v>32</v>
      </c>
      <c r="Y124" s="17" t="s">
        <v>32</v>
      </c>
      <c r="Z124" s="17" t="s">
        <v>32</v>
      </c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</row>
    <row r="125" customFormat="false" ht="12.75" hidden="false" customHeight="false" outlineLevel="0" collapsed="false">
      <c r="A125" s="15" t="s">
        <v>455</v>
      </c>
      <c r="B125" s="16"/>
      <c r="C125" s="19" t="s">
        <v>423</v>
      </c>
      <c r="D125" s="17" t="s">
        <v>32</v>
      </c>
      <c r="E125" s="17" t="s">
        <v>32</v>
      </c>
      <c r="F125" s="17" t="s">
        <v>32</v>
      </c>
      <c r="G125" s="17" t="s">
        <v>32</v>
      </c>
      <c r="H125" s="17" t="s">
        <v>32</v>
      </c>
      <c r="I125" s="17" t="s">
        <v>32</v>
      </c>
      <c r="J125" s="17" t="s">
        <v>32</v>
      </c>
      <c r="K125" s="17" t="s">
        <v>32</v>
      </c>
      <c r="L125" s="17" t="s">
        <v>32</v>
      </c>
      <c r="M125" s="17" t="s">
        <v>32</v>
      </c>
      <c r="N125" s="17" t="s">
        <v>32</v>
      </c>
      <c r="O125" s="17" t="s">
        <v>32</v>
      </c>
      <c r="P125" s="17" t="s">
        <v>32</v>
      </c>
      <c r="Q125" s="17" t="s">
        <v>32</v>
      </c>
      <c r="R125" s="16" t="s">
        <v>32</v>
      </c>
      <c r="S125" s="16" t="s">
        <v>32</v>
      </c>
      <c r="T125" s="16" t="s">
        <v>32</v>
      </c>
      <c r="U125" s="17" t="s">
        <v>32</v>
      </c>
      <c r="V125" s="17" t="s">
        <v>32</v>
      </c>
      <c r="W125" s="17" t="s">
        <v>32</v>
      </c>
      <c r="X125" s="17" t="s">
        <v>32</v>
      </c>
      <c r="Y125" s="17" t="s">
        <v>32</v>
      </c>
      <c r="Z125" s="17" t="s">
        <v>32</v>
      </c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</row>
    <row r="126" customFormat="false" ht="12.75" hidden="false" customHeight="false" outlineLevel="0" collapsed="false">
      <c r="A126" s="15" t="s">
        <v>456</v>
      </c>
      <c r="B126" s="16"/>
      <c r="C126" s="19" t="s">
        <v>423</v>
      </c>
      <c r="D126" s="17" t="s">
        <v>32</v>
      </c>
      <c r="E126" s="17" t="s">
        <v>32</v>
      </c>
      <c r="F126" s="17" t="s">
        <v>32</v>
      </c>
      <c r="G126" s="17" t="s">
        <v>32</v>
      </c>
      <c r="H126" s="17" t="s">
        <v>32</v>
      </c>
      <c r="I126" s="17" t="s">
        <v>32</v>
      </c>
      <c r="J126" s="17" t="s">
        <v>32</v>
      </c>
      <c r="K126" s="17" t="s">
        <v>32</v>
      </c>
      <c r="L126" s="17" t="s">
        <v>32</v>
      </c>
      <c r="M126" s="17" t="s">
        <v>32</v>
      </c>
      <c r="N126" s="17" t="s">
        <v>32</v>
      </c>
      <c r="O126" s="17" t="s">
        <v>32</v>
      </c>
      <c r="P126" s="17" t="s">
        <v>32</v>
      </c>
      <c r="Q126" s="17" t="s">
        <v>32</v>
      </c>
      <c r="R126" s="16" t="s">
        <v>32</v>
      </c>
      <c r="S126" s="16" t="s">
        <v>32</v>
      </c>
      <c r="T126" s="16" t="s">
        <v>32</v>
      </c>
      <c r="U126" s="17" t="s">
        <v>32</v>
      </c>
      <c r="V126" s="17" t="s">
        <v>32</v>
      </c>
      <c r="W126" s="17" t="s">
        <v>32</v>
      </c>
      <c r="X126" s="17" t="s">
        <v>32</v>
      </c>
      <c r="Y126" s="17" t="s">
        <v>32</v>
      </c>
      <c r="Z126" s="17" t="s">
        <v>32</v>
      </c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</row>
    <row r="127" customFormat="false" ht="12.75" hidden="false" customHeight="false" outlineLevel="0" collapsed="false">
      <c r="A127" s="15" t="s">
        <v>457</v>
      </c>
      <c r="B127" s="16"/>
      <c r="C127" s="19" t="s">
        <v>423</v>
      </c>
      <c r="D127" s="17" t="s">
        <v>32</v>
      </c>
      <c r="E127" s="17" t="s">
        <v>32</v>
      </c>
      <c r="F127" s="17" t="s">
        <v>32</v>
      </c>
      <c r="G127" s="17" t="s">
        <v>32</v>
      </c>
      <c r="H127" s="17" t="s">
        <v>32</v>
      </c>
      <c r="I127" s="17" t="s">
        <v>32</v>
      </c>
      <c r="J127" s="17" t="s">
        <v>32</v>
      </c>
      <c r="K127" s="17" t="s">
        <v>32</v>
      </c>
      <c r="L127" s="17" t="s">
        <v>32</v>
      </c>
      <c r="M127" s="17" t="s">
        <v>32</v>
      </c>
      <c r="N127" s="17" t="s">
        <v>32</v>
      </c>
      <c r="O127" s="17" t="s">
        <v>32</v>
      </c>
      <c r="P127" s="17" t="s">
        <v>32</v>
      </c>
      <c r="Q127" s="17" t="s">
        <v>32</v>
      </c>
      <c r="R127" s="16" t="s">
        <v>32</v>
      </c>
      <c r="S127" s="16" t="s">
        <v>32</v>
      </c>
      <c r="T127" s="16" t="s">
        <v>32</v>
      </c>
      <c r="U127" s="17" t="s">
        <v>32</v>
      </c>
      <c r="V127" s="17" t="s">
        <v>32</v>
      </c>
      <c r="W127" s="17" t="s">
        <v>32</v>
      </c>
      <c r="X127" s="17" t="s">
        <v>32</v>
      </c>
      <c r="Y127" s="17" t="s">
        <v>32</v>
      </c>
      <c r="Z127" s="17" t="s">
        <v>32</v>
      </c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</row>
    <row r="128" customFormat="false" ht="12.75" hidden="false" customHeight="false" outlineLevel="0" collapsed="false">
      <c r="A128" s="15" t="s">
        <v>458</v>
      </c>
      <c r="B128" s="16"/>
      <c r="C128" s="19" t="s">
        <v>423</v>
      </c>
      <c r="D128" s="17" t="s">
        <v>32</v>
      </c>
      <c r="E128" s="17" t="s">
        <v>32</v>
      </c>
      <c r="F128" s="17" t="s">
        <v>32</v>
      </c>
      <c r="G128" s="17" t="s">
        <v>32</v>
      </c>
      <c r="H128" s="17" t="s">
        <v>32</v>
      </c>
      <c r="I128" s="17" t="s">
        <v>32</v>
      </c>
      <c r="J128" s="17" t="s">
        <v>32</v>
      </c>
      <c r="K128" s="17" t="s">
        <v>32</v>
      </c>
      <c r="L128" s="17" t="s">
        <v>32</v>
      </c>
      <c r="M128" s="17" t="s">
        <v>32</v>
      </c>
      <c r="N128" s="17" t="s">
        <v>32</v>
      </c>
      <c r="O128" s="17" t="s">
        <v>32</v>
      </c>
      <c r="P128" s="17" t="s">
        <v>32</v>
      </c>
      <c r="Q128" s="17" t="s">
        <v>32</v>
      </c>
      <c r="R128" s="16" t="s">
        <v>32</v>
      </c>
      <c r="S128" s="16" t="s">
        <v>32</v>
      </c>
      <c r="T128" s="16" t="s">
        <v>32</v>
      </c>
      <c r="U128" s="17" t="s">
        <v>32</v>
      </c>
      <c r="V128" s="17" t="s">
        <v>32</v>
      </c>
      <c r="W128" s="17" t="s">
        <v>32</v>
      </c>
      <c r="X128" s="17" t="s">
        <v>32</v>
      </c>
      <c r="Y128" s="17" t="s">
        <v>32</v>
      </c>
      <c r="Z128" s="17" t="s">
        <v>32</v>
      </c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</row>
    <row r="129" customFormat="false" ht="12.75" hidden="false" customHeight="false" outlineLevel="0" collapsed="false">
      <c r="A129" s="15" t="s">
        <v>459</v>
      </c>
      <c r="B129" s="16"/>
      <c r="C129" s="19" t="s">
        <v>423</v>
      </c>
      <c r="D129" s="17" t="s">
        <v>32</v>
      </c>
      <c r="E129" s="17" t="s">
        <v>32</v>
      </c>
      <c r="F129" s="17" t="s">
        <v>32</v>
      </c>
      <c r="G129" s="17" t="s">
        <v>32</v>
      </c>
      <c r="H129" s="17" t="s">
        <v>32</v>
      </c>
      <c r="I129" s="17" t="s">
        <v>32</v>
      </c>
      <c r="J129" s="17" t="s">
        <v>32</v>
      </c>
      <c r="K129" s="17" t="s">
        <v>32</v>
      </c>
      <c r="L129" s="17" t="s">
        <v>32</v>
      </c>
      <c r="M129" s="17" t="s">
        <v>32</v>
      </c>
      <c r="N129" s="17" t="s">
        <v>32</v>
      </c>
      <c r="O129" s="17" t="s">
        <v>32</v>
      </c>
      <c r="P129" s="17" t="s">
        <v>32</v>
      </c>
      <c r="Q129" s="17" t="s">
        <v>32</v>
      </c>
      <c r="R129" s="16" t="s">
        <v>32</v>
      </c>
      <c r="S129" s="16" t="s">
        <v>32</v>
      </c>
      <c r="T129" s="16" t="s">
        <v>32</v>
      </c>
      <c r="U129" s="17" t="s">
        <v>32</v>
      </c>
      <c r="V129" s="17" t="s">
        <v>32</v>
      </c>
      <c r="W129" s="17" t="s">
        <v>32</v>
      </c>
      <c r="X129" s="17" t="s">
        <v>32</v>
      </c>
      <c r="Y129" s="17" t="s">
        <v>32</v>
      </c>
      <c r="Z129" s="17" t="s">
        <v>32</v>
      </c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</row>
    <row r="130" customFormat="false" ht="12.75" hidden="false" customHeight="false" outlineLevel="0" collapsed="false">
      <c r="A130" s="15" t="s">
        <v>460</v>
      </c>
      <c r="B130" s="16"/>
      <c r="C130" s="19" t="s">
        <v>423</v>
      </c>
      <c r="D130" s="17" t="s">
        <v>32</v>
      </c>
      <c r="E130" s="17" t="s">
        <v>32</v>
      </c>
      <c r="F130" s="17" t="s">
        <v>32</v>
      </c>
      <c r="G130" s="17" t="s">
        <v>32</v>
      </c>
      <c r="H130" s="17" t="s">
        <v>32</v>
      </c>
      <c r="I130" s="17" t="s">
        <v>32</v>
      </c>
      <c r="J130" s="17" t="s">
        <v>32</v>
      </c>
      <c r="K130" s="17" t="s">
        <v>32</v>
      </c>
      <c r="L130" s="17" t="s">
        <v>32</v>
      </c>
      <c r="M130" s="17" t="s">
        <v>32</v>
      </c>
      <c r="N130" s="17" t="s">
        <v>32</v>
      </c>
      <c r="O130" s="17" t="s">
        <v>32</v>
      </c>
      <c r="P130" s="17" t="s">
        <v>32</v>
      </c>
      <c r="Q130" s="17" t="s">
        <v>32</v>
      </c>
      <c r="R130" s="16" t="s">
        <v>32</v>
      </c>
      <c r="S130" s="16" t="s">
        <v>32</v>
      </c>
      <c r="T130" s="16" t="s">
        <v>32</v>
      </c>
      <c r="U130" s="17" t="s">
        <v>32</v>
      </c>
      <c r="V130" s="17" t="s">
        <v>32</v>
      </c>
      <c r="W130" s="17" t="s">
        <v>32</v>
      </c>
      <c r="X130" s="17" t="s">
        <v>32</v>
      </c>
      <c r="Y130" s="17" t="s">
        <v>32</v>
      </c>
      <c r="Z130" s="17" t="s">
        <v>32</v>
      </c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</row>
    <row r="131" customFormat="false" ht="12.75" hidden="false" customHeight="false" outlineLevel="0" collapsed="false">
      <c r="A131" s="15" t="s">
        <v>461</v>
      </c>
      <c r="B131" s="16"/>
      <c r="C131" s="19" t="s">
        <v>423</v>
      </c>
      <c r="D131" s="17" t="s">
        <v>32</v>
      </c>
      <c r="E131" s="17" t="s">
        <v>32</v>
      </c>
      <c r="F131" s="17" t="s">
        <v>32</v>
      </c>
      <c r="G131" s="17" t="s">
        <v>32</v>
      </c>
      <c r="H131" s="17" t="s">
        <v>32</v>
      </c>
      <c r="I131" s="17" t="s">
        <v>32</v>
      </c>
      <c r="J131" s="17" t="s">
        <v>32</v>
      </c>
      <c r="K131" s="17" t="s">
        <v>32</v>
      </c>
      <c r="L131" s="17" t="s">
        <v>32</v>
      </c>
      <c r="M131" s="17" t="s">
        <v>32</v>
      </c>
      <c r="N131" s="17" t="s">
        <v>32</v>
      </c>
      <c r="O131" s="17" t="s">
        <v>32</v>
      </c>
      <c r="P131" s="17" t="s">
        <v>32</v>
      </c>
      <c r="Q131" s="17" t="s">
        <v>32</v>
      </c>
      <c r="R131" s="16" t="s">
        <v>32</v>
      </c>
      <c r="S131" s="16" t="s">
        <v>32</v>
      </c>
      <c r="T131" s="16" t="s">
        <v>32</v>
      </c>
      <c r="U131" s="17" t="s">
        <v>32</v>
      </c>
      <c r="V131" s="17" t="s">
        <v>32</v>
      </c>
      <c r="W131" s="17" t="s">
        <v>32</v>
      </c>
      <c r="X131" s="17" t="s">
        <v>32</v>
      </c>
      <c r="Y131" s="17" t="s">
        <v>32</v>
      </c>
      <c r="Z131" s="17" t="s">
        <v>32</v>
      </c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</row>
    <row r="132" customFormat="false" ht="12.75" hidden="false" customHeight="false" outlineLevel="0" collapsed="false">
      <c r="A132" s="15" t="s">
        <v>462</v>
      </c>
      <c r="B132" s="16"/>
      <c r="C132" s="19" t="s">
        <v>423</v>
      </c>
      <c r="D132" s="17" t="s">
        <v>32</v>
      </c>
      <c r="E132" s="17" t="s">
        <v>32</v>
      </c>
      <c r="F132" s="17" t="s">
        <v>32</v>
      </c>
      <c r="G132" s="17" t="s">
        <v>32</v>
      </c>
      <c r="H132" s="17" t="s">
        <v>32</v>
      </c>
      <c r="I132" s="17" t="s">
        <v>32</v>
      </c>
      <c r="J132" s="17" t="s">
        <v>32</v>
      </c>
      <c r="K132" s="17" t="s">
        <v>32</v>
      </c>
      <c r="L132" s="17" t="s">
        <v>32</v>
      </c>
      <c r="M132" s="17" t="s">
        <v>32</v>
      </c>
      <c r="N132" s="17" t="s">
        <v>32</v>
      </c>
      <c r="O132" s="17" t="s">
        <v>32</v>
      </c>
      <c r="P132" s="17" t="s">
        <v>32</v>
      </c>
      <c r="Q132" s="17" t="s">
        <v>32</v>
      </c>
      <c r="R132" s="16" t="s">
        <v>32</v>
      </c>
      <c r="S132" s="16" t="s">
        <v>32</v>
      </c>
      <c r="T132" s="16" t="s">
        <v>32</v>
      </c>
      <c r="U132" s="17" t="s">
        <v>32</v>
      </c>
      <c r="V132" s="17" t="s">
        <v>32</v>
      </c>
      <c r="W132" s="17" t="s">
        <v>32</v>
      </c>
      <c r="X132" s="17" t="s">
        <v>32</v>
      </c>
      <c r="Y132" s="17" t="s">
        <v>463</v>
      </c>
      <c r="Z132" s="17" t="s">
        <v>32</v>
      </c>
      <c r="AA132" s="13"/>
    </row>
    <row r="133" customFormat="false" ht="15" hidden="false" customHeight="false" outlineLevel="0" collapsed="false">
      <c r="A133" s="15" t="s">
        <v>464</v>
      </c>
      <c r="B133" s="8" t="s">
        <v>465</v>
      </c>
      <c r="C133" s="16" t="s">
        <v>466</v>
      </c>
      <c r="D133" s="17" t="s">
        <v>32</v>
      </c>
      <c r="E133" s="17" t="s">
        <v>32</v>
      </c>
      <c r="F133" s="17" t="s">
        <v>32</v>
      </c>
      <c r="G133" s="17" t="s">
        <v>32</v>
      </c>
      <c r="H133" s="17" t="s">
        <v>32</v>
      </c>
      <c r="I133" s="17" t="s">
        <v>32</v>
      </c>
      <c r="J133" s="17" t="s">
        <v>32</v>
      </c>
      <c r="K133" s="17" t="s">
        <v>32</v>
      </c>
      <c r="L133" s="17" t="s">
        <v>32</v>
      </c>
      <c r="M133" s="17" t="s">
        <v>32</v>
      </c>
      <c r="N133" s="17" t="s">
        <v>32</v>
      </c>
      <c r="O133" s="17" t="s">
        <v>32</v>
      </c>
      <c r="P133" s="17" t="s">
        <v>32</v>
      </c>
      <c r="Q133" s="17" t="s">
        <v>32</v>
      </c>
      <c r="R133" s="16" t="s">
        <v>32</v>
      </c>
      <c r="S133" s="16" t="s">
        <v>32</v>
      </c>
      <c r="T133" s="16" t="s">
        <v>32</v>
      </c>
      <c r="U133" s="17" t="s">
        <v>32</v>
      </c>
      <c r="V133" s="17" t="s">
        <v>32</v>
      </c>
      <c r="W133" s="17" t="s">
        <v>32</v>
      </c>
      <c r="X133" s="17" t="s">
        <v>32</v>
      </c>
      <c r="Y133" s="17" t="s">
        <v>32</v>
      </c>
      <c r="Z133" s="17" t="s">
        <v>32</v>
      </c>
      <c r="AA133" s="13"/>
    </row>
    <row r="134" customFormat="false" ht="15" hidden="false" customHeight="false" outlineLevel="0" collapsed="false">
      <c r="A134" s="15" t="s">
        <v>467</v>
      </c>
      <c r="B134" s="8" t="s">
        <v>468</v>
      </c>
      <c r="C134" s="16" t="s">
        <v>466</v>
      </c>
      <c r="D134" s="17" t="s">
        <v>469</v>
      </c>
      <c r="E134" s="17" t="n">
        <v>80</v>
      </c>
      <c r="F134" s="17" t="n">
        <v>20</v>
      </c>
      <c r="G134" s="13" t="n">
        <v>0</v>
      </c>
      <c r="H134" s="13" t="n">
        <f aca="false">SUM(100+100+100+100+100)/5</f>
        <v>100</v>
      </c>
      <c r="I134" s="17" t="s">
        <v>42</v>
      </c>
      <c r="J134" s="17" t="s">
        <v>43</v>
      </c>
      <c r="K134" s="17" t="s">
        <v>42</v>
      </c>
      <c r="L134" s="17" t="s">
        <v>32</v>
      </c>
      <c r="M134" s="17" t="s">
        <v>216</v>
      </c>
      <c r="N134" s="17" t="s">
        <v>32</v>
      </c>
      <c r="O134" s="17" t="s">
        <v>32</v>
      </c>
      <c r="P134" s="17" t="s">
        <v>55</v>
      </c>
      <c r="Q134" s="17" t="s">
        <v>32</v>
      </c>
      <c r="R134" s="16" t="s">
        <v>32</v>
      </c>
      <c r="S134" s="16" t="s">
        <v>70</v>
      </c>
      <c r="T134" s="18" t="s">
        <v>32</v>
      </c>
      <c r="U134" s="13" t="s">
        <v>32</v>
      </c>
      <c r="V134" s="13" t="s">
        <v>156</v>
      </c>
      <c r="W134" s="17" t="s">
        <v>32</v>
      </c>
      <c r="X134" s="17" t="s">
        <v>32</v>
      </c>
      <c r="Y134" s="17" t="s">
        <v>157</v>
      </c>
      <c r="Z134" s="17" t="s">
        <v>32</v>
      </c>
      <c r="AA134" s="13"/>
    </row>
    <row r="135" customFormat="false" ht="15" hidden="false" customHeight="false" outlineLevel="0" collapsed="false">
      <c r="A135" s="15" t="s">
        <v>470</v>
      </c>
      <c r="B135" s="8" t="s">
        <v>471</v>
      </c>
      <c r="C135" s="27" t="n">
        <v>43308</v>
      </c>
      <c r="D135" s="17" t="s">
        <v>32</v>
      </c>
      <c r="E135" s="17" t="s">
        <v>32</v>
      </c>
      <c r="F135" s="17" t="s">
        <v>32</v>
      </c>
      <c r="G135" s="17" t="s">
        <v>32</v>
      </c>
      <c r="H135" s="17" t="s">
        <v>32</v>
      </c>
      <c r="I135" s="17" t="s">
        <v>32</v>
      </c>
      <c r="J135" s="17" t="s">
        <v>32</v>
      </c>
      <c r="K135" s="17" t="s">
        <v>32</v>
      </c>
      <c r="L135" s="17" t="s">
        <v>32</v>
      </c>
      <c r="M135" s="17" t="s">
        <v>32</v>
      </c>
      <c r="N135" s="17" t="s">
        <v>32</v>
      </c>
      <c r="O135" s="17" t="s">
        <v>32</v>
      </c>
      <c r="P135" s="17" t="s">
        <v>32</v>
      </c>
      <c r="Q135" s="17" t="s">
        <v>32</v>
      </c>
      <c r="R135" s="16" t="s">
        <v>32</v>
      </c>
      <c r="S135" s="16" t="s">
        <v>32</v>
      </c>
      <c r="T135" s="16" t="s">
        <v>32</v>
      </c>
      <c r="U135" s="17" t="s">
        <v>32</v>
      </c>
      <c r="V135" s="17" t="s">
        <v>32</v>
      </c>
      <c r="W135" s="17" t="s">
        <v>32</v>
      </c>
      <c r="X135" s="17" t="s">
        <v>32</v>
      </c>
      <c r="Y135" s="17" t="s">
        <v>32</v>
      </c>
      <c r="Z135" s="17" t="s">
        <v>32</v>
      </c>
      <c r="AA135" s="13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</row>
    <row r="136" customFormat="false" ht="15" hidden="false" customHeight="false" outlineLevel="0" collapsed="false">
      <c r="A136" s="15" t="s">
        <v>472</v>
      </c>
      <c r="B136" s="8" t="s">
        <v>473</v>
      </c>
      <c r="C136" s="16" t="s">
        <v>466</v>
      </c>
      <c r="D136" s="17" t="s">
        <v>32</v>
      </c>
      <c r="E136" s="17" t="s">
        <v>32</v>
      </c>
      <c r="F136" s="17" t="s">
        <v>32</v>
      </c>
      <c r="G136" s="17" t="s">
        <v>32</v>
      </c>
      <c r="H136" s="17" t="s">
        <v>32</v>
      </c>
      <c r="I136" s="17" t="s">
        <v>32</v>
      </c>
      <c r="J136" s="17" t="s">
        <v>32</v>
      </c>
      <c r="K136" s="17" t="s">
        <v>32</v>
      </c>
      <c r="L136" s="17" t="s">
        <v>32</v>
      </c>
      <c r="M136" s="17" t="s">
        <v>32</v>
      </c>
      <c r="N136" s="17" t="s">
        <v>32</v>
      </c>
      <c r="O136" s="17" t="s">
        <v>32</v>
      </c>
      <c r="P136" s="17" t="s">
        <v>32</v>
      </c>
      <c r="Q136" s="17" t="s">
        <v>32</v>
      </c>
      <c r="R136" s="16" t="s">
        <v>32</v>
      </c>
      <c r="S136" s="16" t="s">
        <v>32</v>
      </c>
      <c r="T136" s="16" t="s">
        <v>32</v>
      </c>
      <c r="U136" s="17" t="s">
        <v>32</v>
      </c>
      <c r="V136" s="17" t="s">
        <v>32</v>
      </c>
      <c r="W136" s="17" t="s">
        <v>32</v>
      </c>
      <c r="X136" s="17" t="s">
        <v>32</v>
      </c>
      <c r="Y136" s="17" t="s">
        <v>32</v>
      </c>
      <c r="Z136" s="17" t="s">
        <v>32</v>
      </c>
      <c r="AA136" s="13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</row>
    <row r="137" customFormat="false" ht="15" hidden="false" customHeight="false" outlineLevel="0" collapsed="false">
      <c r="A137" s="15" t="s">
        <v>474</v>
      </c>
      <c r="B137" s="8" t="s">
        <v>475</v>
      </c>
      <c r="C137" s="16" t="s">
        <v>466</v>
      </c>
      <c r="D137" s="17" t="s">
        <v>476</v>
      </c>
      <c r="E137" s="17" t="n">
        <v>70</v>
      </c>
      <c r="F137" s="17" t="n">
        <v>30</v>
      </c>
      <c r="G137" s="13" t="n">
        <v>0</v>
      </c>
      <c r="H137" s="13" t="n">
        <f aca="false">SUM(50+50+100+50+50)/5</f>
        <v>60</v>
      </c>
      <c r="I137" s="17" t="s">
        <v>42</v>
      </c>
      <c r="J137" s="17" t="s">
        <v>43</v>
      </c>
      <c r="K137" s="17" t="s">
        <v>477</v>
      </c>
      <c r="L137" s="17" t="s">
        <v>32</v>
      </c>
      <c r="M137" s="17" t="s">
        <v>123</v>
      </c>
      <c r="N137" s="17" t="s">
        <v>82</v>
      </c>
      <c r="O137" s="17" t="s">
        <v>32</v>
      </c>
      <c r="P137" s="17" t="s">
        <v>55</v>
      </c>
      <c r="Q137" s="17" t="s">
        <v>55</v>
      </c>
      <c r="R137" s="16" t="s">
        <v>32</v>
      </c>
      <c r="S137" s="16" t="s">
        <v>70</v>
      </c>
      <c r="T137" s="18" t="s">
        <v>83</v>
      </c>
      <c r="U137" s="13" t="s">
        <v>32</v>
      </c>
      <c r="V137" s="13" t="s">
        <v>73</v>
      </c>
      <c r="W137" s="17" t="s">
        <v>98</v>
      </c>
      <c r="X137" s="17" t="s">
        <v>32</v>
      </c>
      <c r="Y137" s="17" t="s">
        <v>135</v>
      </c>
      <c r="Z137" s="17" t="s">
        <v>157</v>
      </c>
      <c r="AA137" s="13"/>
    </row>
    <row r="138" customFormat="false" ht="15" hidden="false" customHeight="false" outlineLevel="0" collapsed="false">
      <c r="A138" s="15" t="s">
        <v>478</v>
      </c>
      <c r="B138" s="8" t="s">
        <v>479</v>
      </c>
      <c r="C138" s="16" t="s">
        <v>466</v>
      </c>
      <c r="D138" s="17" t="s">
        <v>480</v>
      </c>
      <c r="E138" s="17" t="n">
        <v>90</v>
      </c>
      <c r="F138" s="17" t="n">
        <v>10</v>
      </c>
      <c r="G138" s="13" t="n">
        <v>0</v>
      </c>
      <c r="H138" s="13" t="n">
        <f aca="false">SUM(100+100+100+150+150)/5</f>
        <v>120</v>
      </c>
      <c r="I138" s="17" t="s">
        <v>42</v>
      </c>
      <c r="J138" s="17" t="s">
        <v>43</v>
      </c>
      <c r="K138" s="17" t="s">
        <v>43</v>
      </c>
      <c r="L138" s="17" t="s">
        <v>32</v>
      </c>
      <c r="M138" s="17" t="s">
        <v>481</v>
      </c>
      <c r="N138" s="17" t="s">
        <v>267</v>
      </c>
      <c r="O138" s="17" t="s">
        <v>32</v>
      </c>
      <c r="P138" s="17" t="s">
        <v>55</v>
      </c>
      <c r="Q138" s="17" t="s">
        <v>482</v>
      </c>
      <c r="R138" s="16" t="s">
        <v>32</v>
      </c>
      <c r="S138" s="16" t="s">
        <v>56</v>
      </c>
      <c r="T138" s="18" t="s">
        <v>69</v>
      </c>
      <c r="U138" s="13" t="s">
        <v>32</v>
      </c>
      <c r="V138" s="13" t="s">
        <v>167</v>
      </c>
      <c r="W138" s="17" t="s">
        <v>483</v>
      </c>
      <c r="X138" s="17" t="s">
        <v>32</v>
      </c>
      <c r="Y138" s="17" t="s">
        <v>135</v>
      </c>
      <c r="Z138" s="17" t="s">
        <v>147</v>
      </c>
      <c r="AA138" s="13"/>
    </row>
    <row r="139" customFormat="false" ht="15" hidden="false" customHeight="false" outlineLevel="0" collapsed="false">
      <c r="A139" s="15" t="s">
        <v>484</v>
      </c>
      <c r="B139" s="8" t="s">
        <v>485</v>
      </c>
      <c r="C139" s="16" t="s">
        <v>466</v>
      </c>
      <c r="D139" s="17" t="s">
        <v>32</v>
      </c>
      <c r="E139" s="17" t="s">
        <v>32</v>
      </c>
      <c r="F139" s="17" t="s">
        <v>32</v>
      </c>
      <c r="G139" s="17" t="s">
        <v>32</v>
      </c>
      <c r="H139" s="17" t="s">
        <v>32</v>
      </c>
      <c r="I139" s="17" t="s">
        <v>32</v>
      </c>
      <c r="J139" s="17" t="s">
        <v>32</v>
      </c>
      <c r="K139" s="17" t="s">
        <v>32</v>
      </c>
      <c r="L139" s="17" t="s">
        <v>32</v>
      </c>
      <c r="M139" s="17" t="s">
        <v>32</v>
      </c>
      <c r="N139" s="17" t="s">
        <v>32</v>
      </c>
      <c r="O139" s="17" t="s">
        <v>32</v>
      </c>
      <c r="P139" s="17" t="s">
        <v>32</v>
      </c>
      <c r="Q139" s="17" t="s">
        <v>32</v>
      </c>
      <c r="R139" s="16" t="s">
        <v>32</v>
      </c>
      <c r="S139" s="16" t="s">
        <v>32</v>
      </c>
      <c r="T139" s="16" t="s">
        <v>32</v>
      </c>
      <c r="U139" s="17" t="s">
        <v>32</v>
      </c>
      <c r="V139" s="17" t="s">
        <v>32</v>
      </c>
      <c r="W139" s="17" t="s">
        <v>32</v>
      </c>
      <c r="X139" s="17" t="s">
        <v>32</v>
      </c>
      <c r="Y139" s="17" t="s">
        <v>32</v>
      </c>
      <c r="Z139" s="17" t="s">
        <v>32</v>
      </c>
      <c r="AA139" s="13"/>
    </row>
    <row r="140" customFormat="false" ht="15" hidden="false" customHeight="false" outlineLevel="0" collapsed="false">
      <c r="A140" s="15" t="s">
        <v>486</v>
      </c>
      <c r="B140" s="8" t="s">
        <v>487</v>
      </c>
      <c r="C140" s="16" t="s">
        <v>466</v>
      </c>
      <c r="D140" s="17" t="s">
        <v>32</v>
      </c>
      <c r="E140" s="17" t="s">
        <v>32</v>
      </c>
      <c r="F140" s="17" t="s">
        <v>32</v>
      </c>
      <c r="G140" s="17" t="s">
        <v>32</v>
      </c>
      <c r="H140" s="17" t="s">
        <v>32</v>
      </c>
      <c r="I140" s="17" t="s">
        <v>32</v>
      </c>
      <c r="J140" s="17" t="s">
        <v>32</v>
      </c>
      <c r="K140" s="17" t="s">
        <v>32</v>
      </c>
      <c r="L140" s="17" t="s">
        <v>32</v>
      </c>
      <c r="M140" s="17" t="s">
        <v>32</v>
      </c>
      <c r="N140" s="17" t="s">
        <v>32</v>
      </c>
      <c r="O140" s="17" t="s">
        <v>32</v>
      </c>
      <c r="P140" s="17" t="s">
        <v>32</v>
      </c>
      <c r="Q140" s="17" t="s">
        <v>32</v>
      </c>
      <c r="R140" s="16" t="s">
        <v>32</v>
      </c>
      <c r="S140" s="16" t="s">
        <v>32</v>
      </c>
      <c r="T140" s="16" t="s">
        <v>32</v>
      </c>
      <c r="U140" s="17" t="s">
        <v>32</v>
      </c>
      <c r="V140" s="17" t="s">
        <v>32</v>
      </c>
      <c r="W140" s="17" t="s">
        <v>32</v>
      </c>
      <c r="X140" s="17" t="s">
        <v>32</v>
      </c>
      <c r="Y140" s="17" t="s">
        <v>32</v>
      </c>
      <c r="Z140" s="17" t="s">
        <v>32</v>
      </c>
      <c r="AA140" s="13"/>
    </row>
    <row r="141" customFormat="false" ht="15" hidden="false" customHeight="false" outlineLevel="0" collapsed="false">
      <c r="A141" s="15" t="s">
        <v>488</v>
      </c>
      <c r="B141" s="8" t="s">
        <v>489</v>
      </c>
      <c r="C141" s="16" t="s">
        <v>466</v>
      </c>
      <c r="D141" s="17" t="s">
        <v>32</v>
      </c>
      <c r="E141" s="17" t="s">
        <v>32</v>
      </c>
      <c r="F141" s="17" t="s">
        <v>32</v>
      </c>
      <c r="G141" s="17" t="s">
        <v>32</v>
      </c>
      <c r="H141" s="17" t="s">
        <v>32</v>
      </c>
      <c r="I141" s="17" t="s">
        <v>32</v>
      </c>
      <c r="J141" s="17" t="s">
        <v>32</v>
      </c>
      <c r="K141" s="17" t="s">
        <v>32</v>
      </c>
      <c r="L141" s="17" t="s">
        <v>32</v>
      </c>
      <c r="M141" s="17" t="s">
        <v>32</v>
      </c>
      <c r="N141" s="17" t="s">
        <v>32</v>
      </c>
      <c r="O141" s="17" t="s">
        <v>32</v>
      </c>
      <c r="P141" s="17" t="s">
        <v>32</v>
      </c>
      <c r="Q141" s="17" t="s">
        <v>32</v>
      </c>
      <c r="R141" s="16" t="s">
        <v>32</v>
      </c>
      <c r="S141" s="16" t="s">
        <v>32</v>
      </c>
      <c r="T141" s="16" t="s">
        <v>32</v>
      </c>
      <c r="U141" s="17" t="s">
        <v>32</v>
      </c>
      <c r="V141" s="17" t="s">
        <v>32</v>
      </c>
      <c r="W141" s="17" t="s">
        <v>32</v>
      </c>
      <c r="X141" s="17" t="s">
        <v>32</v>
      </c>
      <c r="Y141" s="17" t="s">
        <v>32</v>
      </c>
      <c r="Z141" s="17" t="s">
        <v>32</v>
      </c>
      <c r="AA141" s="13"/>
    </row>
    <row r="142" customFormat="false" ht="15" hidden="false" customHeight="false" outlineLevel="0" collapsed="false">
      <c r="A142" s="15" t="s">
        <v>490</v>
      </c>
      <c r="B142" s="8" t="s">
        <v>491</v>
      </c>
      <c r="C142" s="16" t="s">
        <v>466</v>
      </c>
      <c r="D142" s="17" t="s">
        <v>492</v>
      </c>
      <c r="E142" s="17" t="n">
        <v>50</v>
      </c>
      <c r="F142" s="17" t="n">
        <v>50</v>
      </c>
      <c r="G142" s="13" t="n">
        <v>0</v>
      </c>
      <c r="H142" s="13" t="n">
        <f aca="false">SUM(50+50+100)/5</f>
        <v>40</v>
      </c>
      <c r="I142" s="17" t="s">
        <v>44</v>
      </c>
      <c r="J142" s="17" t="s">
        <v>43</v>
      </c>
      <c r="K142" s="17" t="s">
        <v>43</v>
      </c>
      <c r="L142" s="17" t="s">
        <v>32</v>
      </c>
      <c r="M142" s="17" t="s">
        <v>96</v>
      </c>
      <c r="N142" s="17" t="s">
        <v>180</v>
      </c>
      <c r="O142" s="17" t="s">
        <v>32</v>
      </c>
      <c r="P142" s="17" t="s">
        <v>55</v>
      </c>
      <c r="Q142" s="17" t="s">
        <v>55</v>
      </c>
      <c r="R142" s="16" t="s">
        <v>32</v>
      </c>
      <c r="S142" s="16" t="s">
        <v>69</v>
      </c>
      <c r="T142" s="18" t="s">
        <v>141</v>
      </c>
      <c r="U142" s="13" t="s">
        <v>32</v>
      </c>
      <c r="V142" s="13" t="s">
        <v>97</v>
      </c>
      <c r="W142" s="17" t="s">
        <v>146</v>
      </c>
      <c r="X142" s="17" t="s">
        <v>32</v>
      </c>
      <c r="Y142" s="17" t="s">
        <v>135</v>
      </c>
      <c r="Z142" s="17" t="s">
        <v>493</v>
      </c>
      <c r="AA142" s="13"/>
    </row>
    <row r="143" customFormat="false" ht="15" hidden="false" customHeight="false" outlineLevel="0" collapsed="false">
      <c r="A143" s="15" t="s">
        <v>494</v>
      </c>
      <c r="B143" s="8" t="s">
        <v>495</v>
      </c>
      <c r="C143" s="16" t="s">
        <v>466</v>
      </c>
      <c r="D143" s="17"/>
      <c r="E143" s="17" t="s">
        <v>32</v>
      </c>
      <c r="F143" s="17" t="s">
        <v>32</v>
      </c>
      <c r="G143" s="17" t="s">
        <v>32</v>
      </c>
      <c r="H143" s="17" t="s">
        <v>32</v>
      </c>
      <c r="I143" s="17" t="s">
        <v>32</v>
      </c>
      <c r="J143" s="17" t="s">
        <v>32</v>
      </c>
      <c r="K143" s="17" t="s">
        <v>32</v>
      </c>
      <c r="L143" s="17" t="s">
        <v>32</v>
      </c>
      <c r="M143" s="17" t="s">
        <v>32</v>
      </c>
      <c r="N143" s="17" t="s">
        <v>32</v>
      </c>
      <c r="O143" s="17" t="s">
        <v>32</v>
      </c>
      <c r="P143" s="17" t="s">
        <v>32</v>
      </c>
      <c r="Q143" s="17" t="s">
        <v>32</v>
      </c>
      <c r="R143" s="16" t="s">
        <v>32</v>
      </c>
      <c r="S143" s="16" t="s">
        <v>32</v>
      </c>
      <c r="T143" s="16" t="s">
        <v>32</v>
      </c>
      <c r="U143" s="17" t="s">
        <v>32</v>
      </c>
      <c r="V143" s="17" t="s">
        <v>32</v>
      </c>
      <c r="W143" s="17" t="s">
        <v>32</v>
      </c>
      <c r="X143" s="17" t="s">
        <v>32</v>
      </c>
      <c r="Y143" s="17" t="s">
        <v>32</v>
      </c>
      <c r="Z143" s="17" t="s">
        <v>32</v>
      </c>
      <c r="AA143" s="17"/>
    </row>
    <row r="144" customFormat="false" ht="15" hidden="false" customHeight="false" outlineLevel="0" collapsed="false">
      <c r="A144" s="15" t="s">
        <v>496</v>
      </c>
      <c r="B144" s="8" t="s">
        <v>497</v>
      </c>
      <c r="C144" s="16" t="s">
        <v>466</v>
      </c>
      <c r="D144" s="17" t="s">
        <v>498</v>
      </c>
      <c r="E144" s="17" t="n">
        <v>20</v>
      </c>
      <c r="F144" s="17" t="n">
        <v>80</v>
      </c>
      <c r="G144" s="13" t="n">
        <v>0</v>
      </c>
      <c r="H144" s="13" t="n">
        <f aca="false">SUM(350)/5</f>
        <v>70</v>
      </c>
      <c r="I144" s="17" t="s">
        <v>44</v>
      </c>
      <c r="J144" s="17" t="s">
        <v>43</v>
      </c>
      <c r="K144" s="17" t="s">
        <v>42</v>
      </c>
      <c r="L144" s="17" t="s">
        <v>32</v>
      </c>
      <c r="M144" s="17" t="s">
        <v>499</v>
      </c>
      <c r="N144" s="17" t="s">
        <v>32</v>
      </c>
      <c r="O144" s="17" t="s">
        <v>32</v>
      </c>
      <c r="P144" s="17" t="s">
        <v>55</v>
      </c>
      <c r="Q144" s="17" t="s">
        <v>32</v>
      </c>
      <c r="R144" s="16" t="s">
        <v>32</v>
      </c>
      <c r="S144" s="16" t="s">
        <v>69</v>
      </c>
      <c r="T144" s="18" t="s">
        <v>32</v>
      </c>
      <c r="U144" s="13" t="s">
        <v>32</v>
      </c>
      <c r="V144" s="13" t="s">
        <v>97</v>
      </c>
      <c r="W144" s="17" t="s">
        <v>32</v>
      </c>
      <c r="X144" s="17" t="s">
        <v>32</v>
      </c>
      <c r="Y144" s="17" t="s">
        <v>493</v>
      </c>
      <c r="Z144" s="17" t="s">
        <v>32</v>
      </c>
      <c r="AA144" s="13"/>
    </row>
    <row r="145" customFormat="false" ht="15" hidden="false" customHeight="false" outlineLevel="0" collapsed="false">
      <c r="A145" s="15" t="s">
        <v>500</v>
      </c>
      <c r="B145" s="8" t="s">
        <v>501</v>
      </c>
      <c r="C145" s="16" t="s">
        <v>466</v>
      </c>
      <c r="D145" s="17" t="s">
        <v>502</v>
      </c>
      <c r="E145" s="17" t="n">
        <v>60</v>
      </c>
      <c r="F145" s="17" t="n">
        <v>15</v>
      </c>
      <c r="G145" s="13" t="n">
        <v>20</v>
      </c>
      <c r="H145" s="13" t="n">
        <f aca="false">SUM(250)/5</f>
        <v>50</v>
      </c>
      <c r="I145" s="17" t="s">
        <v>44</v>
      </c>
      <c r="J145" s="17" t="s">
        <v>43</v>
      </c>
      <c r="K145" s="17" t="s">
        <v>43</v>
      </c>
      <c r="L145" s="17" t="s">
        <v>32</v>
      </c>
      <c r="M145" s="17" t="s">
        <v>105</v>
      </c>
      <c r="N145" s="17" t="s">
        <v>130</v>
      </c>
      <c r="O145" s="17" t="s">
        <v>32</v>
      </c>
      <c r="P145" s="17" t="s">
        <v>55</v>
      </c>
      <c r="Q145" s="17" t="s">
        <v>503</v>
      </c>
      <c r="R145" s="16" t="s">
        <v>32</v>
      </c>
      <c r="S145" s="16" t="s">
        <v>56</v>
      </c>
      <c r="T145" s="18" t="s">
        <v>70</v>
      </c>
      <c r="U145" s="13" t="s">
        <v>32</v>
      </c>
      <c r="V145" s="13" t="s">
        <v>58</v>
      </c>
      <c r="W145" s="17" t="s">
        <v>504</v>
      </c>
      <c r="X145" s="17" t="s">
        <v>32</v>
      </c>
      <c r="Y145" s="17" t="s">
        <v>493</v>
      </c>
      <c r="Z145" s="17" t="s">
        <v>135</v>
      </c>
      <c r="AA145" s="13"/>
    </row>
    <row r="146" customFormat="false" ht="15" hidden="false" customHeight="false" outlineLevel="0" collapsed="false">
      <c r="A146" s="15" t="s">
        <v>505</v>
      </c>
      <c r="B146" s="8" t="s">
        <v>506</v>
      </c>
      <c r="C146" s="16" t="s">
        <v>507</v>
      </c>
      <c r="D146" s="17" t="s">
        <v>32</v>
      </c>
      <c r="E146" s="17" t="s">
        <v>32</v>
      </c>
      <c r="F146" s="17" t="s">
        <v>32</v>
      </c>
      <c r="G146" s="17" t="s">
        <v>32</v>
      </c>
      <c r="H146" s="17" t="s">
        <v>32</v>
      </c>
      <c r="I146" s="17" t="s">
        <v>32</v>
      </c>
      <c r="J146" s="17" t="s">
        <v>32</v>
      </c>
      <c r="K146" s="17" t="s">
        <v>32</v>
      </c>
      <c r="L146" s="17" t="s">
        <v>32</v>
      </c>
      <c r="M146" s="17" t="s">
        <v>32</v>
      </c>
      <c r="N146" s="17" t="s">
        <v>32</v>
      </c>
      <c r="O146" s="17" t="s">
        <v>32</v>
      </c>
      <c r="P146" s="17" t="s">
        <v>32</v>
      </c>
      <c r="Q146" s="17" t="s">
        <v>32</v>
      </c>
      <c r="R146" s="16" t="s">
        <v>32</v>
      </c>
      <c r="S146" s="16" t="s">
        <v>32</v>
      </c>
      <c r="T146" s="16" t="s">
        <v>32</v>
      </c>
      <c r="U146" s="17" t="s">
        <v>32</v>
      </c>
      <c r="V146" s="17" t="s">
        <v>32</v>
      </c>
      <c r="W146" s="17" t="s">
        <v>32</v>
      </c>
      <c r="X146" s="17" t="s">
        <v>32</v>
      </c>
      <c r="Y146" s="17" t="s">
        <v>32</v>
      </c>
      <c r="Z146" s="17" t="s">
        <v>32</v>
      </c>
      <c r="AA146" s="13"/>
    </row>
    <row r="147" customFormat="false" ht="15" hidden="false" customHeight="false" outlineLevel="0" collapsed="false">
      <c r="A147" s="15" t="s">
        <v>508</v>
      </c>
      <c r="B147" s="8" t="s">
        <v>509</v>
      </c>
      <c r="C147" s="16" t="s">
        <v>507</v>
      </c>
      <c r="D147" s="17" t="s">
        <v>32</v>
      </c>
      <c r="E147" s="17" t="s">
        <v>32</v>
      </c>
      <c r="F147" s="17" t="s">
        <v>32</v>
      </c>
      <c r="G147" s="17" t="s">
        <v>32</v>
      </c>
      <c r="H147" s="17" t="s">
        <v>32</v>
      </c>
      <c r="I147" s="17" t="s">
        <v>32</v>
      </c>
      <c r="J147" s="17" t="s">
        <v>32</v>
      </c>
      <c r="K147" s="17" t="s">
        <v>32</v>
      </c>
      <c r="L147" s="17" t="s">
        <v>32</v>
      </c>
      <c r="M147" s="17" t="s">
        <v>32</v>
      </c>
      <c r="N147" s="17" t="s">
        <v>32</v>
      </c>
      <c r="O147" s="17" t="s">
        <v>32</v>
      </c>
      <c r="P147" s="17" t="s">
        <v>32</v>
      </c>
      <c r="Q147" s="17" t="s">
        <v>32</v>
      </c>
      <c r="R147" s="16" t="s">
        <v>32</v>
      </c>
      <c r="S147" s="16" t="s">
        <v>32</v>
      </c>
      <c r="T147" s="16" t="s">
        <v>32</v>
      </c>
      <c r="U147" s="17" t="s">
        <v>32</v>
      </c>
      <c r="V147" s="17" t="s">
        <v>32</v>
      </c>
      <c r="W147" s="17" t="s">
        <v>32</v>
      </c>
      <c r="X147" s="17" t="s">
        <v>32</v>
      </c>
      <c r="Y147" s="17" t="s">
        <v>32</v>
      </c>
      <c r="Z147" s="17" t="s">
        <v>32</v>
      </c>
      <c r="AA147" s="13"/>
    </row>
    <row r="148" customFormat="false" ht="15" hidden="false" customHeight="false" outlineLevel="0" collapsed="false">
      <c r="A148" s="15" t="s">
        <v>510</v>
      </c>
      <c r="B148" s="8" t="s">
        <v>511</v>
      </c>
      <c r="C148" s="16" t="s">
        <v>507</v>
      </c>
      <c r="D148" s="17" t="s">
        <v>512</v>
      </c>
      <c r="E148" s="17" t="n">
        <v>50</v>
      </c>
      <c r="F148" s="17" t="n">
        <v>50</v>
      </c>
      <c r="G148" s="13" t="n">
        <v>0</v>
      </c>
      <c r="H148" s="13" t="n">
        <f aca="false">SUM(750)/5</f>
        <v>150</v>
      </c>
      <c r="I148" s="17" t="s">
        <v>44</v>
      </c>
      <c r="J148" s="17" t="s">
        <v>43</v>
      </c>
      <c r="K148" s="17" t="s">
        <v>43</v>
      </c>
      <c r="L148" s="17" t="s">
        <v>32</v>
      </c>
      <c r="M148" s="17" t="s">
        <v>513</v>
      </c>
      <c r="N148" s="17" t="s">
        <v>82</v>
      </c>
      <c r="O148" s="17" t="s">
        <v>32</v>
      </c>
      <c r="P148" s="17" t="s">
        <v>55</v>
      </c>
      <c r="Q148" s="17" t="s">
        <v>55</v>
      </c>
      <c r="R148" s="16" t="s">
        <v>32</v>
      </c>
      <c r="S148" s="16" t="s">
        <v>70</v>
      </c>
      <c r="T148" s="18" t="s">
        <v>90</v>
      </c>
      <c r="U148" s="13" t="s">
        <v>32</v>
      </c>
      <c r="V148" s="13" t="s">
        <v>156</v>
      </c>
      <c r="W148" s="17" t="s">
        <v>107</v>
      </c>
      <c r="X148" s="17" t="s">
        <v>32</v>
      </c>
      <c r="Y148" s="17" t="s">
        <v>514</v>
      </c>
      <c r="Z148" s="17" t="s">
        <v>157</v>
      </c>
      <c r="AA148" s="13"/>
    </row>
    <row r="149" customFormat="false" ht="15" hidden="false" customHeight="false" outlineLevel="0" collapsed="false">
      <c r="A149" s="15" t="s">
        <v>515</v>
      </c>
      <c r="B149" s="8" t="s">
        <v>516</v>
      </c>
      <c r="C149" s="16" t="s">
        <v>466</v>
      </c>
      <c r="D149" s="17" t="s">
        <v>517</v>
      </c>
      <c r="E149" s="17" t="n">
        <v>100</v>
      </c>
      <c r="F149" s="17" t="n">
        <v>0</v>
      </c>
      <c r="G149" s="13" t="n">
        <v>0</v>
      </c>
      <c r="H149" s="13" t="n">
        <f aca="false">SUM(250)/5</f>
        <v>50</v>
      </c>
      <c r="I149" s="17" t="s">
        <v>42</v>
      </c>
      <c r="J149" s="17" t="s">
        <v>43</v>
      </c>
      <c r="K149" s="17" t="s">
        <v>43</v>
      </c>
      <c r="L149" s="17" t="s">
        <v>32</v>
      </c>
      <c r="M149" s="17" t="s">
        <v>68</v>
      </c>
      <c r="N149" s="17" t="s">
        <v>54</v>
      </c>
      <c r="O149" s="17" t="s">
        <v>32</v>
      </c>
      <c r="P149" s="17" t="s">
        <v>55</v>
      </c>
      <c r="Q149" s="17" t="s">
        <v>55</v>
      </c>
      <c r="R149" s="16" t="s">
        <v>32</v>
      </c>
      <c r="S149" s="16" t="s">
        <v>274</v>
      </c>
      <c r="T149" s="18" t="s">
        <v>141</v>
      </c>
      <c r="U149" s="13" t="s">
        <v>32</v>
      </c>
      <c r="V149" s="13" t="s">
        <v>275</v>
      </c>
      <c r="W149" s="17" t="s">
        <v>146</v>
      </c>
      <c r="X149" s="17" t="s">
        <v>32</v>
      </c>
      <c r="Y149" s="17" t="s">
        <v>135</v>
      </c>
      <c r="Z149" s="17" t="s">
        <v>135</v>
      </c>
      <c r="AA149" s="13"/>
    </row>
    <row r="150" customFormat="false" ht="15" hidden="false" customHeight="false" outlineLevel="0" collapsed="false">
      <c r="A150" s="15" t="s">
        <v>518</v>
      </c>
      <c r="B150" s="8" t="s">
        <v>519</v>
      </c>
      <c r="C150" s="16" t="s">
        <v>507</v>
      </c>
      <c r="D150" s="17" t="s">
        <v>520</v>
      </c>
      <c r="E150" s="17" t="n">
        <v>60</v>
      </c>
      <c r="F150" s="17" t="n">
        <v>0</v>
      </c>
      <c r="G150" s="13" t="n">
        <v>40</v>
      </c>
      <c r="H150" s="13" t="n">
        <v>170</v>
      </c>
      <c r="I150" s="17" t="s">
        <v>42</v>
      </c>
      <c r="J150" s="17" t="s">
        <v>43</v>
      </c>
      <c r="K150" s="17" t="s">
        <v>43</v>
      </c>
      <c r="L150" s="17" t="s">
        <v>32</v>
      </c>
      <c r="M150" s="17" t="s">
        <v>216</v>
      </c>
      <c r="N150" s="17" t="s">
        <v>145</v>
      </c>
      <c r="O150" s="17" t="s">
        <v>32</v>
      </c>
      <c r="P150" s="17" t="s">
        <v>55</v>
      </c>
      <c r="Q150" s="17" t="s">
        <v>414</v>
      </c>
      <c r="R150" s="16" t="s">
        <v>32</v>
      </c>
      <c r="S150" s="16" t="s">
        <v>57</v>
      </c>
      <c r="T150" s="18" t="s">
        <v>71</v>
      </c>
      <c r="U150" s="13" t="s">
        <v>32</v>
      </c>
      <c r="V150" s="13" t="s">
        <v>98</v>
      </c>
      <c r="W150" s="17" t="s">
        <v>521</v>
      </c>
      <c r="X150" s="17" t="s">
        <v>32</v>
      </c>
      <c r="Y150" s="17" t="s">
        <v>135</v>
      </c>
      <c r="Z150" s="17" t="s">
        <v>135</v>
      </c>
      <c r="AA150" s="13"/>
    </row>
    <row r="151" customFormat="false" ht="15" hidden="false" customHeight="false" outlineLevel="0" collapsed="false">
      <c r="A151" s="15" t="s">
        <v>522</v>
      </c>
      <c r="B151" s="8" t="s">
        <v>523</v>
      </c>
      <c r="C151" s="16" t="s">
        <v>466</v>
      </c>
      <c r="D151" s="17" t="s">
        <v>524</v>
      </c>
      <c r="E151" s="17" t="n">
        <v>30</v>
      </c>
      <c r="F151" s="17" t="n">
        <v>0</v>
      </c>
      <c r="G151" s="13" t="n">
        <v>70</v>
      </c>
      <c r="H151" s="13" t="n">
        <v>50</v>
      </c>
      <c r="I151" s="17" t="s">
        <v>42</v>
      </c>
      <c r="J151" s="17" t="s">
        <v>43</v>
      </c>
      <c r="K151" s="17" t="s">
        <v>43</v>
      </c>
      <c r="L151" s="17" t="s">
        <v>32</v>
      </c>
      <c r="M151" s="17" t="s">
        <v>145</v>
      </c>
      <c r="N151" s="17" t="s">
        <v>54</v>
      </c>
      <c r="O151" s="17" t="s">
        <v>32</v>
      </c>
      <c r="P151" s="17" t="s">
        <v>55</v>
      </c>
      <c r="Q151" s="17" t="s">
        <v>503</v>
      </c>
      <c r="R151" s="16" t="s">
        <v>32</v>
      </c>
      <c r="S151" s="16" t="s">
        <v>69</v>
      </c>
      <c r="T151" s="18" t="s">
        <v>141</v>
      </c>
      <c r="U151" s="13" t="s">
        <v>32</v>
      </c>
      <c r="V151" s="13" t="s">
        <v>97</v>
      </c>
      <c r="W151" s="17" t="s">
        <v>146</v>
      </c>
      <c r="X151" s="17" t="s">
        <v>32</v>
      </c>
      <c r="Y151" s="17" t="s">
        <v>135</v>
      </c>
      <c r="Z151" s="17" t="s">
        <v>135</v>
      </c>
      <c r="AA151" s="13"/>
    </row>
    <row r="152" customFormat="false" ht="15" hidden="false" customHeight="false" outlineLevel="0" collapsed="false">
      <c r="A152" s="15" t="s">
        <v>525</v>
      </c>
      <c r="B152" s="8" t="s">
        <v>526</v>
      </c>
      <c r="C152" s="16" t="s">
        <v>507</v>
      </c>
      <c r="D152" s="17" t="s">
        <v>527</v>
      </c>
      <c r="E152" s="17" t="n">
        <v>40</v>
      </c>
      <c r="F152" s="17" t="n">
        <v>0</v>
      </c>
      <c r="G152" s="13" t="n">
        <v>60</v>
      </c>
      <c r="H152" s="13" t="n">
        <v>80</v>
      </c>
      <c r="I152" s="17" t="s">
        <v>42</v>
      </c>
      <c r="J152" s="17" t="s">
        <v>43</v>
      </c>
      <c r="K152" s="17" t="s">
        <v>43</v>
      </c>
      <c r="L152" s="17" t="s">
        <v>32</v>
      </c>
      <c r="M152" s="17" t="s">
        <v>67</v>
      </c>
      <c r="N152" s="17" t="s">
        <v>140</v>
      </c>
      <c r="O152" s="17" t="s">
        <v>32</v>
      </c>
      <c r="P152" s="17" t="s">
        <v>55</v>
      </c>
      <c r="Q152" s="17" t="s">
        <v>55</v>
      </c>
      <c r="R152" s="16" t="s">
        <v>32</v>
      </c>
      <c r="S152" s="16" t="s">
        <v>90</v>
      </c>
      <c r="T152" s="18" t="s">
        <v>57</v>
      </c>
      <c r="U152" s="13" t="s">
        <v>32</v>
      </c>
      <c r="V152" s="13" t="s">
        <v>98</v>
      </c>
      <c r="W152" s="17" t="s">
        <v>98</v>
      </c>
      <c r="X152" s="17" t="s">
        <v>32</v>
      </c>
      <c r="Y152" s="17" t="s">
        <v>135</v>
      </c>
      <c r="Z152" s="17" t="s">
        <v>135</v>
      </c>
      <c r="AA152" s="13"/>
    </row>
    <row r="153" customFormat="false" ht="15" hidden="false" customHeight="false" outlineLevel="0" collapsed="false">
      <c r="A153" s="15" t="s">
        <v>528</v>
      </c>
      <c r="B153" s="8" t="s">
        <v>529</v>
      </c>
      <c r="C153" s="16" t="s">
        <v>507</v>
      </c>
      <c r="D153" s="17" t="s">
        <v>530</v>
      </c>
      <c r="E153" s="17" t="n">
        <v>70</v>
      </c>
      <c r="F153" s="17" t="n">
        <v>30</v>
      </c>
      <c r="G153" s="13" t="n">
        <v>0</v>
      </c>
      <c r="H153" s="13" t="n">
        <v>120</v>
      </c>
      <c r="I153" s="17" t="s">
        <v>42</v>
      </c>
      <c r="J153" s="17" t="s">
        <v>43</v>
      </c>
      <c r="K153" s="17" t="s">
        <v>42</v>
      </c>
      <c r="L153" s="17" t="s">
        <v>32</v>
      </c>
      <c r="M153" s="17" t="s">
        <v>82</v>
      </c>
      <c r="N153" s="17" t="s">
        <v>32</v>
      </c>
      <c r="O153" s="17" t="s">
        <v>32</v>
      </c>
      <c r="P153" s="17" t="s">
        <v>414</v>
      </c>
      <c r="Q153" s="17" t="s">
        <v>32</v>
      </c>
      <c r="R153" s="16" t="s">
        <v>32</v>
      </c>
      <c r="S153" s="16" t="s">
        <v>83</v>
      </c>
      <c r="T153" s="18" t="s">
        <v>32</v>
      </c>
      <c r="U153" s="13" t="s">
        <v>32</v>
      </c>
      <c r="V153" s="13" t="s">
        <v>156</v>
      </c>
      <c r="W153" s="17" t="s">
        <v>32</v>
      </c>
      <c r="X153" s="17" t="s">
        <v>32</v>
      </c>
      <c r="Y153" s="17" t="s">
        <v>135</v>
      </c>
      <c r="Z153" s="17" t="s">
        <v>32</v>
      </c>
      <c r="AA153" s="13"/>
    </row>
    <row r="154" customFormat="false" ht="15" hidden="false" customHeight="false" outlineLevel="0" collapsed="false">
      <c r="A154" s="15" t="s">
        <v>531</v>
      </c>
      <c r="B154" s="8" t="s">
        <v>532</v>
      </c>
      <c r="C154" s="16" t="s">
        <v>507</v>
      </c>
      <c r="D154" s="17" t="s">
        <v>533</v>
      </c>
      <c r="E154" s="17" t="n">
        <v>10</v>
      </c>
      <c r="F154" s="17" t="n">
        <v>50</v>
      </c>
      <c r="G154" s="13" t="n">
        <v>40</v>
      </c>
      <c r="H154" s="13" t="n">
        <v>85</v>
      </c>
      <c r="I154" s="17" t="s">
        <v>42</v>
      </c>
      <c r="J154" s="17" t="s">
        <v>43</v>
      </c>
      <c r="K154" s="17" t="s">
        <v>43</v>
      </c>
      <c r="L154" s="17" t="s">
        <v>32</v>
      </c>
      <c r="M154" s="17" t="s">
        <v>534</v>
      </c>
      <c r="N154" s="17" t="s">
        <v>295</v>
      </c>
      <c r="O154" s="17" t="s">
        <v>32</v>
      </c>
      <c r="P154" s="17" t="s">
        <v>55</v>
      </c>
      <c r="Q154" s="17" t="s">
        <v>55</v>
      </c>
      <c r="R154" s="16" t="s">
        <v>32</v>
      </c>
      <c r="S154" s="16" t="s">
        <v>133</v>
      </c>
      <c r="T154" s="18" t="s">
        <v>141</v>
      </c>
      <c r="U154" s="13" t="s">
        <v>32</v>
      </c>
      <c r="V154" s="13" t="s">
        <v>134</v>
      </c>
      <c r="W154" s="17" t="s">
        <v>146</v>
      </c>
      <c r="X154" s="17" t="s">
        <v>32</v>
      </c>
      <c r="Y154" s="17" t="s">
        <v>135</v>
      </c>
      <c r="Z154" s="17" t="s">
        <v>135</v>
      </c>
      <c r="AA154" s="13"/>
    </row>
    <row r="155" customFormat="false" ht="15" hidden="false" customHeight="false" outlineLevel="0" collapsed="false">
      <c r="A155" s="15" t="s">
        <v>535</v>
      </c>
      <c r="B155" s="8" t="s">
        <v>536</v>
      </c>
      <c r="C155" s="16" t="s">
        <v>507</v>
      </c>
      <c r="D155" s="17" t="s">
        <v>537</v>
      </c>
      <c r="E155" s="17" t="n">
        <v>25</v>
      </c>
      <c r="F155" s="17" t="n">
        <v>75</v>
      </c>
      <c r="G155" s="13" t="n">
        <v>0</v>
      </c>
      <c r="H155" s="13" t="n">
        <v>140</v>
      </c>
      <c r="I155" s="17" t="s">
        <v>42</v>
      </c>
      <c r="J155" s="17" t="s">
        <v>43</v>
      </c>
      <c r="K155" s="17" t="s">
        <v>43</v>
      </c>
      <c r="L155" s="17" t="s">
        <v>32</v>
      </c>
      <c r="M155" s="17" t="s">
        <v>67</v>
      </c>
      <c r="N155" s="17" t="s">
        <v>82</v>
      </c>
      <c r="O155" s="17" t="s">
        <v>32</v>
      </c>
      <c r="P155" s="17" t="s">
        <v>414</v>
      </c>
      <c r="Q155" s="17" t="s">
        <v>414</v>
      </c>
      <c r="R155" s="16" t="s">
        <v>32</v>
      </c>
      <c r="S155" s="16" t="s">
        <v>538</v>
      </c>
      <c r="T155" s="18" t="s">
        <v>83</v>
      </c>
      <c r="U155" s="13" t="s">
        <v>32</v>
      </c>
      <c r="V155" s="13" t="s">
        <v>167</v>
      </c>
      <c r="W155" s="17" t="s">
        <v>156</v>
      </c>
      <c r="X155" s="17" t="s">
        <v>32</v>
      </c>
      <c r="Y155" s="17" t="s">
        <v>135</v>
      </c>
      <c r="Z155" s="17" t="s">
        <v>135</v>
      </c>
      <c r="AA155" s="13"/>
    </row>
    <row r="156" customFormat="false" ht="15" hidden="false" customHeight="false" outlineLevel="0" collapsed="false">
      <c r="A156" s="15" t="s">
        <v>539</v>
      </c>
      <c r="B156" s="8" t="s">
        <v>540</v>
      </c>
      <c r="C156" s="16" t="s">
        <v>507</v>
      </c>
      <c r="D156" s="17" t="s">
        <v>541</v>
      </c>
      <c r="E156" s="17" t="n">
        <v>36</v>
      </c>
      <c r="F156" s="17" t="n">
        <v>0</v>
      </c>
      <c r="G156" s="13" t="n">
        <v>64</v>
      </c>
      <c r="H156" s="13" t="n">
        <v>80</v>
      </c>
      <c r="I156" s="17" t="s">
        <v>42</v>
      </c>
      <c r="J156" s="17" t="s">
        <v>43</v>
      </c>
      <c r="K156" s="17" t="s">
        <v>43</v>
      </c>
      <c r="L156" s="17" t="s">
        <v>32</v>
      </c>
      <c r="M156" s="17" t="s">
        <v>66</v>
      </c>
      <c r="N156" s="17" t="s">
        <v>155</v>
      </c>
      <c r="O156" s="17" t="s">
        <v>32</v>
      </c>
      <c r="P156" s="17" t="s">
        <v>55</v>
      </c>
      <c r="Q156" s="17" t="s">
        <v>55</v>
      </c>
      <c r="R156" s="16" t="s">
        <v>32</v>
      </c>
      <c r="S156" s="16" t="s">
        <v>69</v>
      </c>
      <c r="T156" s="18" t="s">
        <v>57</v>
      </c>
      <c r="U156" s="13" t="s">
        <v>32</v>
      </c>
      <c r="V156" s="13" t="s">
        <v>97</v>
      </c>
      <c r="W156" s="17" t="s">
        <v>98</v>
      </c>
      <c r="X156" s="17" t="s">
        <v>32</v>
      </c>
      <c r="Y156" s="17" t="s">
        <v>135</v>
      </c>
      <c r="Z156" s="17" t="s">
        <v>135</v>
      </c>
      <c r="AA156" s="13"/>
    </row>
    <row r="157" customFormat="false" ht="15" hidden="false" customHeight="false" outlineLevel="0" collapsed="false">
      <c r="A157" s="15" t="s">
        <v>542</v>
      </c>
      <c r="B157" s="8" t="s">
        <v>543</v>
      </c>
      <c r="C157" s="16" t="s">
        <v>507</v>
      </c>
      <c r="D157" s="17" t="s">
        <v>544</v>
      </c>
      <c r="E157" s="17" t="n">
        <v>5</v>
      </c>
      <c r="F157" s="17" t="n">
        <v>0</v>
      </c>
      <c r="G157" s="13" t="n">
        <v>95</v>
      </c>
      <c r="H157" s="13" t="n">
        <v>130</v>
      </c>
      <c r="I157" s="17" t="s">
        <v>42</v>
      </c>
      <c r="J157" s="17" t="s">
        <v>43</v>
      </c>
      <c r="K157" s="17" t="s">
        <v>43</v>
      </c>
      <c r="L157" s="17" t="s">
        <v>32</v>
      </c>
      <c r="M157" s="17" t="s">
        <v>96</v>
      </c>
      <c r="N157" s="17" t="s">
        <v>155</v>
      </c>
      <c r="O157" s="17" t="s">
        <v>32</v>
      </c>
      <c r="P157" s="17" t="s">
        <v>414</v>
      </c>
      <c r="Q157" s="17" t="s">
        <v>55</v>
      </c>
      <c r="R157" s="16" t="s">
        <v>32</v>
      </c>
      <c r="S157" s="16" t="s">
        <v>57</v>
      </c>
      <c r="T157" s="18" t="s">
        <v>69</v>
      </c>
      <c r="U157" s="13" t="s">
        <v>32</v>
      </c>
      <c r="V157" s="13" t="s">
        <v>107</v>
      </c>
      <c r="W157" s="17" t="s">
        <v>97</v>
      </c>
      <c r="X157" s="17" t="s">
        <v>32</v>
      </c>
      <c r="Y157" s="17" t="s">
        <v>135</v>
      </c>
      <c r="Z157" s="17" t="s">
        <v>85</v>
      </c>
      <c r="AA157" s="13"/>
    </row>
    <row r="158" customFormat="false" ht="15" hidden="false" customHeight="false" outlineLevel="0" collapsed="false">
      <c r="A158" s="15" t="s">
        <v>545</v>
      </c>
      <c r="B158" s="8" t="s">
        <v>546</v>
      </c>
      <c r="C158" s="16" t="s">
        <v>507</v>
      </c>
      <c r="D158" s="17" t="s">
        <v>547</v>
      </c>
      <c r="E158" s="17" t="n">
        <v>30</v>
      </c>
      <c r="F158" s="17" t="n">
        <v>20</v>
      </c>
      <c r="G158" s="13" t="n">
        <v>50</v>
      </c>
      <c r="H158" s="13" t="n">
        <v>80</v>
      </c>
      <c r="I158" s="17" t="s">
        <v>42</v>
      </c>
      <c r="J158" s="17" t="s">
        <v>43</v>
      </c>
      <c r="K158" s="17" t="s">
        <v>43</v>
      </c>
      <c r="L158" s="17" t="s">
        <v>32</v>
      </c>
      <c r="M158" s="17" t="s">
        <v>122</v>
      </c>
      <c r="N158" s="17" t="s">
        <v>155</v>
      </c>
      <c r="O158" s="17" t="s">
        <v>32</v>
      </c>
      <c r="P158" s="17" t="s">
        <v>414</v>
      </c>
      <c r="Q158" s="17" t="s">
        <v>414</v>
      </c>
      <c r="R158" s="16" t="s">
        <v>32</v>
      </c>
      <c r="S158" s="16" t="s">
        <v>70</v>
      </c>
      <c r="T158" s="18" t="s">
        <v>57</v>
      </c>
      <c r="U158" s="13" t="s">
        <v>32</v>
      </c>
      <c r="V158" s="13" t="s">
        <v>156</v>
      </c>
      <c r="W158" s="17" t="s">
        <v>107</v>
      </c>
      <c r="X158" s="17" t="s">
        <v>32</v>
      </c>
      <c r="Y158" s="17" t="s">
        <v>135</v>
      </c>
      <c r="Z158" s="17" t="s">
        <v>135</v>
      </c>
      <c r="AA158" s="13"/>
    </row>
    <row r="159" customFormat="false" ht="15" hidden="false" customHeight="false" outlineLevel="0" collapsed="false">
      <c r="A159" s="15" t="s">
        <v>548</v>
      </c>
      <c r="B159" s="8" t="s">
        <v>549</v>
      </c>
      <c r="C159" s="16" t="s">
        <v>507</v>
      </c>
      <c r="D159" s="17" t="s">
        <v>550</v>
      </c>
      <c r="E159" s="17" t="n">
        <v>30</v>
      </c>
      <c r="F159" s="17" t="n">
        <v>0</v>
      </c>
      <c r="G159" s="13" t="n">
        <v>70</v>
      </c>
      <c r="H159" s="13" t="n">
        <v>60</v>
      </c>
      <c r="I159" s="17" t="s">
        <v>42</v>
      </c>
      <c r="J159" s="17" t="s">
        <v>43</v>
      </c>
      <c r="K159" s="17" t="s">
        <v>43</v>
      </c>
      <c r="L159" s="17" t="s">
        <v>32</v>
      </c>
      <c r="M159" s="17" t="s">
        <v>82</v>
      </c>
      <c r="N159" s="17" t="s">
        <v>68</v>
      </c>
      <c r="O159" s="17" t="s">
        <v>32</v>
      </c>
      <c r="P159" s="17" t="s">
        <v>55</v>
      </c>
      <c r="Q159" s="17" t="s">
        <v>414</v>
      </c>
      <c r="R159" s="16" t="s">
        <v>32</v>
      </c>
      <c r="S159" s="16" t="s">
        <v>70</v>
      </c>
      <c r="T159" s="18" t="s">
        <v>71</v>
      </c>
      <c r="U159" s="13" t="s">
        <v>32</v>
      </c>
      <c r="V159" s="13" t="s">
        <v>156</v>
      </c>
      <c r="W159" s="17" t="s">
        <v>521</v>
      </c>
      <c r="X159" s="17" t="s">
        <v>32</v>
      </c>
      <c r="Y159" s="17" t="s">
        <v>157</v>
      </c>
      <c r="Z159" s="17" t="s">
        <v>85</v>
      </c>
      <c r="AA159" s="13"/>
    </row>
    <row r="160" customFormat="false" ht="15" hidden="false" customHeight="false" outlineLevel="0" collapsed="false">
      <c r="A160" s="15" t="s">
        <v>551</v>
      </c>
      <c r="B160" s="8" t="s">
        <v>552</v>
      </c>
      <c r="C160" s="16" t="s">
        <v>507</v>
      </c>
      <c r="D160" s="17" t="s">
        <v>553</v>
      </c>
      <c r="E160" s="17" t="n">
        <v>15</v>
      </c>
      <c r="F160" s="17" t="n">
        <v>80</v>
      </c>
      <c r="G160" s="13" t="n">
        <v>5</v>
      </c>
      <c r="H160" s="13" t="n">
        <v>80</v>
      </c>
      <c r="I160" s="17" t="s">
        <v>42</v>
      </c>
      <c r="J160" s="17" t="s">
        <v>43</v>
      </c>
      <c r="K160" s="17" t="s">
        <v>43</v>
      </c>
      <c r="L160" s="17" t="s">
        <v>32</v>
      </c>
      <c r="M160" s="17" t="s">
        <v>67</v>
      </c>
      <c r="N160" s="17" t="s">
        <v>82</v>
      </c>
      <c r="O160" s="17" t="s">
        <v>32</v>
      </c>
      <c r="P160" s="17" t="s">
        <v>55</v>
      </c>
      <c r="Q160" s="17" t="s">
        <v>409</v>
      </c>
      <c r="R160" s="16" t="s">
        <v>32</v>
      </c>
      <c r="S160" s="16" t="s">
        <v>69</v>
      </c>
      <c r="T160" s="18" t="s">
        <v>71</v>
      </c>
      <c r="U160" s="13" t="s">
        <v>32</v>
      </c>
      <c r="V160" s="13" t="s">
        <v>97</v>
      </c>
      <c r="W160" s="17" t="s">
        <v>554</v>
      </c>
      <c r="X160" s="17" t="s">
        <v>32</v>
      </c>
      <c r="Y160" s="17" t="s">
        <v>135</v>
      </c>
      <c r="Z160" s="17" t="s">
        <v>135</v>
      </c>
      <c r="AA160" s="13"/>
    </row>
    <row r="161" customFormat="false" ht="15" hidden="false" customHeight="false" outlineLevel="0" collapsed="false">
      <c r="A161" s="15" t="s">
        <v>555</v>
      </c>
      <c r="B161" s="8" t="s">
        <v>556</v>
      </c>
      <c r="C161" s="16" t="s">
        <v>557</v>
      </c>
      <c r="D161" s="16" t="s">
        <v>558</v>
      </c>
      <c r="E161" s="17" t="n">
        <v>5</v>
      </c>
      <c r="F161" s="17" t="n">
        <v>95</v>
      </c>
      <c r="G161" s="13" t="n">
        <v>0</v>
      </c>
      <c r="H161" s="13" t="n">
        <v>0</v>
      </c>
      <c r="I161" s="17" t="s">
        <v>42</v>
      </c>
      <c r="J161" s="17" t="s">
        <v>43</v>
      </c>
      <c r="K161" s="17" t="s">
        <v>43</v>
      </c>
      <c r="L161" s="17" t="s">
        <v>32</v>
      </c>
      <c r="M161" s="17" t="s">
        <v>67</v>
      </c>
      <c r="N161" s="17" t="s">
        <v>105</v>
      </c>
      <c r="O161" s="17" t="s">
        <v>32</v>
      </c>
      <c r="P161" s="17" t="s">
        <v>55</v>
      </c>
      <c r="Q161" s="17" t="s">
        <v>414</v>
      </c>
      <c r="R161" s="16" t="s">
        <v>32</v>
      </c>
      <c r="S161" s="16" t="s">
        <v>70</v>
      </c>
      <c r="T161" s="18" t="s">
        <v>71</v>
      </c>
      <c r="U161" s="13" t="s">
        <v>32</v>
      </c>
      <c r="V161" s="13" t="s">
        <v>156</v>
      </c>
      <c r="W161" s="17" t="s">
        <v>521</v>
      </c>
      <c r="X161" s="17" t="s">
        <v>32</v>
      </c>
      <c r="Y161" s="17" t="s">
        <v>85</v>
      </c>
      <c r="Z161" s="17" t="s">
        <v>157</v>
      </c>
      <c r="AA161" s="13"/>
    </row>
    <row r="162" customFormat="false" ht="15" hidden="false" customHeight="false" outlineLevel="0" collapsed="false">
      <c r="A162" s="15" t="s">
        <v>559</v>
      </c>
      <c r="B162" s="8" t="s">
        <v>560</v>
      </c>
      <c r="C162" s="16" t="s">
        <v>507</v>
      </c>
      <c r="D162" s="17" t="s">
        <v>561</v>
      </c>
      <c r="E162" s="17" t="n">
        <v>15</v>
      </c>
      <c r="F162" s="17" t="n">
        <v>15</v>
      </c>
      <c r="G162" s="13" t="n">
        <v>70</v>
      </c>
      <c r="H162" s="13" t="n">
        <v>80</v>
      </c>
      <c r="I162" s="17" t="s">
        <v>42</v>
      </c>
      <c r="J162" s="17" t="s">
        <v>43</v>
      </c>
      <c r="K162" s="17" t="s">
        <v>43</v>
      </c>
      <c r="L162" s="17" t="s">
        <v>32</v>
      </c>
      <c r="M162" s="17" t="s">
        <v>67</v>
      </c>
      <c r="N162" s="17" t="s">
        <v>155</v>
      </c>
      <c r="O162" s="17" t="s">
        <v>32</v>
      </c>
      <c r="P162" s="17" t="s">
        <v>55</v>
      </c>
      <c r="Q162" s="17" t="s">
        <v>414</v>
      </c>
      <c r="R162" s="16" t="s">
        <v>32</v>
      </c>
      <c r="S162" s="16" t="s">
        <v>56</v>
      </c>
      <c r="T162" s="18" t="s">
        <v>57</v>
      </c>
      <c r="U162" s="13" t="s">
        <v>32</v>
      </c>
      <c r="V162" s="13" t="s">
        <v>167</v>
      </c>
      <c r="W162" s="17" t="s">
        <v>107</v>
      </c>
      <c r="X162" s="17" t="s">
        <v>32</v>
      </c>
      <c r="Y162" s="17" t="s">
        <v>49</v>
      </c>
      <c r="Z162" s="17" t="s">
        <v>49</v>
      </c>
      <c r="AA162" s="13"/>
    </row>
    <row r="163" customFormat="false" ht="15" hidden="false" customHeight="false" outlineLevel="0" collapsed="false">
      <c r="A163" s="15" t="s">
        <v>562</v>
      </c>
      <c r="B163" s="8" t="s">
        <v>563</v>
      </c>
      <c r="C163" s="16" t="s">
        <v>557</v>
      </c>
      <c r="D163" s="17" t="s">
        <v>32</v>
      </c>
      <c r="E163" s="17" t="s">
        <v>32</v>
      </c>
      <c r="F163" s="17" t="s">
        <v>32</v>
      </c>
      <c r="G163" s="17" t="s">
        <v>32</v>
      </c>
      <c r="H163" s="17" t="s">
        <v>32</v>
      </c>
      <c r="I163" s="17" t="s">
        <v>32</v>
      </c>
      <c r="J163" s="17" t="s">
        <v>32</v>
      </c>
      <c r="K163" s="17" t="s">
        <v>32</v>
      </c>
      <c r="L163" s="17" t="s">
        <v>32</v>
      </c>
      <c r="M163" s="17" t="s">
        <v>32</v>
      </c>
      <c r="N163" s="17" t="s">
        <v>32</v>
      </c>
      <c r="O163" s="17" t="s">
        <v>32</v>
      </c>
      <c r="P163" s="17" t="s">
        <v>32</v>
      </c>
      <c r="Q163" s="17" t="s">
        <v>32</v>
      </c>
      <c r="R163" s="16" t="s">
        <v>32</v>
      </c>
      <c r="S163" s="16" t="s">
        <v>32</v>
      </c>
      <c r="T163" s="16" t="s">
        <v>32</v>
      </c>
      <c r="U163" s="17" t="s">
        <v>32</v>
      </c>
      <c r="V163" s="17" t="s">
        <v>32</v>
      </c>
      <c r="W163" s="17" t="s">
        <v>32</v>
      </c>
      <c r="X163" s="17" t="s">
        <v>32</v>
      </c>
      <c r="Y163" s="17" t="s">
        <v>32</v>
      </c>
      <c r="Z163" s="17" t="s">
        <v>32</v>
      </c>
      <c r="AA163" s="13"/>
    </row>
    <row r="164" customFormat="false" ht="15" hidden="false" customHeight="false" outlineLevel="0" collapsed="false">
      <c r="A164" s="15" t="s">
        <v>564</v>
      </c>
      <c r="B164" s="8" t="s">
        <v>565</v>
      </c>
      <c r="C164" s="16" t="s">
        <v>557</v>
      </c>
      <c r="D164" s="17" t="s">
        <v>566</v>
      </c>
      <c r="E164" s="17" t="n">
        <v>70</v>
      </c>
      <c r="F164" s="17" t="n">
        <v>10</v>
      </c>
      <c r="G164" s="13" t="n">
        <v>20</v>
      </c>
      <c r="H164" s="13" t="n">
        <v>50</v>
      </c>
      <c r="I164" s="17" t="s">
        <v>43</v>
      </c>
      <c r="J164" s="17" t="s">
        <v>43</v>
      </c>
      <c r="K164" s="17" t="s">
        <v>43</v>
      </c>
      <c r="L164" s="17" t="s">
        <v>81</v>
      </c>
      <c r="M164" s="17" t="s">
        <v>67</v>
      </c>
      <c r="N164" s="17" t="s">
        <v>122</v>
      </c>
      <c r="O164" s="17" t="s">
        <v>55</v>
      </c>
      <c r="P164" s="17" t="s">
        <v>55</v>
      </c>
      <c r="Q164" s="17" t="s">
        <v>414</v>
      </c>
      <c r="R164" s="16" t="s">
        <v>274</v>
      </c>
      <c r="S164" s="16" t="s">
        <v>70</v>
      </c>
      <c r="T164" s="18" t="s">
        <v>71</v>
      </c>
      <c r="U164" s="13" t="s">
        <v>275</v>
      </c>
      <c r="V164" s="13" t="s">
        <v>156</v>
      </c>
      <c r="W164" s="17" t="s">
        <v>521</v>
      </c>
      <c r="X164" s="17" t="s">
        <v>567</v>
      </c>
      <c r="Y164" s="17" t="s">
        <v>85</v>
      </c>
      <c r="Z164" s="17" t="s">
        <v>157</v>
      </c>
      <c r="AA164" s="13"/>
    </row>
    <row r="165" customFormat="false" ht="15" hidden="false" customHeight="false" outlineLevel="0" collapsed="false">
      <c r="A165" s="15" t="s">
        <v>568</v>
      </c>
      <c r="B165" s="8" t="s">
        <v>569</v>
      </c>
      <c r="C165" s="16" t="s">
        <v>557</v>
      </c>
      <c r="D165" s="17" t="s">
        <v>570</v>
      </c>
      <c r="E165" s="17" t="n">
        <v>85</v>
      </c>
      <c r="F165" s="17" t="n">
        <v>15</v>
      </c>
      <c r="G165" s="13" t="n">
        <v>0</v>
      </c>
      <c r="H165" s="13" t="n">
        <v>50</v>
      </c>
      <c r="I165" s="17" t="s">
        <v>42</v>
      </c>
      <c r="J165" s="17" t="s">
        <v>43</v>
      </c>
      <c r="K165" s="17" t="s">
        <v>43</v>
      </c>
      <c r="L165" s="17" t="s">
        <v>32</v>
      </c>
      <c r="M165" s="17" t="s">
        <v>68</v>
      </c>
      <c r="N165" s="17" t="s">
        <v>67</v>
      </c>
      <c r="O165" s="17" t="s">
        <v>32</v>
      </c>
      <c r="P165" s="17" t="s">
        <v>55</v>
      </c>
      <c r="Q165" s="17" t="s">
        <v>55</v>
      </c>
      <c r="R165" s="16" t="s">
        <v>32</v>
      </c>
      <c r="S165" s="16" t="s">
        <v>69</v>
      </c>
      <c r="T165" s="18" t="s">
        <v>571</v>
      </c>
      <c r="U165" s="13" t="s">
        <v>32</v>
      </c>
      <c r="V165" s="13" t="s">
        <v>97</v>
      </c>
      <c r="W165" s="17" t="s">
        <v>98</v>
      </c>
      <c r="X165" s="17" t="s">
        <v>32</v>
      </c>
      <c r="Y165" s="17" t="s">
        <v>49</v>
      </c>
      <c r="Z165" s="17" t="s">
        <v>49</v>
      </c>
      <c r="AA165" s="13"/>
    </row>
    <row r="166" customFormat="false" ht="15" hidden="false" customHeight="false" outlineLevel="0" collapsed="false">
      <c r="A166" s="15" t="s">
        <v>572</v>
      </c>
      <c r="B166" s="8" t="s">
        <v>573</v>
      </c>
      <c r="C166" s="16" t="s">
        <v>557</v>
      </c>
      <c r="D166" s="17" t="s">
        <v>32</v>
      </c>
      <c r="E166" s="17" t="s">
        <v>32</v>
      </c>
      <c r="F166" s="17" t="s">
        <v>32</v>
      </c>
      <c r="G166" s="17" t="s">
        <v>32</v>
      </c>
      <c r="H166" s="17" t="s">
        <v>32</v>
      </c>
      <c r="I166" s="17" t="s">
        <v>32</v>
      </c>
      <c r="J166" s="17" t="s">
        <v>32</v>
      </c>
      <c r="K166" s="17" t="s">
        <v>32</v>
      </c>
      <c r="L166" s="17" t="s">
        <v>32</v>
      </c>
      <c r="M166" s="17" t="s">
        <v>32</v>
      </c>
      <c r="N166" s="17" t="s">
        <v>32</v>
      </c>
      <c r="O166" s="17" t="s">
        <v>32</v>
      </c>
      <c r="P166" s="17" t="s">
        <v>32</v>
      </c>
      <c r="Q166" s="17" t="s">
        <v>32</v>
      </c>
      <c r="R166" s="16" t="s">
        <v>32</v>
      </c>
      <c r="S166" s="16" t="s">
        <v>32</v>
      </c>
      <c r="T166" s="16" t="s">
        <v>32</v>
      </c>
      <c r="U166" s="17" t="s">
        <v>32</v>
      </c>
      <c r="V166" s="17" t="s">
        <v>32</v>
      </c>
      <c r="W166" s="17" t="s">
        <v>32</v>
      </c>
      <c r="X166" s="17" t="s">
        <v>32</v>
      </c>
      <c r="Y166" s="17" t="s">
        <v>32</v>
      </c>
      <c r="Z166" s="17" t="s">
        <v>32</v>
      </c>
      <c r="AA166" s="17"/>
    </row>
    <row r="167" customFormat="false" ht="15" hidden="false" customHeight="false" outlineLevel="0" collapsed="false">
      <c r="A167" s="15" t="s">
        <v>574</v>
      </c>
      <c r="B167" s="8" t="s">
        <v>575</v>
      </c>
      <c r="C167" s="16" t="s">
        <v>557</v>
      </c>
      <c r="D167" s="17" t="s">
        <v>32</v>
      </c>
      <c r="E167" s="17" t="s">
        <v>32</v>
      </c>
      <c r="F167" s="17" t="s">
        <v>32</v>
      </c>
      <c r="G167" s="17" t="s">
        <v>32</v>
      </c>
      <c r="H167" s="17" t="s">
        <v>32</v>
      </c>
      <c r="I167" s="17" t="s">
        <v>32</v>
      </c>
      <c r="J167" s="17" t="s">
        <v>32</v>
      </c>
      <c r="K167" s="17" t="s">
        <v>32</v>
      </c>
      <c r="L167" s="17" t="s">
        <v>32</v>
      </c>
      <c r="M167" s="17" t="s">
        <v>32</v>
      </c>
      <c r="N167" s="17" t="s">
        <v>32</v>
      </c>
      <c r="O167" s="17" t="s">
        <v>32</v>
      </c>
      <c r="P167" s="17" t="s">
        <v>32</v>
      </c>
      <c r="Q167" s="17" t="s">
        <v>32</v>
      </c>
      <c r="R167" s="16" t="s">
        <v>32</v>
      </c>
      <c r="S167" s="16" t="s">
        <v>32</v>
      </c>
      <c r="T167" s="16" t="s">
        <v>32</v>
      </c>
      <c r="U167" s="17" t="s">
        <v>32</v>
      </c>
      <c r="V167" s="17" t="s">
        <v>32</v>
      </c>
      <c r="W167" s="17" t="s">
        <v>32</v>
      </c>
      <c r="X167" s="17" t="s">
        <v>32</v>
      </c>
      <c r="Y167" s="17" t="s">
        <v>32</v>
      </c>
      <c r="Z167" s="17" t="s">
        <v>32</v>
      </c>
      <c r="AA167" s="13"/>
    </row>
    <row r="168" customFormat="false" ht="15" hidden="false" customHeight="false" outlineLevel="0" collapsed="false">
      <c r="A168" s="15" t="s">
        <v>576</v>
      </c>
      <c r="B168" s="8" t="s">
        <v>577</v>
      </c>
      <c r="C168" s="16" t="s">
        <v>557</v>
      </c>
      <c r="D168" s="17" t="s">
        <v>32</v>
      </c>
      <c r="E168" s="17" t="s">
        <v>32</v>
      </c>
      <c r="F168" s="17" t="s">
        <v>32</v>
      </c>
      <c r="G168" s="17" t="s">
        <v>32</v>
      </c>
      <c r="H168" s="17" t="s">
        <v>32</v>
      </c>
      <c r="I168" s="17" t="s">
        <v>32</v>
      </c>
      <c r="J168" s="17" t="s">
        <v>32</v>
      </c>
      <c r="K168" s="17" t="s">
        <v>32</v>
      </c>
      <c r="L168" s="17" t="s">
        <v>32</v>
      </c>
      <c r="M168" s="17" t="s">
        <v>32</v>
      </c>
      <c r="N168" s="17" t="s">
        <v>32</v>
      </c>
      <c r="O168" s="17" t="s">
        <v>32</v>
      </c>
      <c r="P168" s="17" t="s">
        <v>32</v>
      </c>
      <c r="Q168" s="17" t="s">
        <v>32</v>
      </c>
      <c r="R168" s="16" t="s">
        <v>32</v>
      </c>
      <c r="S168" s="16" t="s">
        <v>32</v>
      </c>
      <c r="T168" s="16" t="s">
        <v>32</v>
      </c>
      <c r="U168" s="17" t="s">
        <v>32</v>
      </c>
      <c r="V168" s="17" t="s">
        <v>32</v>
      </c>
      <c r="W168" s="17" t="s">
        <v>32</v>
      </c>
      <c r="X168" s="17" t="s">
        <v>32</v>
      </c>
      <c r="Y168" s="17" t="s">
        <v>32</v>
      </c>
      <c r="Z168" s="17" t="s">
        <v>32</v>
      </c>
      <c r="AA168" s="13"/>
    </row>
    <row r="169" customFormat="false" ht="15" hidden="false" customHeight="false" outlineLevel="0" collapsed="false">
      <c r="A169" s="15" t="s">
        <v>578</v>
      </c>
      <c r="B169" s="8" t="s">
        <v>579</v>
      </c>
      <c r="C169" s="16" t="s">
        <v>557</v>
      </c>
      <c r="D169" s="17" t="s">
        <v>32</v>
      </c>
      <c r="E169" s="17" t="s">
        <v>32</v>
      </c>
      <c r="F169" s="17" t="s">
        <v>32</v>
      </c>
      <c r="G169" s="17" t="s">
        <v>32</v>
      </c>
      <c r="H169" s="17" t="s">
        <v>32</v>
      </c>
      <c r="I169" s="17" t="s">
        <v>32</v>
      </c>
      <c r="J169" s="17" t="s">
        <v>32</v>
      </c>
      <c r="K169" s="17" t="s">
        <v>32</v>
      </c>
      <c r="L169" s="17" t="s">
        <v>32</v>
      </c>
      <c r="M169" s="17" t="s">
        <v>32</v>
      </c>
      <c r="N169" s="17" t="s">
        <v>32</v>
      </c>
      <c r="O169" s="17" t="s">
        <v>32</v>
      </c>
      <c r="P169" s="17" t="s">
        <v>32</v>
      </c>
      <c r="Q169" s="17" t="s">
        <v>32</v>
      </c>
      <c r="R169" s="16" t="s">
        <v>32</v>
      </c>
      <c r="S169" s="16" t="s">
        <v>32</v>
      </c>
      <c r="T169" s="16" t="s">
        <v>32</v>
      </c>
      <c r="U169" s="17" t="s">
        <v>32</v>
      </c>
      <c r="V169" s="17" t="s">
        <v>32</v>
      </c>
      <c r="W169" s="17" t="s">
        <v>32</v>
      </c>
      <c r="X169" s="17" t="s">
        <v>32</v>
      </c>
      <c r="Y169" s="17" t="s">
        <v>32</v>
      </c>
      <c r="Z169" s="17" t="s">
        <v>32</v>
      </c>
      <c r="AA169" s="13"/>
    </row>
    <row r="170" customFormat="false" ht="15" hidden="false" customHeight="false" outlineLevel="0" collapsed="false">
      <c r="A170" s="15" t="s">
        <v>580</v>
      </c>
      <c r="B170" s="8" t="s">
        <v>581</v>
      </c>
      <c r="C170" s="16" t="s">
        <v>557</v>
      </c>
      <c r="D170" s="17" t="s">
        <v>582</v>
      </c>
      <c r="E170" s="17" t="n">
        <v>40</v>
      </c>
      <c r="F170" s="17" t="n">
        <v>60</v>
      </c>
      <c r="G170" s="13" t="n">
        <v>0</v>
      </c>
      <c r="H170" s="13" t="n">
        <v>70</v>
      </c>
      <c r="I170" s="17" t="s">
        <v>42</v>
      </c>
      <c r="J170" s="17" t="s">
        <v>43</v>
      </c>
      <c r="K170" s="17" t="s">
        <v>43</v>
      </c>
      <c r="L170" s="17" t="s">
        <v>32</v>
      </c>
      <c r="M170" s="17" t="s">
        <v>145</v>
      </c>
      <c r="N170" s="17" t="s">
        <v>82</v>
      </c>
      <c r="O170" s="17" t="s">
        <v>32</v>
      </c>
      <c r="P170" s="17" t="s">
        <v>55</v>
      </c>
      <c r="Q170" s="17" t="s">
        <v>414</v>
      </c>
      <c r="R170" s="16" t="s">
        <v>32</v>
      </c>
      <c r="S170" s="16" t="s">
        <v>69</v>
      </c>
      <c r="T170" s="18" t="s">
        <v>57</v>
      </c>
      <c r="U170" s="13" t="s">
        <v>32</v>
      </c>
      <c r="V170" s="13" t="s">
        <v>97</v>
      </c>
      <c r="W170" s="17" t="s">
        <v>107</v>
      </c>
      <c r="X170" s="17" t="s">
        <v>32</v>
      </c>
      <c r="Y170" s="17" t="s">
        <v>135</v>
      </c>
      <c r="Z170" s="17" t="s">
        <v>85</v>
      </c>
      <c r="AA170" s="13"/>
    </row>
    <row r="171" customFormat="false" ht="15" hidden="false" customHeight="false" outlineLevel="0" collapsed="false">
      <c r="A171" s="15" t="s">
        <v>583</v>
      </c>
      <c r="B171" s="8" t="s">
        <v>584</v>
      </c>
      <c r="C171" s="16" t="s">
        <v>557</v>
      </c>
      <c r="D171" s="17" t="s">
        <v>585</v>
      </c>
      <c r="E171" s="17" t="n">
        <v>50</v>
      </c>
      <c r="F171" s="17" t="n">
        <v>50</v>
      </c>
      <c r="G171" s="13" t="n">
        <v>0</v>
      </c>
      <c r="H171" s="13" t="n">
        <v>80</v>
      </c>
      <c r="I171" s="17" t="s">
        <v>42</v>
      </c>
      <c r="J171" s="17" t="s">
        <v>44</v>
      </c>
      <c r="K171" s="17" t="s">
        <v>43</v>
      </c>
      <c r="L171" s="17" t="s">
        <v>32</v>
      </c>
      <c r="M171" s="17" t="s">
        <v>32</v>
      </c>
      <c r="N171" s="17" t="s">
        <v>273</v>
      </c>
      <c r="O171" s="17" t="s">
        <v>32</v>
      </c>
      <c r="P171" s="17" t="s">
        <v>32</v>
      </c>
      <c r="Q171" s="17" t="s">
        <v>586</v>
      </c>
      <c r="R171" s="16" t="s">
        <v>32</v>
      </c>
      <c r="S171" s="16" t="s">
        <v>32</v>
      </c>
      <c r="T171" s="18" t="s">
        <v>83</v>
      </c>
      <c r="U171" s="13" t="s">
        <v>32</v>
      </c>
      <c r="V171" s="13" t="s">
        <v>32</v>
      </c>
      <c r="W171" s="17" t="s">
        <v>98</v>
      </c>
      <c r="X171" s="17" t="s">
        <v>32</v>
      </c>
      <c r="Y171" s="17" t="s">
        <v>32</v>
      </c>
      <c r="Z171" s="17" t="s">
        <v>85</v>
      </c>
      <c r="AA171" s="13"/>
    </row>
    <row r="172" customFormat="false" ht="15" hidden="false" customHeight="false" outlineLevel="0" collapsed="false">
      <c r="A172" s="15" t="s">
        <v>587</v>
      </c>
      <c r="B172" s="8" t="s">
        <v>588</v>
      </c>
      <c r="C172" s="16" t="s">
        <v>557</v>
      </c>
      <c r="D172" s="17" t="s">
        <v>32</v>
      </c>
      <c r="E172" s="17" t="s">
        <v>32</v>
      </c>
      <c r="F172" s="17" t="s">
        <v>32</v>
      </c>
      <c r="G172" s="17" t="s">
        <v>32</v>
      </c>
      <c r="H172" s="17" t="s">
        <v>32</v>
      </c>
      <c r="I172" s="17" t="s">
        <v>32</v>
      </c>
      <c r="J172" s="17" t="s">
        <v>32</v>
      </c>
      <c r="K172" s="17" t="s">
        <v>32</v>
      </c>
      <c r="L172" s="17" t="s">
        <v>32</v>
      </c>
      <c r="M172" s="17" t="s">
        <v>32</v>
      </c>
      <c r="N172" s="17" t="s">
        <v>32</v>
      </c>
      <c r="O172" s="17" t="s">
        <v>32</v>
      </c>
      <c r="P172" s="17" t="s">
        <v>32</v>
      </c>
      <c r="Q172" s="17" t="s">
        <v>32</v>
      </c>
      <c r="R172" s="16" t="s">
        <v>32</v>
      </c>
      <c r="S172" s="16" t="s">
        <v>32</v>
      </c>
      <c r="T172" s="16" t="s">
        <v>32</v>
      </c>
      <c r="U172" s="17" t="s">
        <v>32</v>
      </c>
      <c r="V172" s="17" t="s">
        <v>32</v>
      </c>
      <c r="W172" s="17" t="s">
        <v>32</v>
      </c>
      <c r="X172" s="17" t="s">
        <v>32</v>
      </c>
      <c r="Y172" s="17" t="s">
        <v>32</v>
      </c>
      <c r="Z172" s="17" t="s">
        <v>32</v>
      </c>
      <c r="AA172" s="13"/>
    </row>
    <row r="173" customFormat="false" ht="15" hidden="false" customHeight="false" outlineLevel="0" collapsed="false">
      <c r="A173" s="15" t="s">
        <v>589</v>
      </c>
      <c r="B173" s="8" t="s">
        <v>590</v>
      </c>
      <c r="C173" s="16" t="s">
        <v>557</v>
      </c>
      <c r="D173" s="17" t="s">
        <v>32</v>
      </c>
      <c r="E173" s="17" t="s">
        <v>32</v>
      </c>
      <c r="F173" s="17" t="s">
        <v>32</v>
      </c>
      <c r="G173" s="17" t="s">
        <v>32</v>
      </c>
      <c r="H173" s="17" t="s">
        <v>32</v>
      </c>
      <c r="I173" s="17" t="s">
        <v>32</v>
      </c>
      <c r="J173" s="17" t="s">
        <v>32</v>
      </c>
      <c r="K173" s="17" t="s">
        <v>32</v>
      </c>
      <c r="L173" s="17" t="s">
        <v>32</v>
      </c>
      <c r="M173" s="17" t="s">
        <v>32</v>
      </c>
      <c r="N173" s="17" t="s">
        <v>32</v>
      </c>
      <c r="O173" s="17" t="s">
        <v>32</v>
      </c>
      <c r="P173" s="17" t="s">
        <v>32</v>
      </c>
      <c r="Q173" s="17" t="s">
        <v>32</v>
      </c>
      <c r="R173" s="16" t="s">
        <v>32</v>
      </c>
      <c r="S173" s="16" t="s">
        <v>32</v>
      </c>
      <c r="T173" s="16" t="s">
        <v>32</v>
      </c>
      <c r="U173" s="17" t="s">
        <v>32</v>
      </c>
      <c r="V173" s="17" t="s">
        <v>32</v>
      </c>
      <c r="W173" s="17" t="s">
        <v>32</v>
      </c>
      <c r="X173" s="17" t="s">
        <v>32</v>
      </c>
      <c r="Y173" s="17" t="s">
        <v>32</v>
      </c>
      <c r="Z173" s="17" t="s">
        <v>32</v>
      </c>
      <c r="AA173" s="13"/>
    </row>
    <row r="174" customFormat="false" ht="15" hidden="false" customHeight="false" outlineLevel="0" collapsed="false">
      <c r="A174" s="15" t="s">
        <v>591</v>
      </c>
      <c r="B174" s="8" t="s">
        <v>592</v>
      </c>
      <c r="C174" s="16" t="s">
        <v>557</v>
      </c>
      <c r="D174" s="17" t="s">
        <v>32</v>
      </c>
      <c r="E174" s="17" t="s">
        <v>32</v>
      </c>
      <c r="F174" s="17" t="s">
        <v>32</v>
      </c>
      <c r="G174" s="17" t="s">
        <v>32</v>
      </c>
      <c r="H174" s="17" t="s">
        <v>32</v>
      </c>
      <c r="I174" s="17" t="s">
        <v>32</v>
      </c>
      <c r="J174" s="17" t="s">
        <v>32</v>
      </c>
      <c r="K174" s="17" t="s">
        <v>32</v>
      </c>
      <c r="L174" s="17" t="s">
        <v>32</v>
      </c>
      <c r="M174" s="17" t="s">
        <v>32</v>
      </c>
      <c r="N174" s="17" t="s">
        <v>32</v>
      </c>
      <c r="O174" s="17" t="s">
        <v>32</v>
      </c>
      <c r="P174" s="17" t="s">
        <v>32</v>
      </c>
      <c r="Q174" s="17" t="s">
        <v>32</v>
      </c>
      <c r="R174" s="16" t="s">
        <v>32</v>
      </c>
      <c r="S174" s="16" t="s">
        <v>32</v>
      </c>
      <c r="T174" s="16" t="s">
        <v>32</v>
      </c>
      <c r="U174" s="17" t="s">
        <v>32</v>
      </c>
      <c r="V174" s="17" t="s">
        <v>32</v>
      </c>
      <c r="W174" s="17" t="s">
        <v>32</v>
      </c>
      <c r="X174" s="17" t="s">
        <v>32</v>
      </c>
      <c r="Y174" s="17" t="s">
        <v>32</v>
      </c>
      <c r="Z174" s="17" t="s">
        <v>32</v>
      </c>
      <c r="AA174" s="13"/>
    </row>
    <row r="175" customFormat="false" ht="15" hidden="false" customHeight="false" outlineLevel="0" collapsed="false">
      <c r="A175" s="28" t="s">
        <v>593</v>
      </c>
      <c r="B175" s="8" t="s">
        <v>594</v>
      </c>
      <c r="C175" s="29" t="s">
        <v>595</v>
      </c>
      <c r="D175" s="30" t="s">
        <v>596</v>
      </c>
      <c r="E175" s="30" t="n">
        <v>60</v>
      </c>
      <c r="F175" s="30" t="n">
        <v>10</v>
      </c>
      <c r="G175" s="30" t="n">
        <v>30</v>
      </c>
      <c r="H175" s="30" t="n">
        <v>70</v>
      </c>
      <c r="I175" s="30" t="s">
        <v>42</v>
      </c>
      <c r="J175" s="30" t="s">
        <v>43</v>
      </c>
      <c r="K175" s="30" t="s">
        <v>43</v>
      </c>
      <c r="L175" s="30" t="s">
        <v>32</v>
      </c>
      <c r="M175" s="30" t="s">
        <v>68</v>
      </c>
      <c r="N175" s="30" t="s">
        <v>597</v>
      </c>
      <c r="O175" s="30" t="s">
        <v>32</v>
      </c>
      <c r="P175" s="30" t="s">
        <v>414</v>
      </c>
      <c r="Q175" s="30" t="s">
        <v>414</v>
      </c>
      <c r="R175" s="29" t="s">
        <v>32</v>
      </c>
      <c r="S175" s="29" t="s">
        <v>70</v>
      </c>
      <c r="T175" s="29" t="s">
        <v>57</v>
      </c>
      <c r="U175" s="30" t="s">
        <v>32</v>
      </c>
      <c r="V175" s="30" t="s">
        <v>156</v>
      </c>
      <c r="W175" s="30" t="s">
        <v>107</v>
      </c>
      <c r="X175" s="30" t="s">
        <v>32</v>
      </c>
      <c r="Y175" s="30" t="s">
        <v>135</v>
      </c>
      <c r="Z175" s="30" t="s">
        <v>135</v>
      </c>
      <c r="AA175" s="31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</row>
    <row r="176" customFormat="false" ht="15" hidden="false" customHeight="false" outlineLevel="0" collapsed="false">
      <c r="A176" s="28" t="s">
        <v>598</v>
      </c>
      <c r="B176" s="8" t="s">
        <v>599</v>
      </c>
      <c r="C176" s="29" t="s">
        <v>595</v>
      </c>
      <c r="D176" s="30" t="s">
        <v>600</v>
      </c>
      <c r="E176" s="30" t="n">
        <v>30</v>
      </c>
      <c r="F176" s="30" t="n">
        <v>70</v>
      </c>
      <c r="G176" s="31" t="n">
        <v>0</v>
      </c>
      <c r="H176" s="31" t="n">
        <v>120</v>
      </c>
      <c r="I176" s="30" t="s">
        <v>42</v>
      </c>
      <c r="J176" s="30" t="s">
        <v>43</v>
      </c>
      <c r="K176" s="30" t="s">
        <v>42</v>
      </c>
      <c r="L176" s="30" t="s">
        <v>32</v>
      </c>
      <c r="M176" s="30" t="s">
        <v>162</v>
      </c>
      <c r="N176" s="30" t="s">
        <v>32</v>
      </c>
      <c r="O176" s="30" t="s">
        <v>32</v>
      </c>
      <c r="P176" s="30" t="s">
        <v>55</v>
      </c>
      <c r="Q176" s="30" t="s">
        <v>32</v>
      </c>
      <c r="R176" s="29" t="s">
        <v>32</v>
      </c>
      <c r="S176" s="29" t="s">
        <v>133</v>
      </c>
      <c r="T176" s="33" t="s">
        <v>32</v>
      </c>
      <c r="U176" s="31" t="s">
        <v>32</v>
      </c>
      <c r="V176" s="31" t="s">
        <v>134</v>
      </c>
      <c r="W176" s="30" t="s">
        <v>32</v>
      </c>
      <c r="X176" s="30" t="s">
        <v>32</v>
      </c>
      <c r="Y176" s="30" t="s">
        <v>61</v>
      </c>
      <c r="Z176" s="30" t="s">
        <v>32</v>
      </c>
      <c r="AA176" s="31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</row>
    <row r="177" customFormat="false" ht="15" hidden="false" customHeight="false" outlineLevel="0" collapsed="false">
      <c r="A177" s="28" t="s">
        <v>601</v>
      </c>
      <c r="B177" s="8" t="s">
        <v>602</v>
      </c>
      <c r="C177" s="29"/>
      <c r="D177" s="30"/>
      <c r="E177" s="30"/>
      <c r="F177" s="30"/>
      <c r="G177" s="31"/>
      <c r="H177" s="31"/>
      <c r="I177" s="30"/>
      <c r="J177" s="30"/>
      <c r="K177" s="30"/>
      <c r="L177" s="30"/>
      <c r="M177" s="30"/>
      <c r="N177" s="30"/>
      <c r="O177" s="30"/>
      <c r="P177" s="30"/>
      <c r="Q177" s="30"/>
      <c r="R177" s="29"/>
      <c r="S177" s="29"/>
      <c r="T177" s="33"/>
      <c r="U177" s="31"/>
      <c r="V177" s="31"/>
      <c r="W177" s="30"/>
      <c r="X177" s="30"/>
      <c r="Y177" s="30"/>
      <c r="Z177" s="30"/>
      <c r="AA177" s="31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</row>
    <row r="178" customFormat="false" ht="15" hidden="false" customHeight="false" outlineLevel="0" collapsed="false">
      <c r="A178" s="28" t="s">
        <v>603</v>
      </c>
      <c r="B178" s="8" t="s">
        <v>604</v>
      </c>
      <c r="C178" s="29" t="s">
        <v>605</v>
      </c>
      <c r="D178" s="30" t="s">
        <v>606</v>
      </c>
      <c r="E178" s="30" t="n">
        <v>0</v>
      </c>
      <c r="F178" s="30" t="n">
        <v>95</v>
      </c>
      <c r="G178" s="31" t="n">
        <v>5</v>
      </c>
      <c r="H178" s="31" t="n">
        <v>50</v>
      </c>
      <c r="I178" s="30" t="s">
        <v>42</v>
      </c>
      <c r="J178" s="30" t="s">
        <v>43</v>
      </c>
      <c r="K178" s="30" t="s">
        <v>42</v>
      </c>
      <c r="L178" s="30" t="s">
        <v>32</v>
      </c>
      <c r="M178" s="30" t="s">
        <v>216</v>
      </c>
      <c r="N178" s="30" t="s">
        <v>32</v>
      </c>
      <c r="O178" s="30" t="s">
        <v>32</v>
      </c>
      <c r="P178" s="30" t="s">
        <v>55</v>
      </c>
      <c r="Q178" s="30" t="s">
        <v>32</v>
      </c>
      <c r="R178" s="29" t="s">
        <v>32</v>
      </c>
      <c r="S178" s="29" t="s">
        <v>69</v>
      </c>
      <c r="T178" s="33" t="s">
        <v>32</v>
      </c>
      <c r="U178" s="31" t="s">
        <v>32</v>
      </c>
      <c r="V178" s="31" t="s">
        <v>97</v>
      </c>
      <c r="W178" s="30" t="s">
        <v>32</v>
      </c>
      <c r="X178" s="30" t="s">
        <v>32</v>
      </c>
      <c r="Y178" s="30" t="s">
        <v>567</v>
      </c>
      <c r="Z178" s="30" t="s">
        <v>32</v>
      </c>
      <c r="AA178" s="31" t="s">
        <v>607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</row>
    <row r="179" customFormat="false" ht="15" hidden="false" customHeight="false" outlineLevel="0" collapsed="false">
      <c r="A179" s="28" t="s">
        <v>608</v>
      </c>
      <c r="B179" s="8" t="s">
        <v>609</v>
      </c>
      <c r="C179" s="29" t="s">
        <v>605</v>
      </c>
      <c r="D179" s="30" t="s">
        <v>610</v>
      </c>
      <c r="E179" s="30" t="n">
        <v>0</v>
      </c>
      <c r="F179" s="30" t="n">
        <v>0</v>
      </c>
      <c r="G179" s="31" t="n">
        <v>100</v>
      </c>
      <c r="H179" s="31" t="n">
        <v>30</v>
      </c>
      <c r="I179" s="30" t="s">
        <v>42</v>
      </c>
      <c r="J179" s="30" t="s">
        <v>43</v>
      </c>
      <c r="K179" s="30" t="s">
        <v>42</v>
      </c>
      <c r="L179" s="30" t="s">
        <v>32</v>
      </c>
      <c r="M179" s="30" t="s">
        <v>611</v>
      </c>
      <c r="N179" s="30" t="s">
        <v>32</v>
      </c>
      <c r="O179" s="30" t="s">
        <v>55</v>
      </c>
      <c r="P179" s="30" t="s">
        <v>32</v>
      </c>
      <c r="Q179" s="30" t="s">
        <v>32</v>
      </c>
      <c r="R179" s="29" t="s">
        <v>32</v>
      </c>
      <c r="S179" s="29" t="s">
        <v>69</v>
      </c>
      <c r="T179" s="33" t="s">
        <v>32</v>
      </c>
      <c r="U179" s="31" t="s">
        <v>32</v>
      </c>
      <c r="V179" s="31" t="s">
        <v>97</v>
      </c>
      <c r="W179" s="30" t="s">
        <v>32</v>
      </c>
      <c r="X179" s="30" t="s">
        <v>32</v>
      </c>
      <c r="Y179" s="30" t="s">
        <v>567</v>
      </c>
      <c r="Z179" s="30" t="s">
        <v>32</v>
      </c>
      <c r="AA179" s="31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</row>
    <row r="180" customFormat="false" ht="15" hidden="false" customHeight="false" outlineLevel="0" collapsed="false">
      <c r="A180" s="28" t="s">
        <v>612</v>
      </c>
      <c r="B180" s="8" t="s">
        <v>613</v>
      </c>
      <c r="C180" s="29" t="s">
        <v>595</v>
      </c>
      <c r="D180" s="30" t="s">
        <v>614</v>
      </c>
      <c r="E180" s="30" t="n">
        <v>2</v>
      </c>
      <c r="F180" s="30" t="n">
        <v>15</v>
      </c>
      <c r="G180" s="31" t="n">
        <v>83</v>
      </c>
      <c r="H180" s="31" t="n">
        <v>150</v>
      </c>
      <c r="I180" s="30" t="s">
        <v>43</v>
      </c>
      <c r="J180" s="30" t="s">
        <v>42</v>
      </c>
      <c r="K180" s="30" t="s">
        <v>43</v>
      </c>
      <c r="L180" s="30" t="s">
        <v>534</v>
      </c>
      <c r="M180" s="30" t="s">
        <v>32</v>
      </c>
      <c r="N180" s="30" t="s">
        <v>447</v>
      </c>
      <c r="O180" s="30" t="s">
        <v>55</v>
      </c>
      <c r="P180" s="30" t="s">
        <v>32</v>
      </c>
      <c r="Q180" s="30" t="s">
        <v>55</v>
      </c>
      <c r="R180" s="29" t="s">
        <v>274</v>
      </c>
      <c r="S180" s="29" t="s">
        <v>32</v>
      </c>
      <c r="T180" s="33" t="s">
        <v>571</v>
      </c>
      <c r="U180" s="31" t="s">
        <v>275</v>
      </c>
      <c r="V180" s="31" t="s">
        <v>32</v>
      </c>
      <c r="W180" s="30" t="s">
        <v>98</v>
      </c>
      <c r="X180" s="30" t="s">
        <v>235</v>
      </c>
      <c r="Y180" s="30" t="s">
        <v>32</v>
      </c>
      <c r="Z180" s="30" t="s">
        <v>135</v>
      </c>
      <c r="AA180" s="31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</row>
    <row r="181" customFormat="false" ht="15" hidden="false" customHeight="false" outlineLevel="0" collapsed="false">
      <c r="A181" s="28" t="s">
        <v>615</v>
      </c>
      <c r="B181" s="8" t="s">
        <v>616</v>
      </c>
      <c r="C181" s="29" t="s">
        <v>595</v>
      </c>
      <c r="D181" s="30" t="s">
        <v>617</v>
      </c>
      <c r="E181" s="30" t="n">
        <v>75</v>
      </c>
      <c r="F181" s="30" t="n">
        <v>25</v>
      </c>
      <c r="G181" s="31" t="n">
        <v>0</v>
      </c>
      <c r="H181" s="31" t="n">
        <v>55</v>
      </c>
      <c r="I181" s="30" t="s">
        <v>43</v>
      </c>
      <c r="J181" s="30" t="s">
        <v>42</v>
      </c>
      <c r="K181" s="30" t="s">
        <v>43</v>
      </c>
      <c r="L181" s="30" t="s">
        <v>68</v>
      </c>
      <c r="M181" s="30" t="s">
        <v>32</v>
      </c>
      <c r="N181" s="30" t="s">
        <v>82</v>
      </c>
      <c r="O181" s="30" t="s">
        <v>55</v>
      </c>
      <c r="P181" s="30" t="s">
        <v>32</v>
      </c>
      <c r="Q181" s="30" t="s">
        <v>414</v>
      </c>
      <c r="R181" s="29" t="s">
        <v>274</v>
      </c>
      <c r="S181" s="29" t="s">
        <v>32</v>
      </c>
      <c r="T181" s="33" t="s">
        <v>57</v>
      </c>
      <c r="U181" s="31" t="s">
        <v>275</v>
      </c>
      <c r="V181" s="31" t="s">
        <v>32</v>
      </c>
      <c r="W181" s="30" t="s">
        <v>98</v>
      </c>
      <c r="X181" s="30" t="s">
        <v>85</v>
      </c>
      <c r="Y181" s="30" t="s">
        <v>32</v>
      </c>
      <c r="Z181" s="30" t="s">
        <v>85</v>
      </c>
      <c r="AA181" s="31" t="s">
        <v>618</v>
      </c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</row>
    <row r="182" customFormat="false" ht="15" hidden="false" customHeight="false" outlineLevel="0" collapsed="false">
      <c r="A182" s="28" t="s">
        <v>619</v>
      </c>
      <c r="B182" s="8" t="s">
        <v>620</v>
      </c>
      <c r="C182" s="29" t="s">
        <v>621</v>
      </c>
      <c r="D182" s="30" t="s">
        <v>622</v>
      </c>
      <c r="E182" s="30" t="n">
        <v>0</v>
      </c>
      <c r="F182" s="30" t="n">
        <v>0</v>
      </c>
      <c r="G182" s="31" t="n">
        <v>100</v>
      </c>
      <c r="H182" s="31" t="n">
        <f aca="false">SUM(140)/5</f>
        <v>28</v>
      </c>
      <c r="I182" s="30" t="s">
        <v>42</v>
      </c>
      <c r="J182" s="30" t="s">
        <v>43</v>
      </c>
      <c r="K182" s="30" t="s">
        <v>42</v>
      </c>
      <c r="L182" s="30" t="s">
        <v>32</v>
      </c>
      <c r="M182" s="30" t="s">
        <v>68</v>
      </c>
      <c r="N182" s="30" t="s">
        <v>32</v>
      </c>
      <c r="O182" s="30" t="s">
        <v>32</v>
      </c>
      <c r="P182" s="30" t="s">
        <v>55</v>
      </c>
      <c r="Q182" s="30" t="s">
        <v>32</v>
      </c>
      <c r="R182" s="29" t="s">
        <v>32</v>
      </c>
      <c r="S182" s="29" t="s">
        <v>274</v>
      </c>
      <c r="T182" s="33" t="s">
        <v>32</v>
      </c>
      <c r="U182" s="31" t="s">
        <v>32</v>
      </c>
      <c r="V182" s="31" t="s">
        <v>275</v>
      </c>
      <c r="W182" s="30" t="s">
        <v>32</v>
      </c>
      <c r="X182" s="30" t="s">
        <v>32</v>
      </c>
      <c r="Y182" s="30" t="s">
        <v>135</v>
      </c>
      <c r="Z182" s="30" t="s">
        <v>32</v>
      </c>
      <c r="AA182" s="31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</row>
    <row r="183" customFormat="false" ht="15" hidden="false" customHeight="false" outlineLevel="0" collapsed="false">
      <c r="A183" s="28" t="s">
        <v>623</v>
      </c>
      <c r="B183" s="8" t="s">
        <v>624</v>
      </c>
      <c r="C183" s="29" t="s">
        <v>621</v>
      </c>
      <c r="D183" s="30" t="s">
        <v>625</v>
      </c>
      <c r="E183" s="30" t="n">
        <v>5</v>
      </c>
      <c r="F183" s="30" t="n">
        <v>90</v>
      </c>
      <c r="G183" s="31" t="n">
        <v>5</v>
      </c>
      <c r="H183" s="31" t="n">
        <f aca="false">SUM(650)/5</f>
        <v>130</v>
      </c>
      <c r="I183" s="30" t="s">
        <v>42</v>
      </c>
      <c r="J183" s="30" t="s">
        <v>43</v>
      </c>
      <c r="K183" s="30" t="s">
        <v>42</v>
      </c>
      <c r="L183" s="30" t="s">
        <v>32</v>
      </c>
      <c r="M183" s="30" t="s">
        <v>66</v>
      </c>
      <c r="N183" s="30" t="s">
        <v>32</v>
      </c>
      <c r="O183" s="30" t="s">
        <v>32</v>
      </c>
      <c r="P183" s="30" t="s">
        <v>55</v>
      </c>
      <c r="Q183" s="30" t="s">
        <v>32</v>
      </c>
      <c r="R183" s="29" t="s">
        <v>32</v>
      </c>
      <c r="S183" s="29" t="s">
        <v>56</v>
      </c>
      <c r="T183" s="33" t="s">
        <v>32</v>
      </c>
      <c r="U183" s="31" t="s">
        <v>32</v>
      </c>
      <c r="V183" s="31" t="s">
        <v>167</v>
      </c>
      <c r="W183" s="30" t="s">
        <v>32</v>
      </c>
      <c r="X183" s="30" t="s">
        <v>32</v>
      </c>
      <c r="Y183" s="30" t="s">
        <v>135</v>
      </c>
      <c r="Z183" s="30" t="s">
        <v>32</v>
      </c>
      <c r="AA183" s="31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</row>
    <row r="184" customFormat="false" ht="15" hidden="false" customHeight="false" outlineLevel="0" collapsed="false">
      <c r="A184" s="28" t="s">
        <v>626</v>
      </c>
      <c r="B184" s="8" t="s">
        <v>627</v>
      </c>
      <c r="C184" s="29" t="s">
        <v>595</v>
      </c>
      <c r="D184" s="30" t="s">
        <v>628</v>
      </c>
      <c r="E184" s="30" t="n">
        <v>5</v>
      </c>
      <c r="F184" s="30" t="n">
        <v>20</v>
      </c>
      <c r="G184" s="31" t="n">
        <v>75</v>
      </c>
      <c r="H184" s="31" t="n">
        <v>120</v>
      </c>
      <c r="I184" s="30" t="s">
        <v>42</v>
      </c>
      <c r="J184" s="30" t="s">
        <v>43</v>
      </c>
      <c r="K184" s="30" t="s">
        <v>42</v>
      </c>
      <c r="L184" s="30" t="s">
        <v>32</v>
      </c>
      <c r="M184" s="30" t="s">
        <v>162</v>
      </c>
      <c r="N184" s="30" t="s">
        <v>32</v>
      </c>
      <c r="O184" s="30" t="s">
        <v>32</v>
      </c>
      <c r="P184" s="30" t="s">
        <v>55</v>
      </c>
      <c r="Q184" s="30" t="s">
        <v>32</v>
      </c>
      <c r="R184" s="29" t="s">
        <v>32</v>
      </c>
      <c r="S184" s="29" t="s">
        <v>133</v>
      </c>
      <c r="T184" s="33" t="s">
        <v>32</v>
      </c>
      <c r="U184" s="31" t="s">
        <v>32</v>
      </c>
      <c r="V184" s="31" t="s">
        <v>134</v>
      </c>
      <c r="W184" s="30" t="s">
        <v>32</v>
      </c>
      <c r="X184" s="30" t="s">
        <v>32</v>
      </c>
      <c r="Y184" s="30" t="s">
        <v>135</v>
      </c>
      <c r="Z184" s="30" t="s">
        <v>32</v>
      </c>
      <c r="AA184" s="31" t="s">
        <v>618</v>
      </c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</row>
    <row r="185" customFormat="false" ht="15" hidden="false" customHeight="false" outlineLevel="0" collapsed="false">
      <c r="A185" s="15" t="s">
        <v>629</v>
      </c>
      <c r="B185" s="8" t="s">
        <v>630</v>
      </c>
      <c r="C185" s="16" t="s">
        <v>631</v>
      </c>
      <c r="D185" s="17" t="s">
        <v>32</v>
      </c>
      <c r="E185" s="17" t="s">
        <v>32</v>
      </c>
      <c r="F185" s="17" t="s">
        <v>32</v>
      </c>
      <c r="G185" s="17" t="s">
        <v>32</v>
      </c>
      <c r="H185" s="17" t="s">
        <v>32</v>
      </c>
      <c r="I185" s="17" t="s">
        <v>32</v>
      </c>
      <c r="J185" s="17" t="s">
        <v>32</v>
      </c>
      <c r="K185" s="17" t="s">
        <v>32</v>
      </c>
      <c r="L185" s="17" t="s">
        <v>32</v>
      </c>
      <c r="M185" s="17" t="s">
        <v>32</v>
      </c>
      <c r="N185" s="17" t="s">
        <v>32</v>
      </c>
      <c r="O185" s="17" t="s">
        <v>32</v>
      </c>
      <c r="P185" s="17" t="s">
        <v>32</v>
      </c>
      <c r="Q185" s="17" t="s">
        <v>32</v>
      </c>
      <c r="R185" s="16" t="s">
        <v>32</v>
      </c>
      <c r="S185" s="16" t="s">
        <v>32</v>
      </c>
      <c r="T185" s="16" t="s">
        <v>32</v>
      </c>
      <c r="U185" s="17" t="s">
        <v>32</v>
      </c>
      <c r="V185" s="17" t="s">
        <v>32</v>
      </c>
      <c r="W185" s="17" t="s">
        <v>32</v>
      </c>
      <c r="X185" s="17" t="s">
        <v>32</v>
      </c>
      <c r="Y185" s="17" t="s">
        <v>32</v>
      </c>
      <c r="Z185" s="17" t="s">
        <v>32</v>
      </c>
      <c r="AA185" s="17" t="s">
        <v>32</v>
      </c>
    </row>
    <row r="186" customFormat="false" ht="15" hidden="false" customHeight="false" outlineLevel="0" collapsed="false">
      <c r="A186" s="15" t="s">
        <v>632</v>
      </c>
      <c r="B186" s="8" t="s">
        <v>633</v>
      </c>
      <c r="C186" s="16" t="s">
        <v>631</v>
      </c>
      <c r="D186" s="17" t="s">
        <v>32</v>
      </c>
      <c r="E186" s="17" t="s">
        <v>32</v>
      </c>
      <c r="F186" s="17" t="s">
        <v>32</v>
      </c>
      <c r="G186" s="17" t="s">
        <v>32</v>
      </c>
      <c r="H186" s="17" t="s">
        <v>32</v>
      </c>
      <c r="I186" s="17" t="s">
        <v>32</v>
      </c>
      <c r="J186" s="17" t="s">
        <v>32</v>
      </c>
      <c r="K186" s="17" t="s">
        <v>32</v>
      </c>
      <c r="L186" s="17" t="s">
        <v>32</v>
      </c>
      <c r="M186" s="17" t="s">
        <v>32</v>
      </c>
      <c r="N186" s="17" t="s">
        <v>32</v>
      </c>
      <c r="O186" s="17" t="s">
        <v>32</v>
      </c>
      <c r="P186" s="17" t="s">
        <v>32</v>
      </c>
      <c r="Q186" s="17" t="s">
        <v>32</v>
      </c>
      <c r="R186" s="16" t="s">
        <v>32</v>
      </c>
      <c r="S186" s="16" t="s">
        <v>32</v>
      </c>
      <c r="T186" s="16" t="s">
        <v>32</v>
      </c>
      <c r="U186" s="17" t="s">
        <v>32</v>
      </c>
      <c r="V186" s="17" t="s">
        <v>32</v>
      </c>
      <c r="W186" s="17" t="s">
        <v>32</v>
      </c>
      <c r="X186" s="17" t="s">
        <v>32</v>
      </c>
      <c r="Y186" s="17" t="s">
        <v>32</v>
      </c>
      <c r="Z186" s="17" t="s">
        <v>32</v>
      </c>
      <c r="AA186" s="17" t="s">
        <v>32</v>
      </c>
    </row>
    <row r="187" customFormat="false" ht="15" hidden="false" customHeight="false" outlineLevel="0" collapsed="false">
      <c r="A187" s="15" t="s">
        <v>634</v>
      </c>
      <c r="B187" s="8" t="s">
        <v>635</v>
      </c>
      <c r="C187" s="16" t="s">
        <v>631</v>
      </c>
      <c r="D187" s="17" t="s">
        <v>32</v>
      </c>
      <c r="E187" s="17" t="s">
        <v>32</v>
      </c>
      <c r="F187" s="17" t="s">
        <v>32</v>
      </c>
      <c r="G187" s="17" t="s">
        <v>32</v>
      </c>
      <c r="H187" s="17" t="s">
        <v>32</v>
      </c>
      <c r="I187" s="17" t="s">
        <v>32</v>
      </c>
      <c r="J187" s="17" t="s">
        <v>32</v>
      </c>
      <c r="K187" s="17" t="s">
        <v>32</v>
      </c>
      <c r="L187" s="17" t="s">
        <v>32</v>
      </c>
      <c r="M187" s="17" t="s">
        <v>32</v>
      </c>
      <c r="N187" s="17" t="s">
        <v>32</v>
      </c>
      <c r="O187" s="17" t="s">
        <v>32</v>
      </c>
      <c r="P187" s="17" t="s">
        <v>32</v>
      </c>
      <c r="Q187" s="17" t="s">
        <v>32</v>
      </c>
      <c r="R187" s="16" t="s">
        <v>32</v>
      </c>
      <c r="S187" s="16" t="s">
        <v>32</v>
      </c>
      <c r="T187" s="16" t="s">
        <v>32</v>
      </c>
      <c r="U187" s="17" t="s">
        <v>32</v>
      </c>
      <c r="V187" s="17" t="s">
        <v>32</v>
      </c>
      <c r="W187" s="17" t="s">
        <v>32</v>
      </c>
      <c r="X187" s="17" t="s">
        <v>32</v>
      </c>
      <c r="Y187" s="17" t="s">
        <v>32</v>
      </c>
      <c r="Z187" s="17" t="s">
        <v>32</v>
      </c>
      <c r="AA187" s="17" t="s">
        <v>32</v>
      </c>
    </row>
    <row r="188" customFormat="false" ht="15" hidden="false" customHeight="false" outlineLevel="0" collapsed="false">
      <c r="A188" s="15" t="s">
        <v>636</v>
      </c>
      <c r="B188" s="8" t="s">
        <v>637</v>
      </c>
      <c r="C188" s="16" t="s">
        <v>631</v>
      </c>
      <c r="D188" s="17" t="s">
        <v>32</v>
      </c>
      <c r="E188" s="17" t="s">
        <v>32</v>
      </c>
      <c r="F188" s="17" t="s">
        <v>32</v>
      </c>
      <c r="G188" s="17" t="s">
        <v>32</v>
      </c>
      <c r="H188" s="17" t="s">
        <v>32</v>
      </c>
      <c r="I188" s="17" t="s">
        <v>32</v>
      </c>
      <c r="J188" s="17" t="s">
        <v>32</v>
      </c>
      <c r="K188" s="17" t="s">
        <v>32</v>
      </c>
      <c r="L188" s="17" t="s">
        <v>32</v>
      </c>
      <c r="M188" s="17" t="s">
        <v>32</v>
      </c>
      <c r="N188" s="17" t="s">
        <v>32</v>
      </c>
      <c r="O188" s="17" t="s">
        <v>32</v>
      </c>
      <c r="P188" s="17" t="s">
        <v>32</v>
      </c>
      <c r="Q188" s="17" t="s">
        <v>32</v>
      </c>
      <c r="R188" s="16" t="s">
        <v>32</v>
      </c>
      <c r="S188" s="16" t="s">
        <v>32</v>
      </c>
      <c r="T188" s="16" t="s">
        <v>32</v>
      </c>
      <c r="U188" s="17" t="s">
        <v>32</v>
      </c>
      <c r="V188" s="17" t="s">
        <v>32</v>
      </c>
      <c r="W188" s="17" t="s">
        <v>32</v>
      </c>
      <c r="X188" s="17" t="s">
        <v>32</v>
      </c>
      <c r="Y188" s="17" t="s">
        <v>32</v>
      </c>
      <c r="Z188" s="17" t="s">
        <v>32</v>
      </c>
      <c r="AA188" s="17" t="s">
        <v>32</v>
      </c>
    </row>
    <row r="189" customFormat="false" ht="15" hidden="false" customHeight="false" outlineLevel="0" collapsed="false">
      <c r="A189" s="15" t="s">
        <v>638</v>
      </c>
      <c r="B189" s="8" t="s">
        <v>639</v>
      </c>
      <c r="C189" s="16" t="s">
        <v>631</v>
      </c>
      <c r="D189" s="17" t="s">
        <v>640</v>
      </c>
      <c r="E189" s="17" t="n">
        <v>15</v>
      </c>
      <c r="F189" s="17" t="n">
        <v>0</v>
      </c>
      <c r="G189" s="13" t="n">
        <v>100</v>
      </c>
      <c r="H189" s="13" t="n">
        <v>170</v>
      </c>
      <c r="I189" s="17" t="s">
        <v>44</v>
      </c>
      <c r="J189" s="17" t="s">
        <v>43</v>
      </c>
      <c r="K189" s="17" t="s">
        <v>43</v>
      </c>
      <c r="L189" s="17" t="s">
        <v>32</v>
      </c>
      <c r="M189" s="17" t="s">
        <v>104</v>
      </c>
      <c r="N189" s="17" t="s">
        <v>641</v>
      </c>
      <c r="O189" s="17" t="s">
        <v>32</v>
      </c>
      <c r="P189" s="17" t="s">
        <v>55</v>
      </c>
      <c r="Q189" s="17" t="s">
        <v>586</v>
      </c>
      <c r="R189" s="16" t="s">
        <v>32</v>
      </c>
      <c r="S189" s="16" t="s">
        <v>69</v>
      </c>
      <c r="T189" s="18" t="s">
        <v>57</v>
      </c>
      <c r="U189" s="13" t="s">
        <v>32</v>
      </c>
      <c r="V189" s="13" t="s">
        <v>97</v>
      </c>
      <c r="W189" s="17" t="s">
        <v>98</v>
      </c>
      <c r="X189" s="17" t="s">
        <v>32</v>
      </c>
      <c r="Y189" s="17" t="s">
        <v>567</v>
      </c>
      <c r="Z189" s="17" t="s">
        <v>85</v>
      </c>
      <c r="AA189" s="13" t="s">
        <v>642</v>
      </c>
    </row>
    <row r="190" customFormat="false" ht="15" hidden="false" customHeight="false" outlineLevel="0" collapsed="false">
      <c r="A190" s="15" t="s">
        <v>643</v>
      </c>
      <c r="B190" s="8" t="s">
        <v>644</v>
      </c>
      <c r="C190" s="16" t="s">
        <v>621</v>
      </c>
      <c r="D190" s="17" t="s">
        <v>645</v>
      </c>
      <c r="E190" s="17" t="n">
        <v>0</v>
      </c>
      <c r="F190" s="17" t="n">
        <v>0</v>
      </c>
      <c r="G190" s="13" t="n">
        <v>100</v>
      </c>
      <c r="H190" s="13" t="n">
        <f aca="false">SUM(600)/5</f>
        <v>120</v>
      </c>
      <c r="I190" s="17" t="s">
        <v>44</v>
      </c>
      <c r="J190" s="17" t="s">
        <v>43</v>
      </c>
      <c r="K190" s="17" t="s">
        <v>42</v>
      </c>
      <c r="L190" s="17" t="s">
        <v>32</v>
      </c>
      <c r="M190" s="17" t="s">
        <v>130</v>
      </c>
      <c r="N190" s="17" t="s">
        <v>32</v>
      </c>
      <c r="O190" s="17" t="s">
        <v>32</v>
      </c>
      <c r="P190" s="17" t="s">
        <v>55</v>
      </c>
      <c r="Q190" s="17" t="s">
        <v>32</v>
      </c>
      <c r="R190" s="16" t="s">
        <v>32</v>
      </c>
      <c r="S190" s="16" t="s">
        <v>56</v>
      </c>
      <c r="T190" s="18" t="s">
        <v>32</v>
      </c>
      <c r="U190" s="13" t="s">
        <v>32</v>
      </c>
      <c r="V190" s="13" t="s">
        <v>167</v>
      </c>
      <c r="W190" s="17" t="s">
        <v>32</v>
      </c>
      <c r="X190" s="17" t="s">
        <v>32</v>
      </c>
      <c r="Y190" s="17" t="s">
        <v>135</v>
      </c>
      <c r="Z190" s="17" t="s">
        <v>32</v>
      </c>
      <c r="AA190" s="13"/>
    </row>
    <row r="191" customFormat="false" ht="15" hidden="false" customHeight="false" outlineLevel="0" collapsed="false">
      <c r="A191" s="28" t="s">
        <v>646</v>
      </c>
      <c r="B191" s="8" t="s">
        <v>647</v>
      </c>
      <c r="C191" s="29" t="s">
        <v>595</v>
      </c>
      <c r="D191" s="30" t="s">
        <v>648</v>
      </c>
      <c r="E191" s="30" t="n">
        <v>20</v>
      </c>
      <c r="F191" s="30" t="n">
        <v>0</v>
      </c>
      <c r="G191" s="31" t="n">
        <v>80</v>
      </c>
      <c r="H191" s="31" t="n">
        <v>120</v>
      </c>
      <c r="I191" s="30" t="s">
        <v>44</v>
      </c>
      <c r="J191" s="30" t="s">
        <v>43</v>
      </c>
      <c r="K191" s="30" t="s">
        <v>43</v>
      </c>
      <c r="L191" s="30" t="s">
        <v>32</v>
      </c>
      <c r="M191" s="30" t="s">
        <v>68</v>
      </c>
      <c r="N191" s="30" t="s">
        <v>123</v>
      </c>
      <c r="O191" s="30" t="s">
        <v>32</v>
      </c>
      <c r="P191" s="30" t="s">
        <v>55</v>
      </c>
      <c r="Q191" s="30" t="s">
        <v>55</v>
      </c>
      <c r="R191" s="29" t="s">
        <v>32</v>
      </c>
      <c r="S191" s="29" t="s">
        <v>133</v>
      </c>
      <c r="T191" s="33" t="s">
        <v>57</v>
      </c>
      <c r="U191" s="31" t="s">
        <v>32</v>
      </c>
      <c r="V191" s="31" t="s">
        <v>134</v>
      </c>
      <c r="W191" s="30" t="s">
        <v>98</v>
      </c>
      <c r="X191" s="30" t="s">
        <v>32</v>
      </c>
      <c r="Y191" s="30" t="s">
        <v>135</v>
      </c>
      <c r="Z191" s="30" t="s">
        <v>157</v>
      </c>
      <c r="AA191" s="31" t="s">
        <v>649</v>
      </c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</row>
    <row r="192" customFormat="false" ht="15" hidden="false" customHeight="false" outlineLevel="0" collapsed="false">
      <c r="A192" s="15" t="s">
        <v>650</v>
      </c>
      <c r="B192" s="8" t="s">
        <v>651</v>
      </c>
      <c r="C192" s="27" t="n">
        <v>43326</v>
      </c>
      <c r="D192" s="17" t="s">
        <v>652</v>
      </c>
      <c r="E192" s="17" t="n">
        <v>55</v>
      </c>
      <c r="F192" s="17" t="n">
        <v>0</v>
      </c>
      <c r="G192" s="17" t="n">
        <v>100</v>
      </c>
      <c r="H192" s="17" t="n">
        <v>120</v>
      </c>
      <c r="I192" s="17" t="s">
        <v>42</v>
      </c>
      <c r="J192" s="17" t="s">
        <v>43</v>
      </c>
      <c r="K192" s="17" t="s">
        <v>42</v>
      </c>
      <c r="L192" s="17" t="s">
        <v>32</v>
      </c>
      <c r="M192" s="17" t="s">
        <v>122</v>
      </c>
      <c r="N192" s="17" t="s">
        <v>67</v>
      </c>
      <c r="O192" s="17" t="s">
        <v>32</v>
      </c>
      <c r="P192" s="17" t="s">
        <v>55</v>
      </c>
      <c r="Q192" s="17" t="s">
        <v>55</v>
      </c>
      <c r="R192" s="16" t="s">
        <v>32</v>
      </c>
      <c r="S192" s="16" t="s">
        <v>56</v>
      </c>
      <c r="T192" s="16" t="s">
        <v>57</v>
      </c>
      <c r="U192" s="17" t="s">
        <v>32</v>
      </c>
      <c r="V192" s="17" t="s">
        <v>167</v>
      </c>
      <c r="W192" s="17" t="s">
        <v>98</v>
      </c>
      <c r="X192" s="17" t="s">
        <v>32</v>
      </c>
      <c r="Y192" s="17" t="s">
        <v>135</v>
      </c>
      <c r="Z192" s="17" t="s">
        <v>157</v>
      </c>
      <c r="AA192" s="13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</row>
    <row r="193" customFormat="false" ht="15" hidden="false" customHeight="false" outlineLevel="0" collapsed="false">
      <c r="A193" s="15" t="s">
        <v>653</v>
      </c>
      <c r="B193" s="8" t="s">
        <v>654</v>
      </c>
      <c r="C193" s="16" t="s">
        <v>631</v>
      </c>
      <c r="D193" s="17" t="s">
        <v>655</v>
      </c>
      <c r="E193" s="17" t="n">
        <v>100</v>
      </c>
      <c r="F193" s="17" t="n">
        <v>0</v>
      </c>
      <c r="G193" s="13" t="n">
        <v>0</v>
      </c>
      <c r="H193" s="13" t="n">
        <v>170</v>
      </c>
      <c r="I193" s="17" t="s">
        <v>42</v>
      </c>
      <c r="J193" s="17" t="s">
        <v>43</v>
      </c>
      <c r="K193" s="17" t="s">
        <v>43</v>
      </c>
      <c r="L193" s="17" t="s">
        <v>32</v>
      </c>
      <c r="M193" s="17" t="s">
        <v>66</v>
      </c>
      <c r="N193" s="17" t="s">
        <v>96</v>
      </c>
      <c r="O193" s="17" t="s">
        <v>32</v>
      </c>
      <c r="P193" s="17" t="s">
        <v>55</v>
      </c>
      <c r="Q193" s="17" t="s">
        <v>55</v>
      </c>
      <c r="R193" s="16" t="s">
        <v>32</v>
      </c>
      <c r="S193" s="16" t="s">
        <v>69</v>
      </c>
      <c r="T193" s="18" t="s">
        <v>141</v>
      </c>
      <c r="U193" s="13" t="s">
        <v>32</v>
      </c>
      <c r="V193" s="13" t="s">
        <v>97</v>
      </c>
      <c r="W193" s="17" t="s">
        <v>146</v>
      </c>
      <c r="X193" s="17" t="s">
        <v>32</v>
      </c>
      <c r="Y193" s="17" t="s">
        <v>125</v>
      </c>
      <c r="Z193" s="17" t="s">
        <v>85</v>
      </c>
      <c r="AA193" s="13"/>
    </row>
    <row r="194" customFormat="false" ht="15" hidden="false" customHeight="false" outlineLevel="0" collapsed="false">
      <c r="A194" s="15" t="s">
        <v>656</v>
      </c>
      <c r="B194" s="8" t="s">
        <v>657</v>
      </c>
      <c r="C194" s="16" t="s">
        <v>631</v>
      </c>
      <c r="D194" s="17" t="s">
        <v>658</v>
      </c>
      <c r="E194" s="17" t="n">
        <v>18</v>
      </c>
      <c r="F194" s="17" t="n">
        <v>10</v>
      </c>
      <c r="G194" s="13" t="n">
        <v>72</v>
      </c>
      <c r="H194" s="13" t="n">
        <v>80</v>
      </c>
      <c r="I194" s="17" t="s">
        <v>43</v>
      </c>
      <c r="J194" s="17" t="s">
        <v>43</v>
      </c>
      <c r="K194" s="17" t="s">
        <v>43</v>
      </c>
      <c r="L194" s="17" t="s">
        <v>132</v>
      </c>
      <c r="M194" s="17" t="s">
        <v>66</v>
      </c>
      <c r="N194" s="17" t="s">
        <v>452</v>
      </c>
      <c r="O194" s="17" t="s">
        <v>55</v>
      </c>
      <c r="P194" s="17" t="s">
        <v>503</v>
      </c>
      <c r="Q194" s="17" t="s">
        <v>414</v>
      </c>
      <c r="R194" s="16" t="s">
        <v>56</v>
      </c>
      <c r="S194" s="16" t="s">
        <v>70</v>
      </c>
      <c r="T194" s="18" t="s">
        <v>659</v>
      </c>
      <c r="U194" s="13" t="s">
        <v>167</v>
      </c>
      <c r="V194" s="13" t="s">
        <v>504</v>
      </c>
      <c r="W194" s="17" t="s">
        <v>124</v>
      </c>
      <c r="X194" s="17" t="s">
        <v>235</v>
      </c>
      <c r="Y194" s="17" t="s">
        <v>567</v>
      </c>
      <c r="Z194" s="17" t="s">
        <v>126</v>
      </c>
      <c r="AA194" s="13"/>
    </row>
    <row r="195" customFormat="false" ht="15" hidden="false" customHeight="false" outlineLevel="0" collapsed="false">
      <c r="A195" s="15" t="s">
        <v>660</v>
      </c>
      <c r="B195" s="8" t="s">
        <v>661</v>
      </c>
      <c r="C195" s="16" t="s">
        <v>631</v>
      </c>
      <c r="D195" s="17" t="s">
        <v>32</v>
      </c>
      <c r="E195" s="17" t="s">
        <v>32</v>
      </c>
      <c r="F195" s="17" t="s">
        <v>32</v>
      </c>
      <c r="G195" s="17" t="s">
        <v>32</v>
      </c>
      <c r="H195" s="17" t="s">
        <v>32</v>
      </c>
      <c r="I195" s="17" t="s">
        <v>32</v>
      </c>
      <c r="J195" s="17" t="s">
        <v>32</v>
      </c>
      <c r="K195" s="17" t="s">
        <v>32</v>
      </c>
      <c r="L195" s="17" t="s">
        <v>32</v>
      </c>
      <c r="M195" s="17" t="s">
        <v>32</v>
      </c>
      <c r="N195" s="17" t="s">
        <v>32</v>
      </c>
      <c r="O195" s="17" t="s">
        <v>32</v>
      </c>
      <c r="P195" s="17" t="s">
        <v>32</v>
      </c>
      <c r="Q195" s="17" t="s">
        <v>32</v>
      </c>
      <c r="R195" s="16" t="s">
        <v>32</v>
      </c>
      <c r="S195" s="16" t="s">
        <v>32</v>
      </c>
      <c r="T195" s="16" t="s">
        <v>32</v>
      </c>
      <c r="U195" s="17" t="s">
        <v>32</v>
      </c>
      <c r="V195" s="17" t="s">
        <v>32</v>
      </c>
      <c r="W195" s="17" t="s">
        <v>32</v>
      </c>
      <c r="X195" s="17" t="s">
        <v>32</v>
      </c>
      <c r="Y195" s="17" t="s">
        <v>32</v>
      </c>
      <c r="Z195" s="17" t="s">
        <v>32</v>
      </c>
      <c r="AA195" s="17" t="s">
        <v>32</v>
      </c>
    </row>
    <row r="196" customFormat="false" ht="15" hidden="false" customHeight="false" outlineLevel="0" collapsed="false">
      <c r="A196" s="15" t="s">
        <v>662</v>
      </c>
      <c r="B196" s="8" t="s">
        <v>663</v>
      </c>
      <c r="C196" s="16" t="s">
        <v>631</v>
      </c>
      <c r="D196" s="17" t="s">
        <v>32</v>
      </c>
      <c r="E196" s="17" t="s">
        <v>32</v>
      </c>
      <c r="F196" s="17" t="s">
        <v>32</v>
      </c>
      <c r="G196" s="17" t="s">
        <v>32</v>
      </c>
      <c r="H196" s="17" t="s">
        <v>32</v>
      </c>
      <c r="I196" s="17" t="s">
        <v>32</v>
      </c>
      <c r="J196" s="17" t="s">
        <v>32</v>
      </c>
      <c r="K196" s="17" t="s">
        <v>32</v>
      </c>
      <c r="L196" s="17" t="s">
        <v>32</v>
      </c>
      <c r="M196" s="17" t="s">
        <v>32</v>
      </c>
      <c r="N196" s="17" t="s">
        <v>32</v>
      </c>
      <c r="O196" s="17" t="s">
        <v>32</v>
      </c>
      <c r="P196" s="17" t="s">
        <v>32</v>
      </c>
      <c r="Q196" s="17" t="s">
        <v>32</v>
      </c>
      <c r="R196" s="16" t="s">
        <v>32</v>
      </c>
      <c r="S196" s="16" t="s">
        <v>32</v>
      </c>
      <c r="T196" s="16" t="s">
        <v>32</v>
      </c>
      <c r="U196" s="17" t="s">
        <v>32</v>
      </c>
      <c r="V196" s="17" t="s">
        <v>32</v>
      </c>
      <c r="W196" s="17" t="s">
        <v>32</v>
      </c>
      <c r="X196" s="17" t="s">
        <v>32</v>
      </c>
      <c r="Y196" s="17" t="s">
        <v>32</v>
      </c>
      <c r="Z196" s="17" t="s">
        <v>32</v>
      </c>
      <c r="AA196" s="17" t="s">
        <v>32</v>
      </c>
    </row>
    <row r="197" customFormat="false" ht="15" hidden="false" customHeight="false" outlineLevel="0" collapsed="false">
      <c r="A197" s="15" t="s">
        <v>664</v>
      </c>
      <c r="B197" s="8" t="s">
        <v>665</v>
      </c>
      <c r="C197" s="16" t="s">
        <v>631</v>
      </c>
      <c r="D197" s="17" t="s">
        <v>32</v>
      </c>
      <c r="E197" s="17" t="s">
        <v>32</v>
      </c>
      <c r="F197" s="17" t="s">
        <v>32</v>
      </c>
      <c r="G197" s="17" t="s">
        <v>32</v>
      </c>
      <c r="H197" s="17" t="s">
        <v>32</v>
      </c>
      <c r="I197" s="17" t="s">
        <v>32</v>
      </c>
      <c r="J197" s="17" t="s">
        <v>32</v>
      </c>
      <c r="K197" s="17" t="s">
        <v>32</v>
      </c>
      <c r="L197" s="17" t="s">
        <v>32</v>
      </c>
      <c r="M197" s="17" t="s">
        <v>32</v>
      </c>
      <c r="N197" s="17" t="s">
        <v>32</v>
      </c>
      <c r="O197" s="17" t="s">
        <v>32</v>
      </c>
      <c r="P197" s="17" t="s">
        <v>32</v>
      </c>
      <c r="Q197" s="17" t="s">
        <v>32</v>
      </c>
      <c r="R197" s="16" t="s">
        <v>32</v>
      </c>
      <c r="S197" s="16" t="s">
        <v>32</v>
      </c>
      <c r="T197" s="16" t="s">
        <v>32</v>
      </c>
      <c r="U197" s="17" t="s">
        <v>32</v>
      </c>
      <c r="V197" s="17" t="s">
        <v>32</v>
      </c>
      <c r="W197" s="17" t="s">
        <v>32</v>
      </c>
      <c r="X197" s="17" t="s">
        <v>32</v>
      </c>
      <c r="Y197" s="17" t="s">
        <v>32</v>
      </c>
      <c r="Z197" s="17" t="s">
        <v>32</v>
      </c>
      <c r="AA197" s="17" t="s">
        <v>32</v>
      </c>
    </row>
    <row r="198" customFormat="false" ht="15" hidden="false" customHeight="false" outlineLevel="0" collapsed="false">
      <c r="A198" s="15" t="s">
        <v>666</v>
      </c>
      <c r="B198" s="8" t="s">
        <v>667</v>
      </c>
      <c r="C198" s="16" t="s">
        <v>631</v>
      </c>
      <c r="D198" s="17" t="s">
        <v>32</v>
      </c>
      <c r="E198" s="17" t="s">
        <v>32</v>
      </c>
      <c r="F198" s="17" t="s">
        <v>32</v>
      </c>
      <c r="G198" s="17" t="s">
        <v>32</v>
      </c>
      <c r="H198" s="17" t="s">
        <v>32</v>
      </c>
      <c r="I198" s="17" t="s">
        <v>32</v>
      </c>
      <c r="J198" s="17" t="s">
        <v>32</v>
      </c>
      <c r="K198" s="17" t="s">
        <v>32</v>
      </c>
      <c r="L198" s="17" t="s">
        <v>32</v>
      </c>
      <c r="M198" s="17" t="s">
        <v>32</v>
      </c>
      <c r="N198" s="17" t="s">
        <v>32</v>
      </c>
      <c r="O198" s="17" t="s">
        <v>32</v>
      </c>
      <c r="P198" s="17" t="s">
        <v>32</v>
      </c>
      <c r="Q198" s="17" t="s">
        <v>32</v>
      </c>
      <c r="R198" s="16" t="s">
        <v>32</v>
      </c>
      <c r="S198" s="16" t="s">
        <v>32</v>
      </c>
      <c r="T198" s="16" t="s">
        <v>32</v>
      </c>
      <c r="U198" s="17" t="s">
        <v>32</v>
      </c>
      <c r="V198" s="17" t="s">
        <v>32</v>
      </c>
      <c r="W198" s="17" t="s">
        <v>32</v>
      </c>
      <c r="X198" s="17" t="s">
        <v>32</v>
      </c>
      <c r="Y198" s="17" t="s">
        <v>32</v>
      </c>
      <c r="Z198" s="17" t="s">
        <v>32</v>
      </c>
      <c r="AA198" s="17" t="s">
        <v>32</v>
      </c>
    </row>
    <row r="199" customFormat="false" ht="15" hidden="false" customHeight="false" outlineLevel="0" collapsed="false">
      <c r="A199" s="15" t="s">
        <v>668</v>
      </c>
      <c r="B199" s="8" t="s">
        <v>669</v>
      </c>
      <c r="C199" s="16" t="s">
        <v>631</v>
      </c>
      <c r="D199" s="17" t="s">
        <v>32</v>
      </c>
      <c r="E199" s="17" t="s">
        <v>32</v>
      </c>
      <c r="F199" s="17" t="s">
        <v>32</v>
      </c>
      <c r="G199" s="17" t="s">
        <v>32</v>
      </c>
      <c r="H199" s="17" t="s">
        <v>32</v>
      </c>
      <c r="I199" s="17" t="s">
        <v>32</v>
      </c>
      <c r="J199" s="17" t="s">
        <v>32</v>
      </c>
      <c r="K199" s="17" t="s">
        <v>32</v>
      </c>
      <c r="L199" s="17" t="s">
        <v>32</v>
      </c>
      <c r="M199" s="17" t="s">
        <v>32</v>
      </c>
      <c r="N199" s="17" t="s">
        <v>32</v>
      </c>
      <c r="O199" s="17" t="s">
        <v>32</v>
      </c>
      <c r="P199" s="17" t="s">
        <v>32</v>
      </c>
      <c r="Q199" s="17" t="s">
        <v>32</v>
      </c>
      <c r="R199" s="16" t="s">
        <v>32</v>
      </c>
      <c r="S199" s="16" t="s">
        <v>32</v>
      </c>
      <c r="T199" s="16" t="s">
        <v>32</v>
      </c>
      <c r="U199" s="17" t="s">
        <v>32</v>
      </c>
      <c r="V199" s="17" t="s">
        <v>32</v>
      </c>
      <c r="W199" s="17" t="s">
        <v>32</v>
      </c>
      <c r="X199" s="17" t="s">
        <v>32</v>
      </c>
      <c r="Y199" s="17" t="s">
        <v>32</v>
      </c>
      <c r="Z199" s="17" t="s">
        <v>32</v>
      </c>
      <c r="AA199" s="17" t="s">
        <v>32</v>
      </c>
    </row>
    <row r="200" customFormat="false" ht="15" hidden="false" customHeight="false" outlineLevel="0" collapsed="false">
      <c r="A200" s="15" t="s">
        <v>670</v>
      </c>
      <c r="B200" s="8" t="s">
        <v>671</v>
      </c>
      <c r="C200" s="16" t="s">
        <v>631</v>
      </c>
      <c r="D200" s="17" t="s">
        <v>32</v>
      </c>
      <c r="E200" s="17" t="s">
        <v>32</v>
      </c>
      <c r="F200" s="17" t="s">
        <v>32</v>
      </c>
      <c r="G200" s="17" t="s">
        <v>32</v>
      </c>
      <c r="H200" s="17" t="s">
        <v>32</v>
      </c>
      <c r="I200" s="17" t="s">
        <v>32</v>
      </c>
      <c r="J200" s="17" t="s">
        <v>32</v>
      </c>
      <c r="K200" s="17" t="s">
        <v>32</v>
      </c>
      <c r="L200" s="17" t="s">
        <v>32</v>
      </c>
      <c r="M200" s="17" t="s">
        <v>32</v>
      </c>
      <c r="N200" s="17" t="s">
        <v>32</v>
      </c>
      <c r="O200" s="17" t="s">
        <v>32</v>
      </c>
      <c r="P200" s="17" t="s">
        <v>32</v>
      </c>
      <c r="Q200" s="17" t="s">
        <v>32</v>
      </c>
      <c r="R200" s="16" t="s">
        <v>32</v>
      </c>
      <c r="S200" s="16" t="s">
        <v>32</v>
      </c>
      <c r="T200" s="16" t="s">
        <v>32</v>
      </c>
      <c r="U200" s="17" t="s">
        <v>32</v>
      </c>
      <c r="V200" s="17" t="s">
        <v>32</v>
      </c>
      <c r="W200" s="17" t="s">
        <v>32</v>
      </c>
      <c r="X200" s="17" t="s">
        <v>32</v>
      </c>
      <c r="Y200" s="17" t="s">
        <v>32</v>
      </c>
      <c r="Z200" s="17" t="s">
        <v>32</v>
      </c>
      <c r="AA200" s="17" t="s">
        <v>32</v>
      </c>
    </row>
    <row r="201" customFormat="false" ht="15" hidden="false" customHeight="false" outlineLevel="0" collapsed="false">
      <c r="A201" s="15" t="s">
        <v>672</v>
      </c>
      <c r="B201" s="8" t="s">
        <v>673</v>
      </c>
      <c r="C201" s="16" t="s">
        <v>631</v>
      </c>
      <c r="D201" s="17" t="s">
        <v>674</v>
      </c>
      <c r="E201" s="17" t="n">
        <v>80</v>
      </c>
      <c r="F201" s="17" t="n">
        <v>20</v>
      </c>
      <c r="G201" s="13" t="n">
        <v>0</v>
      </c>
      <c r="H201" s="13" t="n">
        <f aca="false">SUM(975)/5</f>
        <v>195</v>
      </c>
      <c r="I201" s="17" t="s">
        <v>42</v>
      </c>
      <c r="J201" s="17" t="s">
        <v>43</v>
      </c>
      <c r="K201" s="17" t="s">
        <v>42</v>
      </c>
      <c r="L201" s="17" t="s">
        <v>32</v>
      </c>
      <c r="M201" s="17" t="s">
        <v>122</v>
      </c>
      <c r="N201" s="17" t="s">
        <v>32</v>
      </c>
      <c r="O201" s="17" t="s">
        <v>32</v>
      </c>
      <c r="P201" s="17" t="s">
        <v>503</v>
      </c>
      <c r="Q201" s="17" t="s">
        <v>32</v>
      </c>
      <c r="R201" s="16" t="s">
        <v>32</v>
      </c>
      <c r="S201" s="16" t="s">
        <v>70</v>
      </c>
      <c r="T201" s="18" t="s">
        <v>32</v>
      </c>
      <c r="U201" s="13" t="s">
        <v>32</v>
      </c>
      <c r="V201" s="13" t="s">
        <v>504</v>
      </c>
      <c r="W201" s="17" t="s">
        <v>32</v>
      </c>
      <c r="X201" s="17" t="s">
        <v>32</v>
      </c>
      <c r="Y201" s="17" t="s">
        <v>49</v>
      </c>
      <c r="Z201" s="17" t="s">
        <v>32</v>
      </c>
      <c r="AA201" s="13"/>
    </row>
    <row r="202" customFormat="false" ht="15" hidden="false" customHeight="false" outlineLevel="0" collapsed="false">
      <c r="A202" s="15" t="s">
        <v>675</v>
      </c>
      <c r="B202" s="8" t="s">
        <v>676</v>
      </c>
      <c r="C202" s="16" t="s">
        <v>631</v>
      </c>
      <c r="D202" s="17" t="s">
        <v>677</v>
      </c>
      <c r="E202" s="17" t="n">
        <v>100</v>
      </c>
      <c r="F202" s="17" t="n">
        <v>0</v>
      </c>
      <c r="G202" s="13" t="n">
        <v>0</v>
      </c>
      <c r="H202" s="13" t="n">
        <f aca="false">SUM(800)/5</f>
        <v>160</v>
      </c>
      <c r="I202" s="17" t="s">
        <v>42</v>
      </c>
      <c r="J202" s="17" t="s">
        <v>43</v>
      </c>
      <c r="K202" s="17" t="s">
        <v>42</v>
      </c>
      <c r="L202" s="17" t="s">
        <v>32</v>
      </c>
      <c r="M202" s="17" t="s">
        <v>216</v>
      </c>
      <c r="N202" s="17" t="s">
        <v>32</v>
      </c>
      <c r="O202" s="17" t="s">
        <v>32</v>
      </c>
      <c r="P202" s="17" t="s">
        <v>55</v>
      </c>
      <c r="Q202" s="17" t="s">
        <v>32</v>
      </c>
      <c r="R202" s="16" t="s">
        <v>32</v>
      </c>
      <c r="S202" s="16" t="s">
        <v>83</v>
      </c>
      <c r="T202" s="18" t="s">
        <v>32</v>
      </c>
      <c r="U202" s="13" t="s">
        <v>32</v>
      </c>
      <c r="V202" s="13" t="s">
        <v>98</v>
      </c>
      <c r="W202" s="17" t="s">
        <v>32</v>
      </c>
      <c r="X202" s="17" t="s">
        <v>32</v>
      </c>
      <c r="Y202" s="17" t="s">
        <v>85</v>
      </c>
      <c r="Z202" s="17" t="s">
        <v>32</v>
      </c>
      <c r="AA202" s="13"/>
    </row>
    <row r="203" customFormat="false" ht="15" hidden="false" customHeight="false" outlineLevel="0" collapsed="false">
      <c r="A203" s="15" t="s">
        <v>678</v>
      </c>
      <c r="B203" s="8" t="s">
        <v>679</v>
      </c>
      <c r="C203" s="16" t="s">
        <v>631</v>
      </c>
      <c r="D203" s="17" t="s">
        <v>680</v>
      </c>
      <c r="E203" s="17" t="n">
        <v>1</v>
      </c>
      <c r="F203" s="17" t="n">
        <v>99</v>
      </c>
      <c r="G203" s="13" t="n">
        <v>0</v>
      </c>
      <c r="H203" s="13" t="n">
        <f aca="false">SUM(550)/5</f>
        <v>110</v>
      </c>
      <c r="I203" s="17" t="s">
        <v>44</v>
      </c>
      <c r="J203" s="17" t="s">
        <v>43</v>
      </c>
      <c r="K203" s="17" t="s">
        <v>43</v>
      </c>
      <c r="L203" s="17" t="s">
        <v>32</v>
      </c>
      <c r="M203" s="17" t="s">
        <v>68</v>
      </c>
      <c r="N203" s="17" t="s">
        <v>155</v>
      </c>
      <c r="O203" s="17" t="s">
        <v>32</v>
      </c>
      <c r="P203" s="17" t="s">
        <v>55</v>
      </c>
      <c r="Q203" s="17" t="s">
        <v>55</v>
      </c>
      <c r="R203" s="16" t="s">
        <v>32</v>
      </c>
      <c r="S203" s="16" t="s">
        <v>133</v>
      </c>
      <c r="T203" s="18" t="s">
        <v>57</v>
      </c>
      <c r="U203" s="13" t="s">
        <v>32</v>
      </c>
      <c r="V203" s="13" t="s">
        <v>134</v>
      </c>
      <c r="W203" s="17" t="s">
        <v>98</v>
      </c>
      <c r="X203" s="17" t="s">
        <v>32</v>
      </c>
      <c r="Y203" s="17" t="s">
        <v>567</v>
      </c>
      <c r="Z203" s="17" t="s">
        <v>85</v>
      </c>
      <c r="AA203" s="13" t="s">
        <v>681</v>
      </c>
    </row>
    <row r="204" customFormat="false" ht="15" hidden="false" customHeight="false" outlineLevel="0" collapsed="false">
      <c r="A204" s="15" t="s">
        <v>682</v>
      </c>
      <c r="B204" s="8" t="s">
        <v>683</v>
      </c>
      <c r="C204" s="16" t="s">
        <v>631</v>
      </c>
      <c r="D204" s="17" t="s">
        <v>32</v>
      </c>
      <c r="E204" s="17" t="s">
        <v>32</v>
      </c>
      <c r="F204" s="17" t="s">
        <v>32</v>
      </c>
      <c r="G204" s="17" t="s">
        <v>32</v>
      </c>
      <c r="H204" s="17" t="s">
        <v>32</v>
      </c>
      <c r="I204" s="17" t="s">
        <v>32</v>
      </c>
      <c r="J204" s="17" t="s">
        <v>32</v>
      </c>
      <c r="K204" s="17" t="s">
        <v>32</v>
      </c>
      <c r="L204" s="17" t="s">
        <v>32</v>
      </c>
      <c r="M204" s="17" t="s">
        <v>32</v>
      </c>
      <c r="N204" s="17" t="s">
        <v>32</v>
      </c>
      <c r="O204" s="17" t="s">
        <v>32</v>
      </c>
      <c r="P204" s="17" t="s">
        <v>32</v>
      </c>
      <c r="Q204" s="17" t="s">
        <v>32</v>
      </c>
      <c r="R204" s="16" t="s">
        <v>32</v>
      </c>
      <c r="S204" s="16" t="s">
        <v>32</v>
      </c>
      <c r="T204" s="16" t="s">
        <v>32</v>
      </c>
      <c r="U204" s="17" t="s">
        <v>32</v>
      </c>
      <c r="V204" s="17" t="s">
        <v>32</v>
      </c>
      <c r="W204" s="17" t="s">
        <v>32</v>
      </c>
      <c r="X204" s="17" t="s">
        <v>32</v>
      </c>
      <c r="Y204" s="17" t="s">
        <v>32</v>
      </c>
      <c r="Z204" s="17" t="s">
        <v>32</v>
      </c>
      <c r="AA204" s="17" t="s">
        <v>32</v>
      </c>
    </row>
    <row r="205" customFormat="false" ht="15" hidden="false" customHeight="false" outlineLevel="0" collapsed="false">
      <c r="A205" s="28" t="s">
        <v>684</v>
      </c>
      <c r="B205" s="8" t="s">
        <v>685</v>
      </c>
      <c r="C205" s="29" t="s">
        <v>605</v>
      </c>
      <c r="D205" s="30" t="s">
        <v>686</v>
      </c>
      <c r="E205" s="30" t="n">
        <v>10</v>
      </c>
      <c r="F205" s="30" t="n">
        <v>90</v>
      </c>
      <c r="G205" s="31" t="n">
        <v>0</v>
      </c>
      <c r="H205" s="31" t="n">
        <v>110</v>
      </c>
      <c r="I205" s="30" t="s">
        <v>477</v>
      </c>
      <c r="J205" s="30" t="s">
        <v>42</v>
      </c>
      <c r="K205" s="30" t="s">
        <v>42</v>
      </c>
      <c r="L205" s="30" t="s">
        <v>66</v>
      </c>
      <c r="M205" s="30" t="s">
        <v>32</v>
      </c>
      <c r="N205" s="30" t="s">
        <v>32</v>
      </c>
      <c r="O205" s="30" t="s">
        <v>55</v>
      </c>
      <c r="P205" s="30" t="s">
        <v>32</v>
      </c>
      <c r="Q205" s="30" t="s">
        <v>32</v>
      </c>
      <c r="R205" s="29" t="s">
        <v>274</v>
      </c>
      <c r="S205" s="29" t="s">
        <v>32</v>
      </c>
      <c r="T205" s="33" t="s">
        <v>32</v>
      </c>
      <c r="U205" s="31" t="s">
        <v>275</v>
      </c>
      <c r="V205" s="31" t="s">
        <v>32</v>
      </c>
      <c r="W205" s="30" t="s">
        <v>32</v>
      </c>
      <c r="X205" s="30" t="s">
        <v>126</v>
      </c>
      <c r="Y205" s="30" t="s">
        <v>32</v>
      </c>
      <c r="Z205" s="30" t="s">
        <v>32</v>
      </c>
      <c r="AA205" s="31" t="s">
        <v>687</v>
      </c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</row>
    <row r="206" customFormat="false" ht="15" hidden="false" customHeight="false" outlineLevel="0" collapsed="false">
      <c r="A206" s="28" t="s">
        <v>688</v>
      </c>
      <c r="B206" s="8" t="s">
        <v>689</v>
      </c>
      <c r="C206" s="29" t="s">
        <v>605</v>
      </c>
      <c r="D206" s="30" t="s">
        <v>690</v>
      </c>
      <c r="E206" s="30" t="n">
        <v>4</v>
      </c>
      <c r="F206" s="30" t="n">
        <v>0</v>
      </c>
      <c r="G206" s="31" t="n">
        <v>96</v>
      </c>
      <c r="H206" s="31" t="n">
        <v>65</v>
      </c>
      <c r="I206" s="30" t="s">
        <v>42</v>
      </c>
      <c r="J206" s="30" t="s">
        <v>43</v>
      </c>
      <c r="K206" s="30" t="s">
        <v>42</v>
      </c>
      <c r="L206" s="30" t="s">
        <v>32</v>
      </c>
      <c r="M206" s="30" t="s">
        <v>216</v>
      </c>
      <c r="N206" s="30" t="s">
        <v>32</v>
      </c>
      <c r="O206" s="30" t="s">
        <v>32</v>
      </c>
      <c r="P206" s="30" t="s">
        <v>55</v>
      </c>
      <c r="Q206" s="30" t="s">
        <v>32</v>
      </c>
      <c r="R206" s="29" t="s">
        <v>32</v>
      </c>
      <c r="S206" s="29" t="s">
        <v>56</v>
      </c>
      <c r="T206" s="33" t="s">
        <v>32</v>
      </c>
      <c r="U206" s="31" t="s">
        <v>32</v>
      </c>
      <c r="V206" s="31" t="s">
        <v>167</v>
      </c>
      <c r="W206" s="30" t="s">
        <v>32</v>
      </c>
      <c r="X206" s="30" t="s">
        <v>32</v>
      </c>
      <c r="Y206" s="30" t="s">
        <v>135</v>
      </c>
      <c r="Z206" s="30" t="s">
        <v>32</v>
      </c>
      <c r="AA206" s="31" t="s">
        <v>691</v>
      </c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</row>
    <row r="207" customFormat="false" ht="15" hidden="false" customHeight="false" outlineLevel="0" collapsed="false">
      <c r="A207" s="28" t="s">
        <v>692</v>
      </c>
      <c r="B207" s="8" t="s">
        <v>693</v>
      </c>
      <c r="C207" s="29" t="s">
        <v>605</v>
      </c>
      <c r="D207" s="30" t="s">
        <v>694</v>
      </c>
      <c r="E207" s="30" t="n">
        <v>90</v>
      </c>
      <c r="F207" s="30" t="n">
        <v>10</v>
      </c>
      <c r="G207" s="31" t="n">
        <v>0</v>
      </c>
      <c r="H207" s="31" t="n">
        <v>150</v>
      </c>
      <c r="I207" s="30" t="s">
        <v>42</v>
      </c>
      <c r="J207" s="30" t="s">
        <v>43</v>
      </c>
      <c r="K207" s="30" t="s">
        <v>42</v>
      </c>
      <c r="L207" s="30" t="s">
        <v>32</v>
      </c>
      <c r="M207" s="30" t="s">
        <v>67</v>
      </c>
      <c r="N207" s="30" t="s">
        <v>32</v>
      </c>
      <c r="O207" s="30" t="s">
        <v>32</v>
      </c>
      <c r="P207" s="30" t="s">
        <v>55</v>
      </c>
      <c r="Q207" s="30" t="s">
        <v>32</v>
      </c>
      <c r="R207" s="29" t="s">
        <v>32</v>
      </c>
      <c r="S207" s="29" t="s">
        <v>274</v>
      </c>
      <c r="T207" s="33" t="s">
        <v>32</v>
      </c>
      <c r="U207" s="31" t="s">
        <v>32</v>
      </c>
      <c r="V207" s="31" t="s">
        <v>275</v>
      </c>
      <c r="W207" s="30" t="s">
        <v>32</v>
      </c>
      <c r="X207" s="30" t="s">
        <v>32</v>
      </c>
      <c r="Y207" s="30" t="s">
        <v>126</v>
      </c>
      <c r="Z207" s="30" t="s">
        <v>32</v>
      </c>
      <c r="AA207" s="31" t="s">
        <v>695</v>
      </c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</row>
    <row r="208" customFormat="false" ht="15" hidden="false" customHeight="false" outlineLevel="0" collapsed="false">
      <c r="A208" s="15" t="s">
        <v>696</v>
      </c>
      <c r="B208" s="8" t="s">
        <v>697</v>
      </c>
      <c r="C208" s="16" t="s">
        <v>605</v>
      </c>
      <c r="D208" s="16" t="s">
        <v>32</v>
      </c>
      <c r="E208" s="16" t="s">
        <v>32</v>
      </c>
      <c r="F208" s="16" t="s">
        <v>32</v>
      </c>
      <c r="G208" s="16" t="s">
        <v>32</v>
      </c>
      <c r="H208" s="16" t="s">
        <v>32</v>
      </c>
      <c r="I208" s="16" t="s">
        <v>32</v>
      </c>
      <c r="J208" s="16" t="s">
        <v>32</v>
      </c>
      <c r="K208" s="16" t="s">
        <v>32</v>
      </c>
      <c r="L208" s="16" t="s">
        <v>32</v>
      </c>
      <c r="M208" s="16" t="s">
        <v>32</v>
      </c>
      <c r="N208" s="16" t="s">
        <v>32</v>
      </c>
      <c r="O208" s="16" t="s">
        <v>32</v>
      </c>
      <c r="P208" s="16" t="s">
        <v>32</v>
      </c>
      <c r="Q208" s="16" t="s">
        <v>32</v>
      </c>
      <c r="R208" s="16" t="s">
        <v>32</v>
      </c>
      <c r="S208" s="16" t="s">
        <v>32</v>
      </c>
      <c r="T208" s="16" t="s">
        <v>32</v>
      </c>
      <c r="U208" s="16" t="s">
        <v>32</v>
      </c>
      <c r="V208" s="16" t="s">
        <v>32</v>
      </c>
      <c r="W208" s="16" t="s">
        <v>32</v>
      </c>
      <c r="X208" s="16" t="s">
        <v>32</v>
      </c>
      <c r="Y208" s="16" t="s">
        <v>32</v>
      </c>
      <c r="Z208" s="16" t="s">
        <v>32</v>
      </c>
      <c r="AA208" s="16" t="s">
        <v>32</v>
      </c>
    </row>
    <row r="209" customFormat="false" ht="15" hidden="false" customHeight="false" outlineLevel="0" collapsed="false">
      <c r="A209" s="15" t="s">
        <v>698</v>
      </c>
      <c r="B209" s="8" t="s">
        <v>699</v>
      </c>
      <c r="C209" s="16" t="s">
        <v>605</v>
      </c>
      <c r="D209" s="16" t="s">
        <v>32</v>
      </c>
      <c r="E209" s="16" t="s">
        <v>32</v>
      </c>
      <c r="F209" s="16" t="s">
        <v>32</v>
      </c>
      <c r="G209" s="16" t="s">
        <v>32</v>
      </c>
      <c r="H209" s="16" t="s">
        <v>32</v>
      </c>
      <c r="I209" s="16" t="s">
        <v>32</v>
      </c>
      <c r="J209" s="16" t="s">
        <v>32</v>
      </c>
      <c r="K209" s="16" t="s">
        <v>32</v>
      </c>
      <c r="L209" s="16" t="s">
        <v>32</v>
      </c>
      <c r="M209" s="16" t="s">
        <v>32</v>
      </c>
      <c r="N209" s="16" t="s">
        <v>32</v>
      </c>
      <c r="O209" s="16" t="s">
        <v>32</v>
      </c>
      <c r="P209" s="16" t="s">
        <v>32</v>
      </c>
      <c r="Q209" s="16" t="s">
        <v>32</v>
      </c>
      <c r="R209" s="16" t="s">
        <v>32</v>
      </c>
      <c r="S209" s="16" t="s">
        <v>32</v>
      </c>
      <c r="T209" s="16" t="s">
        <v>32</v>
      </c>
      <c r="U209" s="16" t="s">
        <v>32</v>
      </c>
      <c r="V209" s="16" t="s">
        <v>32</v>
      </c>
      <c r="W209" s="16" t="s">
        <v>32</v>
      </c>
      <c r="X209" s="16" t="s">
        <v>32</v>
      </c>
      <c r="Y209" s="16" t="s">
        <v>32</v>
      </c>
      <c r="Z209" s="16" t="s">
        <v>32</v>
      </c>
      <c r="AA209" s="16" t="s">
        <v>32</v>
      </c>
    </row>
    <row r="210" customFormat="false" ht="15" hidden="false" customHeight="false" outlineLevel="0" collapsed="false">
      <c r="A210" s="28" t="s">
        <v>700</v>
      </c>
      <c r="B210" s="8" t="s">
        <v>701</v>
      </c>
      <c r="C210" s="29" t="s">
        <v>605</v>
      </c>
      <c r="D210" s="30" t="s">
        <v>702</v>
      </c>
      <c r="E210" s="30" t="n">
        <v>40</v>
      </c>
      <c r="F210" s="30" t="n">
        <v>60</v>
      </c>
      <c r="G210" s="31" t="n">
        <v>0</v>
      </c>
      <c r="H210" s="31" t="n">
        <v>120</v>
      </c>
      <c r="I210" s="30" t="s">
        <v>42</v>
      </c>
      <c r="J210" s="30" t="s">
        <v>43</v>
      </c>
      <c r="K210" s="30" t="s">
        <v>42</v>
      </c>
      <c r="L210" s="30" t="s">
        <v>32</v>
      </c>
      <c r="M210" s="30" t="s">
        <v>67</v>
      </c>
      <c r="N210" s="30" t="s">
        <v>32</v>
      </c>
      <c r="O210" s="30" t="s">
        <v>32</v>
      </c>
      <c r="P210" s="30" t="s">
        <v>55</v>
      </c>
      <c r="Q210" s="30" t="s">
        <v>32</v>
      </c>
      <c r="R210" s="29" t="s">
        <v>32</v>
      </c>
      <c r="S210" s="29" t="s">
        <v>274</v>
      </c>
      <c r="T210" s="33" t="s">
        <v>32</v>
      </c>
      <c r="U210" s="31" t="s">
        <v>32</v>
      </c>
      <c r="V210" s="31" t="s">
        <v>275</v>
      </c>
      <c r="W210" s="30" t="s">
        <v>32</v>
      </c>
      <c r="X210" s="30" t="s">
        <v>32</v>
      </c>
      <c r="Y210" s="30" t="s">
        <v>243</v>
      </c>
      <c r="Z210" s="30" t="s">
        <v>32</v>
      </c>
      <c r="AA210" s="31" t="s">
        <v>703</v>
      </c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</row>
    <row r="211" customFormat="false" ht="15" hidden="false" customHeight="false" outlineLevel="0" collapsed="false">
      <c r="A211" s="28" t="s">
        <v>704</v>
      </c>
      <c r="B211" s="8" t="s">
        <v>705</v>
      </c>
      <c r="C211" s="29" t="s">
        <v>706</v>
      </c>
      <c r="D211" s="30" t="s">
        <v>707</v>
      </c>
      <c r="E211" s="30" t="n">
        <v>90</v>
      </c>
      <c r="F211" s="30" t="n">
        <v>0</v>
      </c>
      <c r="G211" s="31" t="n">
        <v>100</v>
      </c>
      <c r="H211" s="31" t="n">
        <v>180</v>
      </c>
      <c r="I211" s="30" t="s">
        <v>42</v>
      </c>
      <c r="J211" s="30" t="s">
        <v>43</v>
      </c>
      <c r="K211" s="30" t="s">
        <v>42</v>
      </c>
      <c r="L211" s="30" t="s">
        <v>32</v>
      </c>
      <c r="M211" s="30" t="s">
        <v>155</v>
      </c>
      <c r="N211" s="30" t="s">
        <v>32</v>
      </c>
      <c r="O211" s="30" t="s">
        <v>32</v>
      </c>
      <c r="P211" s="30" t="s">
        <v>55</v>
      </c>
      <c r="Q211" s="30" t="s">
        <v>32</v>
      </c>
      <c r="R211" s="29" t="s">
        <v>32</v>
      </c>
      <c r="S211" s="29" t="s">
        <v>69</v>
      </c>
      <c r="T211" s="33" t="s">
        <v>32</v>
      </c>
      <c r="U211" s="31" t="s">
        <v>32</v>
      </c>
      <c r="V211" s="31" t="s">
        <v>97</v>
      </c>
      <c r="W211" s="30" t="s">
        <v>32</v>
      </c>
      <c r="X211" s="30" t="s">
        <v>32</v>
      </c>
      <c r="Y211" s="30" t="s">
        <v>567</v>
      </c>
      <c r="Z211" s="30" t="s">
        <v>32</v>
      </c>
      <c r="AA211" s="31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</row>
    <row r="212" customFormat="false" ht="15" hidden="false" customHeight="false" outlineLevel="0" collapsed="false">
      <c r="A212" s="28" t="s">
        <v>708</v>
      </c>
      <c r="B212" s="8" t="s">
        <v>709</v>
      </c>
      <c r="C212" s="29" t="s">
        <v>621</v>
      </c>
      <c r="D212" s="30" t="s">
        <v>710</v>
      </c>
      <c r="E212" s="30" t="n">
        <v>30</v>
      </c>
      <c r="F212" s="30" t="n">
        <v>20</v>
      </c>
      <c r="G212" s="31" t="n">
        <v>50</v>
      </c>
      <c r="H212" s="31" t="n">
        <f aca="false">SUM(800)/5</f>
        <v>160</v>
      </c>
      <c r="I212" s="30" t="s">
        <v>42</v>
      </c>
      <c r="J212" s="30" t="s">
        <v>43</v>
      </c>
      <c r="K212" s="30" t="s">
        <v>42</v>
      </c>
      <c r="L212" s="30" t="s">
        <v>32</v>
      </c>
      <c r="M212" s="30" t="s">
        <v>452</v>
      </c>
      <c r="N212" s="30" t="s">
        <v>32</v>
      </c>
      <c r="O212" s="30" t="s">
        <v>32</v>
      </c>
      <c r="P212" s="30" t="s">
        <v>55</v>
      </c>
      <c r="Q212" s="30" t="s">
        <v>32</v>
      </c>
      <c r="R212" s="29" t="s">
        <v>32</v>
      </c>
      <c r="S212" s="29" t="s">
        <v>56</v>
      </c>
      <c r="T212" s="33" t="s">
        <v>32</v>
      </c>
      <c r="U212" s="31" t="s">
        <v>32</v>
      </c>
      <c r="V212" s="31" t="s">
        <v>167</v>
      </c>
      <c r="W212" s="30" t="s">
        <v>32</v>
      </c>
      <c r="X212" s="30" t="s">
        <v>32</v>
      </c>
      <c r="Y212" s="30" t="s">
        <v>135</v>
      </c>
      <c r="Z212" s="30" t="s">
        <v>32</v>
      </c>
      <c r="AA212" s="31" t="s">
        <v>711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</row>
    <row r="213" customFormat="false" ht="15" hidden="false" customHeight="false" outlineLevel="0" collapsed="false">
      <c r="A213" s="28" t="s">
        <v>712</v>
      </c>
      <c r="B213" s="8" t="s">
        <v>713</v>
      </c>
      <c r="C213" s="29" t="s">
        <v>706</v>
      </c>
      <c r="D213" s="30" t="s">
        <v>714</v>
      </c>
      <c r="E213" s="30" t="n">
        <v>10</v>
      </c>
      <c r="F213" s="30" t="n">
        <v>90</v>
      </c>
      <c r="G213" s="31" t="n">
        <v>0</v>
      </c>
      <c r="H213" s="31" t="n">
        <f aca="false">SUM(775)/5</f>
        <v>155</v>
      </c>
      <c r="I213" s="30" t="s">
        <v>42</v>
      </c>
      <c r="J213" s="30" t="s">
        <v>43</v>
      </c>
      <c r="K213" s="30" t="s">
        <v>42</v>
      </c>
      <c r="L213" s="30" t="s">
        <v>32</v>
      </c>
      <c r="M213" s="30" t="s">
        <v>155</v>
      </c>
      <c r="N213" s="30" t="s">
        <v>32</v>
      </c>
      <c r="O213" s="30" t="s">
        <v>32</v>
      </c>
      <c r="P213" s="30" t="s">
        <v>55</v>
      </c>
      <c r="Q213" s="30" t="s">
        <v>32</v>
      </c>
      <c r="R213" s="29" t="s">
        <v>32</v>
      </c>
      <c r="S213" s="29" t="s">
        <v>133</v>
      </c>
      <c r="T213" s="33" t="s">
        <v>32</v>
      </c>
      <c r="U213" s="31" t="s">
        <v>32</v>
      </c>
      <c r="V213" s="31" t="s">
        <v>134</v>
      </c>
      <c r="W213" s="30" t="s">
        <v>32</v>
      </c>
      <c r="X213" s="30" t="s">
        <v>32</v>
      </c>
      <c r="Y213" s="30" t="s">
        <v>567</v>
      </c>
      <c r="Z213" s="30" t="s">
        <v>32</v>
      </c>
      <c r="AA213" s="31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</row>
    <row r="214" customFormat="false" ht="15" hidden="false" customHeight="false" outlineLevel="0" collapsed="false">
      <c r="A214" s="28" t="s">
        <v>715</v>
      </c>
      <c r="B214" s="8" t="s">
        <v>716</v>
      </c>
      <c r="C214" s="29" t="s">
        <v>605</v>
      </c>
      <c r="D214" s="30" t="s">
        <v>717</v>
      </c>
      <c r="E214" s="30" t="n">
        <v>2</v>
      </c>
      <c r="F214" s="30" t="n">
        <v>96</v>
      </c>
      <c r="G214" s="31" t="n">
        <v>2</v>
      </c>
      <c r="H214" s="31" t="n">
        <f aca="false">SUM(450+200+175)/5</f>
        <v>165</v>
      </c>
      <c r="I214" s="30" t="s">
        <v>42</v>
      </c>
      <c r="J214" s="30" t="s">
        <v>43</v>
      </c>
      <c r="K214" s="30" t="s">
        <v>42</v>
      </c>
      <c r="L214" s="30" t="s">
        <v>32</v>
      </c>
      <c r="M214" s="30" t="s">
        <v>180</v>
      </c>
      <c r="N214" s="30" t="s">
        <v>32</v>
      </c>
      <c r="O214" s="30" t="s">
        <v>32</v>
      </c>
      <c r="P214" s="30" t="s">
        <v>55</v>
      </c>
      <c r="Q214" s="30" t="s">
        <v>32</v>
      </c>
      <c r="R214" s="29" t="s">
        <v>32</v>
      </c>
      <c r="S214" s="29" t="s">
        <v>274</v>
      </c>
      <c r="T214" s="33" t="s">
        <v>32</v>
      </c>
      <c r="U214" s="31" t="s">
        <v>32</v>
      </c>
      <c r="V214" s="31" t="s">
        <v>275</v>
      </c>
      <c r="W214" s="30" t="s">
        <v>32</v>
      </c>
      <c r="X214" s="30" t="s">
        <v>32</v>
      </c>
      <c r="Y214" s="30" t="s">
        <v>135</v>
      </c>
      <c r="Z214" s="30" t="s">
        <v>32</v>
      </c>
      <c r="AA214" s="31" t="s">
        <v>718</v>
      </c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</row>
    <row r="215" customFormat="false" ht="15" hidden="false" customHeight="false" outlineLevel="0" collapsed="false">
      <c r="A215" s="28" t="s">
        <v>719</v>
      </c>
      <c r="B215" s="8" t="s">
        <v>720</v>
      </c>
      <c r="C215" s="29" t="s">
        <v>605</v>
      </c>
      <c r="D215" s="30" t="s">
        <v>721</v>
      </c>
      <c r="E215" s="30" t="n">
        <v>100</v>
      </c>
      <c r="F215" s="30" t="n">
        <v>0</v>
      </c>
      <c r="G215" s="31" t="n">
        <v>0</v>
      </c>
      <c r="H215" s="31" t="n">
        <f aca="false">SUM(350)/5</f>
        <v>70</v>
      </c>
      <c r="I215" s="30" t="s">
        <v>43</v>
      </c>
      <c r="J215" s="30" t="s">
        <v>43</v>
      </c>
      <c r="K215" s="30" t="s">
        <v>42</v>
      </c>
      <c r="L215" s="30" t="s">
        <v>66</v>
      </c>
      <c r="M215" s="30" t="s">
        <v>67</v>
      </c>
      <c r="N215" s="30" t="s">
        <v>32</v>
      </c>
      <c r="O215" s="30" t="s">
        <v>55</v>
      </c>
      <c r="P215" s="30" t="s">
        <v>503</v>
      </c>
      <c r="Q215" s="30" t="s">
        <v>32</v>
      </c>
      <c r="R215" s="29" t="s">
        <v>274</v>
      </c>
      <c r="S215" s="29" t="s">
        <v>141</v>
      </c>
      <c r="T215" s="33" t="s">
        <v>32</v>
      </c>
      <c r="U215" s="31" t="s">
        <v>275</v>
      </c>
      <c r="V215" s="31" t="s">
        <v>146</v>
      </c>
      <c r="W215" s="30" t="s">
        <v>32</v>
      </c>
      <c r="X215" s="30" t="s">
        <v>567</v>
      </c>
      <c r="Y215" s="30" t="s">
        <v>49</v>
      </c>
      <c r="Z215" s="30" t="s">
        <v>32</v>
      </c>
      <c r="AA215" s="31" t="s">
        <v>722</v>
      </c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</row>
    <row r="216" customFormat="false" ht="15" hidden="false" customHeight="false" outlineLevel="0" collapsed="false">
      <c r="A216" s="15" t="s">
        <v>723</v>
      </c>
      <c r="B216" s="8" t="s">
        <v>724</v>
      </c>
      <c r="C216" s="16" t="s">
        <v>631</v>
      </c>
      <c r="D216" s="16" t="s">
        <v>32</v>
      </c>
      <c r="E216" s="16" t="s">
        <v>32</v>
      </c>
      <c r="F216" s="16" t="s">
        <v>32</v>
      </c>
      <c r="G216" s="16" t="s">
        <v>32</v>
      </c>
      <c r="H216" s="16" t="s">
        <v>32</v>
      </c>
      <c r="I216" s="16" t="s">
        <v>32</v>
      </c>
      <c r="J216" s="16" t="s">
        <v>32</v>
      </c>
      <c r="K216" s="16" t="s">
        <v>32</v>
      </c>
      <c r="L216" s="16" t="s">
        <v>32</v>
      </c>
      <c r="M216" s="16" t="s">
        <v>32</v>
      </c>
      <c r="N216" s="16" t="s">
        <v>32</v>
      </c>
      <c r="O216" s="16" t="s">
        <v>32</v>
      </c>
      <c r="P216" s="16" t="s">
        <v>32</v>
      </c>
      <c r="Q216" s="16" t="s">
        <v>32</v>
      </c>
      <c r="R216" s="16" t="s">
        <v>32</v>
      </c>
      <c r="S216" s="16" t="s">
        <v>32</v>
      </c>
      <c r="T216" s="16" t="s">
        <v>32</v>
      </c>
      <c r="U216" s="16" t="s">
        <v>32</v>
      </c>
      <c r="V216" s="16" t="s">
        <v>32</v>
      </c>
      <c r="W216" s="16" t="s">
        <v>32</v>
      </c>
      <c r="X216" s="16" t="s">
        <v>32</v>
      </c>
      <c r="Y216" s="16" t="s">
        <v>32</v>
      </c>
      <c r="Z216" s="16" t="s">
        <v>32</v>
      </c>
      <c r="AA216" s="16" t="s">
        <v>32</v>
      </c>
    </row>
    <row r="217" customFormat="false" ht="15" hidden="false" customHeight="false" outlineLevel="0" collapsed="false">
      <c r="A217" s="28" t="s">
        <v>725</v>
      </c>
      <c r="B217" s="8" t="s">
        <v>726</v>
      </c>
      <c r="C217" s="29" t="s">
        <v>605</v>
      </c>
      <c r="D217" s="30" t="s">
        <v>727</v>
      </c>
      <c r="E217" s="30" t="n">
        <v>35</v>
      </c>
      <c r="F217" s="30" t="n">
        <v>65</v>
      </c>
      <c r="G217" s="31" t="n">
        <v>0</v>
      </c>
      <c r="H217" s="31" t="n">
        <f aca="false">SUM(700)/5</f>
        <v>140</v>
      </c>
      <c r="I217" s="30" t="s">
        <v>44</v>
      </c>
      <c r="J217" s="30" t="s">
        <v>728</v>
      </c>
      <c r="K217" s="30" t="s">
        <v>42</v>
      </c>
      <c r="L217" s="30" t="s">
        <v>32</v>
      </c>
      <c r="M217" s="30" t="s">
        <v>66</v>
      </c>
      <c r="N217" s="30" t="s">
        <v>32</v>
      </c>
      <c r="O217" s="30" t="s">
        <v>32</v>
      </c>
      <c r="P217" s="30" t="s">
        <v>55</v>
      </c>
      <c r="Q217" s="30" t="s">
        <v>32</v>
      </c>
      <c r="R217" s="29" t="s">
        <v>32</v>
      </c>
      <c r="S217" s="29" t="s">
        <v>274</v>
      </c>
      <c r="T217" s="33" t="s">
        <v>32</v>
      </c>
      <c r="U217" s="31" t="s">
        <v>32</v>
      </c>
      <c r="V217" s="31" t="s">
        <v>729</v>
      </c>
      <c r="W217" s="30" t="s">
        <v>32</v>
      </c>
      <c r="X217" s="30" t="s">
        <v>32</v>
      </c>
      <c r="Y217" s="30" t="s">
        <v>730</v>
      </c>
      <c r="Z217" s="30" t="s">
        <v>32</v>
      </c>
      <c r="AA217" s="31" t="s">
        <v>718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</row>
    <row r="218" customFormat="false" ht="15" hidden="false" customHeight="false" outlineLevel="0" collapsed="false">
      <c r="A218" s="28" t="s">
        <v>731</v>
      </c>
      <c r="B218" s="8" t="s">
        <v>732</v>
      </c>
      <c r="C218" s="29" t="s">
        <v>605</v>
      </c>
      <c r="D218" s="30" t="s">
        <v>733</v>
      </c>
      <c r="E218" s="30" t="n">
        <v>15</v>
      </c>
      <c r="F218" s="30" t="n">
        <v>75</v>
      </c>
      <c r="G218" s="31" t="n">
        <v>10</v>
      </c>
      <c r="H218" s="31" t="n">
        <f aca="false">SUM(600)/5</f>
        <v>120</v>
      </c>
      <c r="I218" s="30" t="s">
        <v>42</v>
      </c>
      <c r="J218" s="30" t="s">
        <v>43</v>
      </c>
      <c r="K218" s="30" t="s">
        <v>43</v>
      </c>
      <c r="L218" s="30" t="s">
        <v>32</v>
      </c>
      <c r="M218" s="30" t="s">
        <v>123</v>
      </c>
      <c r="N218" s="30" t="s">
        <v>122</v>
      </c>
      <c r="O218" s="30" t="s">
        <v>32</v>
      </c>
      <c r="P218" s="30" t="s">
        <v>55</v>
      </c>
      <c r="Q218" s="30" t="s">
        <v>55</v>
      </c>
      <c r="R218" s="29" t="s">
        <v>32</v>
      </c>
      <c r="S218" s="29" t="s">
        <v>69</v>
      </c>
      <c r="T218" s="33" t="s">
        <v>571</v>
      </c>
      <c r="U218" s="31" t="s">
        <v>32</v>
      </c>
      <c r="V218" s="31" t="s">
        <v>97</v>
      </c>
      <c r="W218" s="30" t="s">
        <v>98</v>
      </c>
      <c r="X218" s="30" t="s">
        <v>32</v>
      </c>
      <c r="Y218" s="30" t="s">
        <v>135</v>
      </c>
      <c r="Z218" s="30" t="s">
        <v>157</v>
      </c>
      <c r="AA218" s="31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</row>
    <row r="219" customFormat="false" ht="15" hidden="false" customHeight="false" outlineLevel="0" collapsed="false">
      <c r="A219" s="34" t="s">
        <v>734</v>
      </c>
      <c r="B219" s="8" t="s">
        <v>735</v>
      </c>
      <c r="C219" s="35" t="s">
        <v>621</v>
      </c>
      <c r="D219" s="36" t="s">
        <v>736</v>
      </c>
      <c r="E219" s="36" t="n">
        <v>60</v>
      </c>
      <c r="F219" s="36" t="n">
        <v>40</v>
      </c>
      <c r="G219" s="37" t="n">
        <v>0</v>
      </c>
      <c r="H219" s="37" t="n">
        <f aca="false">SUM(550)/5</f>
        <v>110</v>
      </c>
      <c r="I219" s="36" t="s">
        <v>42</v>
      </c>
      <c r="J219" s="36" t="s">
        <v>43</v>
      </c>
      <c r="K219" s="36" t="s">
        <v>42</v>
      </c>
      <c r="L219" s="36" t="s">
        <v>32</v>
      </c>
      <c r="M219" s="36" t="s">
        <v>122</v>
      </c>
      <c r="N219" s="36" t="s">
        <v>32</v>
      </c>
      <c r="O219" s="36" t="s">
        <v>32</v>
      </c>
      <c r="P219" s="36" t="s">
        <v>55</v>
      </c>
      <c r="Q219" s="36" t="s">
        <v>32</v>
      </c>
      <c r="R219" s="35" t="s">
        <v>32</v>
      </c>
      <c r="S219" s="35" t="s">
        <v>274</v>
      </c>
      <c r="T219" s="38" t="s">
        <v>32</v>
      </c>
      <c r="U219" s="37" t="s">
        <v>32</v>
      </c>
      <c r="V219" s="37" t="s">
        <v>275</v>
      </c>
      <c r="W219" s="36" t="s">
        <v>32</v>
      </c>
      <c r="X219" s="36" t="s">
        <v>32</v>
      </c>
      <c r="Y219" s="36" t="s">
        <v>135</v>
      </c>
      <c r="Z219" s="36" t="s">
        <v>32</v>
      </c>
      <c r="AA219" s="37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</row>
    <row r="220" customFormat="false" ht="15" hidden="false" customHeight="false" outlineLevel="0" collapsed="false">
      <c r="A220" s="15" t="s">
        <v>737</v>
      </c>
      <c r="B220" s="8" t="s">
        <v>738</v>
      </c>
      <c r="C220" s="16" t="s">
        <v>621</v>
      </c>
      <c r="D220" s="20" t="s">
        <v>645</v>
      </c>
      <c r="E220" s="17" t="n">
        <v>0</v>
      </c>
      <c r="F220" s="17" t="n">
        <v>0</v>
      </c>
      <c r="G220" s="13" t="n">
        <v>100</v>
      </c>
      <c r="H220" s="13" t="n">
        <f aca="false">SUM(600)/5</f>
        <v>120</v>
      </c>
      <c r="I220" s="17" t="s">
        <v>42</v>
      </c>
      <c r="J220" s="17" t="s">
        <v>43</v>
      </c>
      <c r="K220" s="17" t="s">
        <v>42</v>
      </c>
      <c r="L220" s="17" t="s">
        <v>32</v>
      </c>
      <c r="M220" s="17" t="s">
        <v>130</v>
      </c>
      <c r="N220" s="17" t="s">
        <v>32</v>
      </c>
      <c r="O220" s="17" t="s">
        <v>32</v>
      </c>
      <c r="P220" s="17" t="s">
        <v>55</v>
      </c>
      <c r="Q220" s="17" t="s">
        <v>32</v>
      </c>
      <c r="R220" s="16" t="s">
        <v>32</v>
      </c>
      <c r="S220" s="16" t="s">
        <v>56</v>
      </c>
      <c r="T220" s="18" t="s">
        <v>32</v>
      </c>
      <c r="U220" s="13" t="s">
        <v>32</v>
      </c>
      <c r="V220" s="13" t="s">
        <v>167</v>
      </c>
      <c r="W220" s="17" t="s">
        <v>32</v>
      </c>
      <c r="X220" s="17" t="s">
        <v>32</v>
      </c>
      <c r="Y220" s="17" t="s">
        <v>493</v>
      </c>
      <c r="Z220" s="17" t="s">
        <v>32</v>
      </c>
      <c r="AA220" s="13"/>
    </row>
    <row r="221" customFormat="false" ht="15" hidden="false" customHeight="false" outlineLevel="0" collapsed="false">
      <c r="A221" s="28" t="s">
        <v>739</v>
      </c>
      <c r="B221" s="8" t="s">
        <v>740</v>
      </c>
      <c r="C221" s="29" t="s">
        <v>706</v>
      </c>
      <c r="D221" s="30" t="s">
        <v>741</v>
      </c>
      <c r="E221" s="30" t="n">
        <v>35</v>
      </c>
      <c r="F221" s="30" t="n">
        <v>0</v>
      </c>
      <c r="G221" s="31" t="n">
        <v>100</v>
      </c>
      <c r="H221" s="31" t="n">
        <v>170</v>
      </c>
      <c r="I221" s="30" t="s">
        <v>42</v>
      </c>
      <c r="J221" s="30" t="s">
        <v>43</v>
      </c>
      <c r="K221" s="30" t="s">
        <v>42</v>
      </c>
      <c r="L221" s="30" t="s">
        <v>32</v>
      </c>
      <c r="M221" s="30" t="s">
        <v>54</v>
      </c>
      <c r="N221" s="30" t="s">
        <v>32</v>
      </c>
      <c r="O221" s="30" t="s">
        <v>32</v>
      </c>
      <c r="P221" s="30" t="s">
        <v>55</v>
      </c>
      <c r="Q221" s="30" t="s">
        <v>32</v>
      </c>
      <c r="R221" s="29" t="s">
        <v>32</v>
      </c>
      <c r="S221" s="29" t="s">
        <v>133</v>
      </c>
      <c r="T221" s="33" t="s">
        <v>32</v>
      </c>
      <c r="U221" s="31" t="s">
        <v>32</v>
      </c>
      <c r="V221" s="31" t="s">
        <v>134</v>
      </c>
      <c r="W221" s="30" t="s">
        <v>32</v>
      </c>
      <c r="X221" s="30" t="s">
        <v>32</v>
      </c>
      <c r="Y221" s="30" t="s">
        <v>235</v>
      </c>
      <c r="Z221" s="30" t="s">
        <v>32</v>
      </c>
      <c r="AA221" s="31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</row>
    <row r="222" customFormat="false" ht="15" hidden="false" customHeight="false" outlineLevel="0" collapsed="false">
      <c r="A222" s="28" t="s">
        <v>742</v>
      </c>
      <c r="B222" s="8" t="s">
        <v>743</v>
      </c>
      <c r="C222" s="29" t="s">
        <v>605</v>
      </c>
      <c r="D222" s="30" t="s">
        <v>744</v>
      </c>
      <c r="E222" s="30" t="n">
        <v>1</v>
      </c>
      <c r="F222" s="30" t="n">
        <v>99</v>
      </c>
      <c r="G222" s="31" t="n">
        <v>0</v>
      </c>
      <c r="H222" s="31" t="n">
        <f aca="false">SUM(775)/5</f>
        <v>155</v>
      </c>
      <c r="I222" s="30" t="s">
        <v>44</v>
      </c>
      <c r="J222" s="30" t="s">
        <v>43</v>
      </c>
      <c r="K222" s="30" t="s">
        <v>42</v>
      </c>
      <c r="L222" s="30" t="s">
        <v>32</v>
      </c>
      <c r="M222" s="30" t="s">
        <v>745</v>
      </c>
      <c r="N222" s="30" t="s">
        <v>32</v>
      </c>
      <c r="O222" s="30" t="s">
        <v>32</v>
      </c>
      <c r="P222" s="30" t="s">
        <v>55</v>
      </c>
      <c r="Q222" s="30" t="s">
        <v>32</v>
      </c>
      <c r="R222" s="29" t="s">
        <v>32</v>
      </c>
      <c r="S222" s="29" t="s">
        <v>274</v>
      </c>
      <c r="T222" s="33" t="s">
        <v>32</v>
      </c>
      <c r="U222" s="31" t="s">
        <v>32</v>
      </c>
      <c r="V222" s="31" t="s">
        <v>275</v>
      </c>
      <c r="W222" s="30" t="s">
        <v>32</v>
      </c>
      <c r="X222" s="30" t="s">
        <v>32</v>
      </c>
      <c r="Y222" s="30" t="s">
        <v>235</v>
      </c>
      <c r="Z222" s="30" t="s">
        <v>32</v>
      </c>
      <c r="AA222" s="31" t="s">
        <v>746</v>
      </c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</row>
    <row r="223" customFormat="false" ht="15" hidden="false" customHeight="false" outlineLevel="0" collapsed="false">
      <c r="A223" s="28" t="s">
        <v>747</v>
      </c>
      <c r="B223" s="8" t="s">
        <v>748</v>
      </c>
      <c r="C223" s="29" t="s">
        <v>605</v>
      </c>
      <c r="D223" s="30" t="s">
        <v>749</v>
      </c>
      <c r="E223" s="30" t="n">
        <v>10</v>
      </c>
      <c r="F223" s="30" t="n">
        <v>80</v>
      </c>
      <c r="G223" s="31" t="n">
        <v>10</v>
      </c>
      <c r="H223" s="31" t="n">
        <f aca="false">SUM(600)/5</f>
        <v>120</v>
      </c>
      <c r="I223" s="30" t="s">
        <v>42</v>
      </c>
      <c r="J223" s="30" t="s">
        <v>43</v>
      </c>
      <c r="K223" s="30" t="s">
        <v>42</v>
      </c>
      <c r="L223" s="30" t="s">
        <v>32</v>
      </c>
      <c r="M223" s="30" t="s">
        <v>145</v>
      </c>
      <c r="N223" s="30" t="s">
        <v>32</v>
      </c>
      <c r="O223" s="30" t="s">
        <v>32</v>
      </c>
      <c r="P223" s="30" t="s">
        <v>55</v>
      </c>
      <c r="Q223" s="30" t="s">
        <v>32</v>
      </c>
      <c r="R223" s="29" t="s">
        <v>32</v>
      </c>
      <c r="S223" s="29" t="s">
        <v>274</v>
      </c>
      <c r="T223" s="33" t="s">
        <v>32</v>
      </c>
      <c r="U223" s="31" t="s">
        <v>32</v>
      </c>
      <c r="V223" s="31" t="s">
        <v>275</v>
      </c>
      <c r="W223" s="30" t="s">
        <v>32</v>
      </c>
      <c r="X223" s="30" t="s">
        <v>32</v>
      </c>
      <c r="Y223" s="30" t="s">
        <v>235</v>
      </c>
      <c r="Z223" s="30" t="s">
        <v>32</v>
      </c>
      <c r="AA223" s="31" t="s">
        <v>750</v>
      </c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</row>
    <row r="224" customFormat="false" ht="15" hidden="false" customHeight="false" outlineLevel="0" collapsed="false">
      <c r="A224" s="28" t="s">
        <v>751</v>
      </c>
      <c r="B224" s="8" t="s">
        <v>752</v>
      </c>
      <c r="C224" s="29" t="s">
        <v>753</v>
      </c>
      <c r="D224" s="30" t="s">
        <v>754</v>
      </c>
      <c r="E224" s="30" t="n">
        <v>22</v>
      </c>
      <c r="F224" s="30" t="n">
        <v>0</v>
      </c>
      <c r="G224" s="31" t="n">
        <v>100</v>
      </c>
      <c r="H224" s="31" t="n">
        <v>120</v>
      </c>
      <c r="I224" s="30" t="s">
        <v>42</v>
      </c>
      <c r="J224" s="30" t="s">
        <v>43</v>
      </c>
      <c r="K224" s="30" t="s">
        <v>43</v>
      </c>
      <c r="L224" s="30" t="s">
        <v>32</v>
      </c>
      <c r="M224" s="30" t="s">
        <v>105</v>
      </c>
      <c r="N224" s="30" t="s">
        <v>180</v>
      </c>
      <c r="O224" s="30" t="s">
        <v>32</v>
      </c>
      <c r="P224" s="30" t="s">
        <v>503</v>
      </c>
      <c r="Q224" s="30" t="s">
        <v>503</v>
      </c>
      <c r="R224" s="29" t="s">
        <v>32</v>
      </c>
      <c r="S224" s="29" t="s">
        <v>69</v>
      </c>
      <c r="T224" s="33" t="s">
        <v>90</v>
      </c>
      <c r="U224" s="31" t="s">
        <v>32</v>
      </c>
      <c r="V224" s="31" t="s">
        <v>97</v>
      </c>
      <c r="W224" s="30" t="s">
        <v>755</v>
      </c>
      <c r="X224" s="30" t="s">
        <v>32</v>
      </c>
      <c r="Y224" s="30" t="s">
        <v>493</v>
      </c>
      <c r="Z224" s="30" t="s">
        <v>157</v>
      </c>
      <c r="AA224" s="31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</row>
    <row r="225" customFormat="false" ht="15" hidden="false" customHeight="false" outlineLevel="0" collapsed="false">
      <c r="A225" s="28" t="s">
        <v>756</v>
      </c>
      <c r="B225" s="8" t="s">
        <v>757</v>
      </c>
      <c r="C225" s="29" t="s">
        <v>621</v>
      </c>
      <c r="D225" s="30" t="s">
        <v>758</v>
      </c>
      <c r="E225" s="30" t="n">
        <v>70</v>
      </c>
      <c r="F225" s="30" t="n">
        <v>0</v>
      </c>
      <c r="G225" s="31" t="n">
        <v>30</v>
      </c>
      <c r="H225" s="31" t="n">
        <f aca="false">SUM(600)/5</f>
        <v>120</v>
      </c>
      <c r="I225" s="30" t="s">
        <v>44</v>
      </c>
      <c r="J225" s="30" t="s">
        <v>43</v>
      </c>
      <c r="K225" s="30" t="s">
        <v>42</v>
      </c>
      <c r="L225" s="30" t="s">
        <v>32</v>
      </c>
      <c r="M225" s="30" t="s">
        <v>180</v>
      </c>
      <c r="N225" s="30" t="s">
        <v>32</v>
      </c>
      <c r="O225" s="30" t="s">
        <v>32</v>
      </c>
      <c r="P225" s="30" t="s">
        <v>55</v>
      </c>
      <c r="Q225" s="30" t="s">
        <v>32</v>
      </c>
      <c r="R225" s="29" t="s">
        <v>32</v>
      </c>
      <c r="S225" s="29" t="s">
        <v>69</v>
      </c>
      <c r="T225" s="33" t="s">
        <v>32</v>
      </c>
      <c r="U225" s="31" t="s">
        <v>32</v>
      </c>
      <c r="V225" s="31" t="s">
        <v>97</v>
      </c>
      <c r="W225" s="30" t="s">
        <v>32</v>
      </c>
      <c r="X225" s="30" t="s">
        <v>32</v>
      </c>
      <c r="Y225" s="30" t="s">
        <v>493</v>
      </c>
      <c r="Z225" s="30" t="s">
        <v>32</v>
      </c>
      <c r="AA225" s="31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</row>
    <row r="226" customFormat="false" ht="15" hidden="false" customHeight="false" outlineLevel="0" collapsed="false">
      <c r="A226" s="15" t="s">
        <v>759</v>
      </c>
      <c r="B226" s="8" t="s">
        <v>760</v>
      </c>
      <c r="C226" s="16" t="s">
        <v>631</v>
      </c>
      <c r="D226" s="16" t="s">
        <v>32</v>
      </c>
      <c r="E226" s="16" t="s">
        <v>32</v>
      </c>
      <c r="F226" s="16" t="s">
        <v>32</v>
      </c>
      <c r="G226" s="16" t="s">
        <v>32</v>
      </c>
      <c r="H226" s="16" t="s">
        <v>32</v>
      </c>
      <c r="I226" s="16" t="s">
        <v>32</v>
      </c>
      <c r="J226" s="16" t="s">
        <v>32</v>
      </c>
      <c r="K226" s="16" t="s">
        <v>32</v>
      </c>
      <c r="L226" s="16" t="s">
        <v>32</v>
      </c>
      <c r="M226" s="16" t="s">
        <v>32</v>
      </c>
      <c r="N226" s="16" t="s">
        <v>32</v>
      </c>
      <c r="O226" s="16" t="s">
        <v>32</v>
      </c>
      <c r="P226" s="16" t="s">
        <v>32</v>
      </c>
      <c r="Q226" s="16" t="s">
        <v>32</v>
      </c>
      <c r="R226" s="16" t="s">
        <v>32</v>
      </c>
      <c r="S226" s="16" t="s">
        <v>32</v>
      </c>
      <c r="T226" s="16" t="s">
        <v>32</v>
      </c>
      <c r="U226" s="16" t="s">
        <v>32</v>
      </c>
      <c r="V226" s="16" t="s">
        <v>32</v>
      </c>
      <c r="W226" s="16" t="s">
        <v>32</v>
      </c>
      <c r="X226" s="16" t="s">
        <v>32</v>
      </c>
      <c r="Y226" s="16" t="s">
        <v>32</v>
      </c>
      <c r="Z226" s="16" t="s">
        <v>32</v>
      </c>
      <c r="AA226" s="16" t="s">
        <v>32</v>
      </c>
    </row>
    <row r="227" customFormat="false" ht="15" hidden="false" customHeight="false" outlineLevel="0" collapsed="false">
      <c r="A227" s="15" t="s">
        <v>761</v>
      </c>
      <c r="B227" s="8" t="s">
        <v>762</v>
      </c>
      <c r="C227" s="16" t="s">
        <v>631</v>
      </c>
      <c r="D227" s="17" t="s">
        <v>763</v>
      </c>
      <c r="E227" s="17" t="n">
        <v>6</v>
      </c>
      <c r="F227" s="17" t="n">
        <v>94</v>
      </c>
      <c r="G227" s="13" t="n">
        <v>0</v>
      </c>
      <c r="H227" s="13" t="s">
        <v>42</v>
      </c>
      <c r="I227" s="17" t="s">
        <v>43</v>
      </c>
      <c r="J227" s="17" t="s">
        <v>42</v>
      </c>
      <c r="K227" s="17" t="s">
        <v>32</v>
      </c>
      <c r="L227" s="17" t="s">
        <v>32</v>
      </c>
      <c r="M227" s="17" t="s">
        <v>155</v>
      </c>
      <c r="N227" s="17" t="s">
        <v>32</v>
      </c>
      <c r="O227" s="17" t="s">
        <v>32</v>
      </c>
      <c r="P227" s="17" t="s">
        <v>409</v>
      </c>
      <c r="Q227" s="17" t="s">
        <v>32</v>
      </c>
      <c r="R227" s="16" t="s">
        <v>32</v>
      </c>
      <c r="S227" s="16" t="s">
        <v>141</v>
      </c>
      <c r="T227" s="18" t="s">
        <v>32</v>
      </c>
      <c r="U227" s="13" t="s">
        <v>32</v>
      </c>
      <c r="V227" s="13" t="s">
        <v>764</v>
      </c>
      <c r="W227" s="17" t="s">
        <v>32</v>
      </c>
      <c r="X227" s="17" t="s">
        <v>32</v>
      </c>
      <c r="Y227" s="17" t="s">
        <v>85</v>
      </c>
      <c r="Z227" s="17" t="s">
        <v>32</v>
      </c>
      <c r="AA227" s="13" t="s">
        <v>765</v>
      </c>
    </row>
    <row r="228" customFormat="false" ht="15" hidden="false" customHeight="false" outlineLevel="0" collapsed="false">
      <c r="A228" s="28" t="s">
        <v>766</v>
      </c>
      <c r="B228" s="8" t="s">
        <v>767</v>
      </c>
      <c r="C228" s="29" t="s">
        <v>621</v>
      </c>
      <c r="D228" s="30" t="s">
        <v>768</v>
      </c>
      <c r="E228" s="30" t="n">
        <v>45</v>
      </c>
      <c r="F228" s="30" t="n">
        <v>0</v>
      </c>
      <c r="G228" s="31" t="n">
        <v>55</v>
      </c>
      <c r="H228" s="31" t="n">
        <v>170</v>
      </c>
      <c r="I228" s="30" t="s">
        <v>43</v>
      </c>
      <c r="J228" s="30" t="s">
        <v>43</v>
      </c>
      <c r="K228" s="30" t="s">
        <v>43</v>
      </c>
      <c r="L228" s="30" t="s">
        <v>96</v>
      </c>
      <c r="M228" s="30" t="s">
        <v>68</v>
      </c>
      <c r="N228" s="30" t="s">
        <v>123</v>
      </c>
      <c r="O228" s="30" t="s">
        <v>55</v>
      </c>
      <c r="P228" s="30" t="s">
        <v>55</v>
      </c>
      <c r="Q228" s="30" t="s">
        <v>55</v>
      </c>
      <c r="R228" s="29" t="s">
        <v>56</v>
      </c>
      <c r="S228" s="29" t="s">
        <v>70</v>
      </c>
      <c r="T228" s="33" t="s">
        <v>57</v>
      </c>
      <c r="U228" s="31" t="s">
        <v>167</v>
      </c>
      <c r="V228" s="31" t="s">
        <v>156</v>
      </c>
      <c r="W228" s="30" t="s">
        <v>98</v>
      </c>
      <c r="X228" s="30" t="s">
        <v>135</v>
      </c>
      <c r="Y228" s="30" t="s">
        <v>135</v>
      </c>
      <c r="Z228" s="30" t="s">
        <v>157</v>
      </c>
      <c r="AA228" s="31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</row>
    <row r="229" customFormat="false" ht="15" hidden="false" customHeight="false" outlineLevel="0" collapsed="false">
      <c r="A229" s="28" t="s">
        <v>769</v>
      </c>
      <c r="B229" s="8" t="s">
        <v>770</v>
      </c>
      <c r="C229" s="29" t="s">
        <v>621</v>
      </c>
      <c r="D229" s="30" t="s">
        <v>771</v>
      </c>
      <c r="E229" s="30" t="n">
        <v>35</v>
      </c>
      <c r="F229" s="30" t="n">
        <v>5</v>
      </c>
      <c r="G229" s="31" t="n">
        <v>60</v>
      </c>
      <c r="H229" s="31" t="n">
        <f aca="false">SUM(500)/5</f>
        <v>100</v>
      </c>
      <c r="I229" s="30" t="s">
        <v>44</v>
      </c>
      <c r="J229" s="30" t="s">
        <v>43</v>
      </c>
      <c r="K229" s="30" t="s">
        <v>43</v>
      </c>
      <c r="L229" s="30" t="s">
        <v>32</v>
      </c>
      <c r="M229" s="30" t="s">
        <v>122</v>
      </c>
      <c r="N229" s="30" t="s">
        <v>772</v>
      </c>
      <c r="O229" s="30" t="s">
        <v>32</v>
      </c>
      <c r="P229" s="30" t="s">
        <v>55</v>
      </c>
      <c r="Q229" s="30" t="s">
        <v>55</v>
      </c>
      <c r="R229" s="29" t="s">
        <v>32</v>
      </c>
      <c r="S229" s="29" t="s">
        <v>70</v>
      </c>
      <c r="T229" s="33" t="s">
        <v>83</v>
      </c>
      <c r="U229" s="31" t="s">
        <v>32</v>
      </c>
      <c r="V229" s="31" t="s">
        <v>156</v>
      </c>
      <c r="W229" s="30" t="s">
        <v>98</v>
      </c>
      <c r="X229" s="30" t="s">
        <v>32</v>
      </c>
      <c r="Y229" s="30" t="s">
        <v>493</v>
      </c>
      <c r="Z229" s="30" t="s">
        <v>157</v>
      </c>
      <c r="AA229" s="31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</row>
    <row r="230" customFormat="false" ht="15" hidden="false" customHeight="false" outlineLevel="0" collapsed="false">
      <c r="A230" s="28" t="s">
        <v>773</v>
      </c>
      <c r="B230" s="8" t="s">
        <v>774</v>
      </c>
      <c r="C230" s="29" t="s">
        <v>706</v>
      </c>
      <c r="D230" s="30" t="s">
        <v>775</v>
      </c>
      <c r="E230" s="30" t="n">
        <v>10</v>
      </c>
      <c r="F230" s="30" t="n">
        <v>0</v>
      </c>
      <c r="G230" s="31" t="n">
        <v>100</v>
      </c>
      <c r="H230" s="31" t="n">
        <v>140</v>
      </c>
      <c r="I230" s="30" t="s">
        <v>42</v>
      </c>
      <c r="J230" s="30" t="s">
        <v>43</v>
      </c>
      <c r="K230" s="30" t="s">
        <v>43</v>
      </c>
      <c r="L230" s="30" t="s">
        <v>32</v>
      </c>
      <c r="M230" s="30" t="s">
        <v>180</v>
      </c>
      <c r="N230" s="30" t="s">
        <v>145</v>
      </c>
      <c r="O230" s="30" t="s">
        <v>32</v>
      </c>
      <c r="P230" s="30" t="s">
        <v>55</v>
      </c>
      <c r="Q230" s="30" t="s">
        <v>55</v>
      </c>
      <c r="R230" s="29" t="s">
        <v>32</v>
      </c>
      <c r="S230" s="29" t="s">
        <v>133</v>
      </c>
      <c r="T230" s="33" t="s">
        <v>83</v>
      </c>
      <c r="U230" s="31" t="s">
        <v>32</v>
      </c>
      <c r="V230" s="31" t="s">
        <v>134</v>
      </c>
      <c r="W230" s="30" t="s">
        <v>98</v>
      </c>
      <c r="X230" s="30" t="s">
        <v>32</v>
      </c>
      <c r="Y230" s="30" t="s">
        <v>567</v>
      </c>
      <c r="Z230" s="30" t="s">
        <v>157</v>
      </c>
      <c r="AA230" s="31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</row>
    <row r="231" customFormat="false" ht="15" hidden="false" customHeight="false" outlineLevel="0" collapsed="false">
      <c r="A231" s="28" t="s">
        <v>776</v>
      </c>
      <c r="B231" s="8" t="s">
        <v>777</v>
      </c>
      <c r="C231" s="29" t="s">
        <v>706</v>
      </c>
      <c r="D231" s="30" t="s">
        <v>778</v>
      </c>
      <c r="E231" s="30" t="n">
        <v>27</v>
      </c>
      <c r="F231" s="30" t="n">
        <v>0</v>
      </c>
      <c r="G231" s="31" t="n">
        <v>100</v>
      </c>
      <c r="H231" s="31" t="n">
        <v>110</v>
      </c>
      <c r="I231" s="30" t="s">
        <v>42</v>
      </c>
      <c r="J231" s="30" t="s">
        <v>43</v>
      </c>
      <c r="K231" s="30" t="s">
        <v>43</v>
      </c>
      <c r="L231" s="30" t="s">
        <v>32</v>
      </c>
      <c r="M231" s="30" t="s">
        <v>145</v>
      </c>
      <c r="N231" s="30" t="s">
        <v>155</v>
      </c>
      <c r="O231" s="30" t="s">
        <v>32</v>
      </c>
      <c r="P231" s="30" t="s">
        <v>55</v>
      </c>
      <c r="Q231" s="30" t="s">
        <v>55</v>
      </c>
      <c r="R231" s="29" t="s">
        <v>32</v>
      </c>
      <c r="S231" s="29" t="s">
        <v>69</v>
      </c>
      <c r="T231" s="33" t="s">
        <v>57</v>
      </c>
      <c r="U231" s="31" t="s">
        <v>32</v>
      </c>
      <c r="V231" s="31" t="s">
        <v>97</v>
      </c>
      <c r="W231" s="30" t="s">
        <v>98</v>
      </c>
      <c r="X231" s="30" t="s">
        <v>32</v>
      </c>
      <c r="Y231" s="30" t="s">
        <v>135</v>
      </c>
      <c r="Z231" s="30" t="s">
        <v>157</v>
      </c>
      <c r="AA231" s="31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</row>
    <row r="232" customFormat="false" ht="15" hidden="false" customHeight="false" outlineLevel="0" collapsed="false">
      <c r="A232" s="28" t="s">
        <v>779</v>
      </c>
      <c r="B232" s="8" t="s">
        <v>780</v>
      </c>
      <c r="C232" s="29" t="s">
        <v>621</v>
      </c>
      <c r="D232" s="30" t="s">
        <v>781</v>
      </c>
      <c r="E232" s="30" t="n">
        <v>35</v>
      </c>
      <c r="F232" s="30" t="n">
        <v>0</v>
      </c>
      <c r="G232" s="31" t="n">
        <v>100</v>
      </c>
      <c r="H232" s="31" t="n">
        <v>130</v>
      </c>
      <c r="I232" s="30" t="s">
        <v>43</v>
      </c>
      <c r="J232" s="30" t="s">
        <v>43</v>
      </c>
      <c r="K232" s="30" t="s">
        <v>43</v>
      </c>
      <c r="L232" s="30" t="s">
        <v>772</v>
      </c>
      <c r="M232" s="30" t="s">
        <v>130</v>
      </c>
      <c r="N232" s="30" t="s">
        <v>452</v>
      </c>
      <c r="O232" s="30" t="s">
        <v>55</v>
      </c>
      <c r="P232" s="30" t="s">
        <v>55</v>
      </c>
      <c r="Q232" s="30" t="s">
        <v>414</v>
      </c>
      <c r="R232" s="29" t="s">
        <v>133</v>
      </c>
      <c r="S232" s="29" t="s">
        <v>69</v>
      </c>
      <c r="T232" s="33" t="s">
        <v>57</v>
      </c>
      <c r="U232" s="31" t="s">
        <v>134</v>
      </c>
      <c r="V232" s="31" t="s">
        <v>97</v>
      </c>
      <c r="W232" s="30" t="s">
        <v>98</v>
      </c>
      <c r="X232" s="30" t="s">
        <v>135</v>
      </c>
      <c r="Y232" s="30" t="s">
        <v>135</v>
      </c>
      <c r="Z232" s="30" t="s">
        <v>157</v>
      </c>
      <c r="AA232" s="31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</row>
    <row r="233" customFormat="false" ht="15" hidden="false" customHeight="false" outlineLevel="0" collapsed="false">
      <c r="A233" s="28" t="s">
        <v>782</v>
      </c>
      <c r="B233" s="8" t="s">
        <v>783</v>
      </c>
      <c r="C233" s="29" t="s">
        <v>621</v>
      </c>
      <c r="D233" s="30" t="s">
        <v>784</v>
      </c>
      <c r="E233" s="30" t="n">
        <v>5</v>
      </c>
      <c r="F233" s="30" t="n">
        <v>0</v>
      </c>
      <c r="G233" s="31" t="n">
        <v>100</v>
      </c>
      <c r="H233" s="31" t="n">
        <v>170</v>
      </c>
      <c r="I233" s="30" t="s">
        <v>43</v>
      </c>
      <c r="J233" s="30" t="s">
        <v>43</v>
      </c>
      <c r="K233" s="30" t="s">
        <v>42</v>
      </c>
      <c r="L233" s="30" t="s">
        <v>66</v>
      </c>
      <c r="M233" s="30" t="s">
        <v>180</v>
      </c>
      <c r="N233" s="30" t="s">
        <v>32</v>
      </c>
      <c r="O233" s="30" t="s">
        <v>55</v>
      </c>
      <c r="P233" s="30" t="s">
        <v>55</v>
      </c>
      <c r="Q233" s="30" t="s">
        <v>32</v>
      </c>
      <c r="R233" s="29" t="s">
        <v>56</v>
      </c>
      <c r="S233" s="29" t="s">
        <v>69</v>
      </c>
      <c r="T233" s="33" t="s">
        <v>32</v>
      </c>
      <c r="U233" s="31" t="s">
        <v>167</v>
      </c>
      <c r="V233" s="31" t="s">
        <v>97</v>
      </c>
      <c r="W233" s="30" t="s">
        <v>32</v>
      </c>
      <c r="X233" s="30" t="s">
        <v>567</v>
      </c>
      <c r="Y233" s="30" t="s">
        <v>135</v>
      </c>
      <c r="Z233" s="30" t="s">
        <v>32</v>
      </c>
      <c r="AA233" s="31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</row>
    <row r="234" customFormat="false" ht="15" hidden="false" customHeight="false" outlineLevel="0" collapsed="false">
      <c r="A234" s="15" t="s">
        <v>785</v>
      </c>
      <c r="B234" s="8" t="s">
        <v>786</v>
      </c>
      <c r="C234" s="16" t="s">
        <v>621</v>
      </c>
      <c r="D234" s="17" t="s">
        <v>32</v>
      </c>
      <c r="E234" s="17" t="s">
        <v>32</v>
      </c>
      <c r="F234" s="17" t="s">
        <v>32</v>
      </c>
      <c r="G234" s="17" t="s">
        <v>32</v>
      </c>
      <c r="H234" s="17" t="s">
        <v>32</v>
      </c>
      <c r="I234" s="17" t="s">
        <v>32</v>
      </c>
      <c r="J234" s="17" t="s">
        <v>32</v>
      </c>
      <c r="K234" s="17" t="s">
        <v>32</v>
      </c>
      <c r="L234" s="17" t="s">
        <v>32</v>
      </c>
      <c r="M234" s="17" t="s">
        <v>32</v>
      </c>
      <c r="N234" s="17" t="s">
        <v>32</v>
      </c>
      <c r="O234" s="17" t="s">
        <v>32</v>
      </c>
      <c r="P234" s="17" t="s">
        <v>32</v>
      </c>
      <c r="Q234" s="17" t="s">
        <v>32</v>
      </c>
      <c r="R234" s="16" t="s">
        <v>32</v>
      </c>
      <c r="S234" s="16" t="s">
        <v>32</v>
      </c>
      <c r="T234" s="16" t="s">
        <v>32</v>
      </c>
      <c r="U234" s="17" t="s">
        <v>32</v>
      </c>
      <c r="V234" s="17" t="s">
        <v>32</v>
      </c>
      <c r="W234" s="17" t="s">
        <v>32</v>
      </c>
      <c r="X234" s="17" t="s">
        <v>32</v>
      </c>
      <c r="Y234" s="17" t="s">
        <v>32</v>
      </c>
      <c r="Z234" s="17" t="s">
        <v>32</v>
      </c>
      <c r="AA234" s="13" t="s">
        <v>787</v>
      </c>
    </row>
    <row r="235" customFormat="false" ht="15" hidden="false" customHeight="false" outlineLevel="0" collapsed="false">
      <c r="A235" s="15" t="s">
        <v>788</v>
      </c>
      <c r="B235" s="8" t="s">
        <v>789</v>
      </c>
      <c r="C235" s="16" t="s">
        <v>621</v>
      </c>
      <c r="D235" s="17" t="s">
        <v>32</v>
      </c>
      <c r="E235" s="17" t="s">
        <v>32</v>
      </c>
      <c r="F235" s="17" t="s">
        <v>32</v>
      </c>
      <c r="G235" s="17" t="s">
        <v>32</v>
      </c>
      <c r="H235" s="17" t="s">
        <v>32</v>
      </c>
      <c r="I235" s="17" t="s">
        <v>32</v>
      </c>
      <c r="J235" s="17" t="s">
        <v>32</v>
      </c>
      <c r="K235" s="17" t="s">
        <v>32</v>
      </c>
      <c r="L235" s="17" t="s">
        <v>32</v>
      </c>
      <c r="M235" s="17" t="s">
        <v>32</v>
      </c>
      <c r="N235" s="17" t="s">
        <v>32</v>
      </c>
      <c r="O235" s="17" t="s">
        <v>32</v>
      </c>
      <c r="P235" s="17" t="s">
        <v>32</v>
      </c>
      <c r="Q235" s="17" t="s">
        <v>32</v>
      </c>
      <c r="R235" s="16" t="s">
        <v>32</v>
      </c>
      <c r="S235" s="16" t="s">
        <v>32</v>
      </c>
      <c r="T235" s="16" t="s">
        <v>32</v>
      </c>
      <c r="U235" s="17" t="s">
        <v>32</v>
      </c>
      <c r="V235" s="17" t="s">
        <v>32</v>
      </c>
      <c r="W235" s="17" t="s">
        <v>32</v>
      </c>
      <c r="X235" s="17" t="s">
        <v>32</v>
      </c>
      <c r="Y235" s="17" t="s">
        <v>32</v>
      </c>
      <c r="Z235" s="17" t="s">
        <v>32</v>
      </c>
      <c r="AA235" s="13"/>
    </row>
    <row r="236" customFormat="false" ht="15" hidden="false" customHeight="false" outlineLevel="0" collapsed="false">
      <c r="A236" s="15" t="s">
        <v>790</v>
      </c>
      <c r="B236" s="8" t="s">
        <v>791</v>
      </c>
      <c r="C236" s="16" t="s">
        <v>621</v>
      </c>
      <c r="D236" s="17" t="s">
        <v>32</v>
      </c>
      <c r="E236" s="17" t="s">
        <v>32</v>
      </c>
      <c r="F236" s="17" t="s">
        <v>32</v>
      </c>
      <c r="G236" s="17" t="s">
        <v>32</v>
      </c>
      <c r="H236" s="17" t="s">
        <v>32</v>
      </c>
      <c r="I236" s="17" t="s">
        <v>32</v>
      </c>
      <c r="J236" s="17" t="s">
        <v>32</v>
      </c>
      <c r="K236" s="17" t="s">
        <v>32</v>
      </c>
      <c r="L236" s="17" t="s">
        <v>32</v>
      </c>
      <c r="M236" s="17" t="s">
        <v>32</v>
      </c>
      <c r="N236" s="17" t="s">
        <v>32</v>
      </c>
      <c r="O236" s="17" t="s">
        <v>32</v>
      </c>
      <c r="P236" s="17" t="s">
        <v>32</v>
      </c>
      <c r="Q236" s="17" t="s">
        <v>32</v>
      </c>
      <c r="R236" s="16" t="s">
        <v>32</v>
      </c>
      <c r="S236" s="16" t="s">
        <v>32</v>
      </c>
      <c r="T236" s="16" t="s">
        <v>32</v>
      </c>
      <c r="U236" s="17" t="s">
        <v>32</v>
      </c>
      <c r="V236" s="17" t="s">
        <v>32</v>
      </c>
      <c r="W236" s="17" t="s">
        <v>32</v>
      </c>
      <c r="X236" s="17" t="s">
        <v>32</v>
      </c>
      <c r="Y236" s="17" t="s">
        <v>32</v>
      </c>
      <c r="Z236" s="17" t="s">
        <v>32</v>
      </c>
      <c r="AA236" s="13"/>
    </row>
    <row r="237" customFormat="false" ht="15" hidden="false" customHeight="false" outlineLevel="0" collapsed="false">
      <c r="A237" s="15" t="s">
        <v>792</v>
      </c>
      <c r="B237" s="8" t="s">
        <v>793</v>
      </c>
      <c r="C237" s="16" t="s">
        <v>621</v>
      </c>
      <c r="D237" s="17" t="s">
        <v>32</v>
      </c>
      <c r="E237" s="17" t="s">
        <v>32</v>
      </c>
      <c r="F237" s="17" t="s">
        <v>32</v>
      </c>
      <c r="G237" s="17" t="s">
        <v>32</v>
      </c>
      <c r="H237" s="17" t="s">
        <v>32</v>
      </c>
      <c r="I237" s="17" t="s">
        <v>32</v>
      </c>
      <c r="J237" s="17" t="s">
        <v>32</v>
      </c>
      <c r="K237" s="17" t="s">
        <v>32</v>
      </c>
      <c r="L237" s="17" t="s">
        <v>32</v>
      </c>
      <c r="M237" s="17" t="s">
        <v>32</v>
      </c>
      <c r="N237" s="17" t="s">
        <v>32</v>
      </c>
      <c r="O237" s="17" t="s">
        <v>32</v>
      </c>
      <c r="P237" s="17" t="s">
        <v>32</v>
      </c>
      <c r="Q237" s="17" t="s">
        <v>32</v>
      </c>
      <c r="R237" s="16" t="s">
        <v>32</v>
      </c>
      <c r="S237" s="16" t="s">
        <v>32</v>
      </c>
      <c r="T237" s="16" t="s">
        <v>32</v>
      </c>
      <c r="U237" s="17" t="s">
        <v>32</v>
      </c>
      <c r="V237" s="17" t="s">
        <v>32</v>
      </c>
      <c r="W237" s="17" t="s">
        <v>32</v>
      </c>
      <c r="X237" s="17" t="s">
        <v>32</v>
      </c>
      <c r="Y237" s="17" t="s">
        <v>32</v>
      </c>
      <c r="Z237" s="17" t="s">
        <v>32</v>
      </c>
      <c r="AA237" s="13"/>
    </row>
    <row r="238" customFormat="false" ht="15" hidden="false" customHeight="false" outlineLevel="0" collapsed="false">
      <c r="A238" s="15" t="s">
        <v>794</v>
      </c>
      <c r="B238" s="8" t="s">
        <v>795</v>
      </c>
      <c r="C238" s="16" t="s">
        <v>621</v>
      </c>
      <c r="D238" s="17" t="s">
        <v>32</v>
      </c>
      <c r="E238" s="17" t="s">
        <v>32</v>
      </c>
      <c r="F238" s="17" t="s">
        <v>32</v>
      </c>
      <c r="G238" s="17" t="s">
        <v>32</v>
      </c>
      <c r="H238" s="17" t="s">
        <v>32</v>
      </c>
      <c r="I238" s="17" t="s">
        <v>32</v>
      </c>
      <c r="J238" s="17" t="s">
        <v>32</v>
      </c>
      <c r="K238" s="17" t="s">
        <v>32</v>
      </c>
      <c r="L238" s="17" t="s">
        <v>32</v>
      </c>
      <c r="M238" s="17" t="s">
        <v>32</v>
      </c>
      <c r="N238" s="17" t="s">
        <v>32</v>
      </c>
      <c r="O238" s="17" t="s">
        <v>32</v>
      </c>
      <c r="P238" s="17" t="s">
        <v>32</v>
      </c>
      <c r="Q238" s="17" t="s">
        <v>32</v>
      </c>
      <c r="R238" s="16" t="s">
        <v>32</v>
      </c>
      <c r="S238" s="16" t="s">
        <v>32</v>
      </c>
      <c r="T238" s="16" t="s">
        <v>32</v>
      </c>
      <c r="U238" s="17" t="s">
        <v>32</v>
      </c>
      <c r="V238" s="17" t="s">
        <v>32</v>
      </c>
      <c r="W238" s="17" t="s">
        <v>32</v>
      </c>
      <c r="X238" s="17" t="s">
        <v>32</v>
      </c>
      <c r="Y238" s="17" t="s">
        <v>32</v>
      </c>
      <c r="Z238" s="17" t="s">
        <v>32</v>
      </c>
      <c r="AA238" s="13"/>
    </row>
    <row r="239" customFormat="false" ht="15" hidden="false" customHeight="false" outlineLevel="0" collapsed="false">
      <c r="A239" s="15" t="s">
        <v>796</v>
      </c>
      <c r="B239" s="8" t="s">
        <v>797</v>
      </c>
      <c r="C239" s="16" t="s">
        <v>621</v>
      </c>
      <c r="D239" s="17" t="s">
        <v>32</v>
      </c>
      <c r="E239" s="17" t="s">
        <v>32</v>
      </c>
      <c r="F239" s="17" t="s">
        <v>32</v>
      </c>
      <c r="G239" s="17" t="s">
        <v>32</v>
      </c>
      <c r="H239" s="17" t="s">
        <v>32</v>
      </c>
      <c r="I239" s="17" t="s">
        <v>32</v>
      </c>
      <c r="J239" s="17" t="s">
        <v>32</v>
      </c>
      <c r="K239" s="17" t="s">
        <v>32</v>
      </c>
      <c r="L239" s="17" t="s">
        <v>32</v>
      </c>
      <c r="M239" s="17" t="s">
        <v>32</v>
      </c>
      <c r="N239" s="17" t="s">
        <v>32</v>
      </c>
      <c r="O239" s="17" t="s">
        <v>32</v>
      </c>
      <c r="P239" s="17" t="s">
        <v>32</v>
      </c>
      <c r="Q239" s="17" t="s">
        <v>32</v>
      </c>
      <c r="R239" s="16" t="s">
        <v>32</v>
      </c>
      <c r="S239" s="16" t="s">
        <v>32</v>
      </c>
      <c r="T239" s="16" t="s">
        <v>32</v>
      </c>
      <c r="U239" s="17" t="s">
        <v>32</v>
      </c>
      <c r="V239" s="17" t="s">
        <v>32</v>
      </c>
      <c r="W239" s="17" t="s">
        <v>32</v>
      </c>
      <c r="X239" s="17" t="s">
        <v>32</v>
      </c>
      <c r="Y239" s="17" t="s">
        <v>32</v>
      </c>
      <c r="Z239" s="17" t="s">
        <v>32</v>
      </c>
      <c r="AA239" s="13"/>
    </row>
    <row r="240" customFormat="false" ht="15" hidden="false" customHeight="false" outlineLevel="0" collapsed="false">
      <c r="A240" s="15" t="s">
        <v>798</v>
      </c>
      <c r="B240" s="8" t="s">
        <v>799</v>
      </c>
      <c r="C240" s="16" t="s">
        <v>621</v>
      </c>
      <c r="D240" s="17" t="s">
        <v>32</v>
      </c>
      <c r="E240" s="17" t="s">
        <v>32</v>
      </c>
      <c r="F240" s="17" t="s">
        <v>32</v>
      </c>
      <c r="G240" s="17" t="s">
        <v>32</v>
      </c>
      <c r="H240" s="17" t="s">
        <v>32</v>
      </c>
      <c r="I240" s="17" t="s">
        <v>32</v>
      </c>
      <c r="J240" s="17" t="s">
        <v>32</v>
      </c>
      <c r="K240" s="17" t="s">
        <v>32</v>
      </c>
      <c r="L240" s="17" t="s">
        <v>32</v>
      </c>
      <c r="M240" s="17" t="s">
        <v>32</v>
      </c>
      <c r="N240" s="17" t="s">
        <v>32</v>
      </c>
      <c r="O240" s="17" t="s">
        <v>32</v>
      </c>
      <c r="P240" s="17" t="s">
        <v>32</v>
      </c>
      <c r="Q240" s="17" t="s">
        <v>32</v>
      </c>
      <c r="R240" s="16" t="s">
        <v>32</v>
      </c>
      <c r="S240" s="16" t="s">
        <v>32</v>
      </c>
      <c r="T240" s="16" t="s">
        <v>32</v>
      </c>
      <c r="U240" s="17" t="s">
        <v>32</v>
      </c>
      <c r="V240" s="17" t="s">
        <v>32</v>
      </c>
      <c r="W240" s="17" t="s">
        <v>32</v>
      </c>
      <c r="X240" s="17" t="s">
        <v>32</v>
      </c>
      <c r="Y240" s="17" t="s">
        <v>32</v>
      </c>
      <c r="Z240" s="17" t="s">
        <v>32</v>
      </c>
      <c r="AA240" s="13"/>
    </row>
    <row r="241" customFormat="false" ht="15" hidden="false" customHeight="false" outlineLevel="0" collapsed="false">
      <c r="A241" s="15" t="s">
        <v>800</v>
      </c>
      <c r="B241" s="8" t="s">
        <v>801</v>
      </c>
      <c r="C241" s="16" t="s">
        <v>621</v>
      </c>
      <c r="D241" s="17" t="s">
        <v>32</v>
      </c>
      <c r="E241" s="17" t="s">
        <v>32</v>
      </c>
      <c r="F241" s="17" t="s">
        <v>32</v>
      </c>
      <c r="G241" s="17" t="s">
        <v>32</v>
      </c>
      <c r="H241" s="17" t="s">
        <v>32</v>
      </c>
      <c r="I241" s="17" t="s">
        <v>32</v>
      </c>
      <c r="J241" s="17" t="s">
        <v>32</v>
      </c>
      <c r="K241" s="17" t="s">
        <v>32</v>
      </c>
      <c r="L241" s="17" t="s">
        <v>32</v>
      </c>
      <c r="M241" s="17" t="s">
        <v>32</v>
      </c>
      <c r="N241" s="17" t="s">
        <v>32</v>
      </c>
      <c r="O241" s="17" t="s">
        <v>32</v>
      </c>
      <c r="P241" s="17" t="s">
        <v>32</v>
      </c>
      <c r="Q241" s="17" t="s">
        <v>32</v>
      </c>
      <c r="R241" s="16" t="s">
        <v>32</v>
      </c>
      <c r="S241" s="16" t="s">
        <v>32</v>
      </c>
      <c r="T241" s="16" t="s">
        <v>32</v>
      </c>
      <c r="U241" s="17" t="s">
        <v>32</v>
      </c>
      <c r="V241" s="17" t="s">
        <v>32</v>
      </c>
      <c r="W241" s="17" t="s">
        <v>32</v>
      </c>
      <c r="X241" s="17" t="s">
        <v>32</v>
      </c>
      <c r="Y241" s="17" t="s">
        <v>32</v>
      </c>
      <c r="Z241" s="17" t="s">
        <v>32</v>
      </c>
      <c r="AA241" s="13"/>
    </row>
    <row r="242" customFormat="false" ht="15" hidden="false" customHeight="false" outlineLevel="0" collapsed="false">
      <c r="A242" s="15" t="s">
        <v>802</v>
      </c>
      <c r="B242" s="8" t="s">
        <v>803</v>
      </c>
      <c r="C242" s="16" t="s">
        <v>621</v>
      </c>
      <c r="D242" s="17" t="s">
        <v>32</v>
      </c>
      <c r="E242" s="17" t="s">
        <v>32</v>
      </c>
      <c r="F242" s="17" t="s">
        <v>32</v>
      </c>
      <c r="G242" s="17" t="s">
        <v>32</v>
      </c>
      <c r="H242" s="17" t="s">
        <v>32</v>
      </c>
      <c r="I242" s="17" t="s">
        <v>32</v>
      </c>
      <c r="J242" s="17" t="s">
        <v>32</v>
      </c>
      <c r="K242" s="17" t="s">
        <v>32</v>
      </c>
      <c r="L242" s="17" t="s">
        <v>32</v>
      </c>
      <c r="M242" s="17" t="s">
        <v>32</v>
      </c>
      <c r="N242" s="17" t="s">
        <v>32</v>
      </c>
      <c r="O242" s="17" t="s">
        <v>32</v>
      </c>
      <c r="P242" s="17" t="s">
        <v>32</v>
      </c>
      <c r="Q242" s="17" t="s">
        <v>32</v>
      </c>
      <c r="R242" s="16" t="s">
        <v>32</v>
      </c>
      <c r="S242" s="16" t="s">
        <v>32</v>
      </c>
      <c r="T242" s="16" t="s">
        <v>32</v>
      </c>
      <c r="U242" s="17" t="s">
        <v>32</v>
      </c>
      <c r="V242" s="17" t="s">
        <v>32</v>
      </c>
      <c r="W242" s="17" t="s">
        <v>32</v>
      </c>
      <c r="X242" s="17" t="s">
        <v>32</v>
      </c>
      <c r="Y242" s="17" t="s">
        <v>32</v>
      </c>
      <c r="Z242" s="17" t="s">
        <v>32</v>
      </c>
      <c r="AA242" s="13"/>
    </row>
    <row r="243" customFormat="false" ht="15" hidden="false" customHeight="false" outlineLevel="0" collapsed="false">
      <c r="A243" s="15" t="s">
        <v>804</v>
      </c>
      <c r="B243" s="8" t="s">
        <v>805</v>
      </c>
      <c r="C243" s="16" t="s">
        <v>621</v>
      </c>
      <c r="D243" s="17" t="s">
        <v>32</v>
      </c>
      <c r="E243" s="17" t="s">
        <v>32</v>
      </c>
      <c r="F243" s="17" t="s">
        <v>32</v>
      </c>
      <c r="G243" s="17" t="s">
        <v>32</v>
      </c>
      <c r="H243" s="17" t="s">
        <v>32</v>
      </c>
      <c r="I243" s="17" t="s">
        <v>32</v>
      </c>
      <c r="J243" s="17" t="s">
        <v>32</v>
      </c>
      <c r="K243" s="17" t="s">
        <v>32</v>
      </c>
      <c r="L243" s="17" t="s">
        <v>32</v>
      </c>
      <c r="M243" s="17" t="s">
        <v>32</v>
      </c>
      <c r="N243" s="17" t="s">
        <v>32</v>
      </c>
      <c r="O243" s="17" t="s">
        <v>32</v>
      </c>
      <c r="P243" s="17" t="s">
        <v>32</v>
      </c>
      <c r="Q243" s="17" t="s">
        <v>32</v>
      </c>
      <c r="R243" s="16" t="s">
        <v>32</v>
      </c>
      <c r="S243" s="16" t="s">
        <v>32</v>
      </c>
      <c r="T243" s="16" t="s">
        <v>32</v>
      </c>
      <c r="U243" s="17" t="s">
        <v>32</v>
      </c>
      <c r="V243" s="17" t="s">
        <v>32</v>
      </c>
      <c r="W243" s="17" t="s">
        <v>32</v>
      </c>
      <c r="X243" s="17" t="s">
        <v>32</v>
      </c>
      <c r="Y243" s="17" t="s">
        <v>32</v>
      </c>
      <c r="Z243" s="17" t="s">
        <v>32</v>
      </c>
      <c r="AA243" s="13"/>
    </row>
    <row r="244" customFormat="false" ht="15" hidden="false" customHeight="false" outlineLevel="0" collapsed="false">
      <c r="A244" s="15" t="s">
        <v>806</v>
      </c>
      <c r="B244" s="8" t="s">
        <v>807</v>
      </c>
      <c r="C244" s="16" t="s">
        <v>621</v>
      </c>
      <c r="D244" s="17" t="s">
        <v>32</v>
      </c>
      <c r="E244" s="17" t="s">
        <v>32</v>
      </c>
      <c r="F244" s="17" t="s">
        <v>32</v>
      </c>
      <c r="G244" s="17" t="s">
        <v>32</v>
      </c>
      <c r="H244" s="17" t="s">
        <v>32</v>
      </c>
      <c r="I244" s="17" t="s">
        <v>32</v>
      </c>
      <c r="J244" s="17" t="s">
        <v>32</v>
      </c>
      <c r="K244" s="17" t="s">
        <v>32</v>
      </c>
      <c r="L244" s="17" t="s">
        <v>32</v>
      </c>
      <c r="M244" s="17" t="s">
        <v>32</v>
      </c>
      <c r="N244" s="17" t="s">
        <v>32</v>
      </c>
      <c r="O244" s="17" t="s">
        <v>32</v>
      </c>
      <c r="P244" s="17" t="s">
        <v>32</v>
      </c>
      <c r="Q244" s="17" t="s">
        <v>32</v>
      </c>
      <c r="R244" s="16" t="s">
        <v>32</v>
      </c>
      <c r="S244" s="16" t="s">
        <v>32</v>
      </c>
      <c r="T244" s="16" t="s">
        <v>32</v>
      </c>
      <c r="U244" s="17" t="s">
        <v>32</v>
      </c>
      <c r="V244" s="17" t="s">
        <v>32</v>
      </c>
      <c r="W244" s="17" t="s">
        <v>32</v>
      </c>
      <c r="X244" s="17" t="s">
        <v>32</v>
      </c>
      <c r="Y244" s="17" t="s">
        <v>32</v>
      </c>
      <c r="Z244" s="17" t="s">
        <v>32</v>
      </c>
      <c r="AA244" s="13"/>
    </row>
    <row r="245" customFormat="false" ht="15" hidden="false" customHeight="false" outlineLevel="0" collapsed="false">
      <c r="A245" s="28" t="s">
        <v>808</v>
      </c>
      <c r="B245" s="8" t="s">
        <v>809</v>
      </c>
      <c r="C245" s="29" t="s">
        <v>621</v>
      </c>
      <c r="D245" s="30" t="s">
        <v>810</v>
      </c>
      <c r="E245" s="30" t="n">
        <v>20</v>
      </c>
      <c r="F245" s="30" t="n">
        <v>0</v>
      </c>
      <c r="G245" s="31" t="n">
        <v>100</v>
      </c>
      <c r="H245" s="31" t="n">
        <f aca="false">SUM(600)/5</f>
        <v>120</v>
      </c>
      <c r="I245" s="30" t="s">
        <v>43</v>
      </c>
      <c r="J245" s="30" t="s">
        <v>43</v>
      </c>
      <c r="K245" s="30" t="s">
        <v>42</v>
      </c>
      <c r="L245" s="30" t="s">
        <v>81</v>
      </c>
      <c r="M245" s="30" t="s">
        <v>54</v>
      </c>
      <c r="N245" s="30" t="s">
        <v>32</v>
      </c>
      <c r="O245" s="30" t="s">
        <v>55</v>
      </c>
      <c r="P245" s="30" t="s">
        <v>503</v>
      </c>
      <c r="Q245" s="30" t="s">
        <v>32</v>
      </c>
      <c r="R245" s="29" t="s">
        <v>274</v>
      </c>
      <c r="S245" s="29" t="s">
        <v>141</v>
      </c>
      <c r="T245" s="33" t="s">
        <v>32</v>
      </c>
      <c r="U245" s="31" t="s">
        <v>275</v>
      </c>
      <c r="V245" s="31" t="s">
        <v>146</v>
      </c>
      <c r="W245" s="30" t="s">
        <v>32</v>
      </c>
      <c r="X245" s="30" t="s">
        <v>567</v>
      </c>
      <c r="Y245" s="30" t="s">
        <v>157</v>
      </c>
      <c r="Z245" s="30" t="s">
        <v>32</v>
      </c>
      <c r="AA245" s="31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</row>
    <row r="246" customFormat="false" ht="12.75" hidden="false" customHeight="true" outlineLevel="0" collapsed="false">
      <c r="A246" s="28" t="s">
        <v>811</v>
      </c>
      <c r="B246" s="8" t="s">
        <v>812</v>
      </c>
      <c r="C246" s="29" t="s">
        <v>706</v>
      </c>
      <c r="D246" s="30" t="s">
        <v>813</v>
      </c>
      <c r="E246" s="30" t="n">
        <v>55</v>
      </c>
      <c r="F246" s="30" t="n">
        <v>0</v>
      </c>
      <c r="G246" s="31" t="n">
        <v>100</v>
      </c>
      <c r="H246" s="31" t="n">
        <f aca="false">SUM(400)/5</f>
        <v>80</v>
      </c>
      <c r="I246" s="30" t="s">
        <v>43</v>
      </c>
      <c r="J246" s="30" t="s">
        <v>43</v>
      </c>
      <c r="K246" s="30" t="s">
        <v>43</v>
      </c>
      <c r="L246" s="30" t="s">
        <v>68</v>
      </c>
      <c r="M246" s="30" t="s">
        <v>68</v>
      </c>
      <c r="N246" s="30" t="s">
        <v>122</v>
      </c>
      <c r="O246" s="30" t="s">
        <v>55</v>
      </c>
      <c r="P246" s="30" t="s">
        <v>55</v>
      </c>
      <c r="Q246" s="30" t="s">
        <v>55</v>
      </c>
      <c r="R246" s="29" t="s">
        <v>133</v>
      </c>
      <c r="S246" s="29" t="s">
        <v>70</v>
      </c>
      <c r="T246" s="33" t="s">
        <v>90</v>
      </c>
      <c r="U246" s="31" t="s">
        <v>134</v>
      </c>
      <c r="V246" s="31" t="s">
        <v>156</v>
      </c>
      <c r="W246" s="30" t="s">
        <v>98</v>
      </c>
      <c r="X246" s="30" t="s">
        <v>567</v>
      </c>
      <c r="Y246" s="30" t="s">
        <v>135</v>
      </c>
      <c r="Z246" s="30" t="s">
        <v>135</v>
      </c>
      <c r="AA246" s="31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</row>
    <row r="247" customFormat="false" ht="15" hidden="false" customHeight="false" outlineLevel="0" collapsed="false">
      <c r="A247" s="15" t="s">
        <v>814</v>
      </c>
      <c r="B247" s="8" t="s">
        <v>815</v>
      </c>
      <c r="C247" s="16" t="s">
        <v>816</v>
      </c>
      <c r="D247" s="17" t="s">
        <v>817</v>
      </c>
      <c r="E247" s="17" t="n">
        <v>6</v>
      </c>
      <c r="F247" s="17" t="n">
        <v>94</v>
      </c>
      <c r="G247" s="13" t="n">
        <v>0</v>
      </c>
      <c r="H247" s="13" t="n">
        <v>110</v>
      </c>
      <c r="I247" s="17" t="s">
        <v>42</v>
      </c>
      <c r="J247" s="17" t="s">
        <v>43</v>
      </c>
      <c r="K247" s="17" t="s">
        <v>42</v>
      </c>
      <c r="L247" s="17" t="s">
        <v>32</v>
      </c>
      <c r="M247" s="17" t="s">
        <v>105</v>
      </c>
      <c r="N247" s="17" t="s">
        <v>32</v>
      </c>
      <c r="O247" s="17" t="s">
        <v>32</v>
      </c>
      <c r="P247" s="17" t="s">
        <v>55</v>
      </c>
      <c r="Q247" s="17" t="s">
        <v>32</v>
      </c>
      <c r="R247" s="16" t="s">
        <v>32</v>
      </c>
      <c r="S247" s="16" t="s">
        <v>69</v>
      </c>
      <c r="T247" s="18" t="s">
        <v>32</v>
      </c>
      <c r="U247" s="13" t="s">
        <v>32</v>
      </c>
      <c r="V247" s="13" t="s">
        <v>97</v>
      </c>
      <c r="W247" s="17" t="s">
        <v>32</v>
      </c>
      <c r="X247" s="17" t="s">
        <v>32</v>
      </c>
      <c r="Y247" s="17" t="s">
        <v>85</v>
      </c>
      <c r="Z247" s="17" t="s">
        <v>32</v>
      </c>
      <c r="AA247" s="13"/>
    </row>
    <row r="248" customFormat="false" ht="15" hidden="false" customHeight="false" outlineLevel="0" collapsed="false">
      <c r="A248" s="15" t="s">
        <v>818</v>
      </c>
      <c r="B248" s="8" t="s">
        <v>819</v>
      </c>
      <c r="C248" s="16" t="s">
        <v>816</v>
      </c>
      <c r="D248" s="17" t="s">
        <v>820</v>
      </c>
      <c r="E248" s="17" t="n">
        <v>75</v>
      </c>
      <c r="F248" s="17" t="n">
        <v>25</v>
      </c>
      <c r="G248" s="13" t="n">
        <v>0</v>
      </c>
      <c r="H248" s="13" t="n">
        <v>130</v>
      </c>
      <c r="I248" s="17" t="s">
        <v>42</v>
      </c>
      <c r="J248" s="17" t="s">
        <v>43</v>
      </c>
      <c r="K248" s="17" t="s">
        <v>42</v>
      </c>
      <c r="L248" s="17" t="s">
        <v>32</v>
      </c>
      <c r="M248" s="17" t="s">
        <v>54</v>
      </c>
      <c r="N248" s="17" t="s">
        <v>32</v>
      </c>
      <c r="O248" s="17" t="s">
        <v>32</v>
      </c>
      <c r="P248" s="17" t="s">
        <v>55</v>
      </c>
      <c r="Q248" s="17" t="s">
        <v>32</v>
      </c>
      <c r="R248" s="16" t="s">
        <v>32</v>
      </c>
      <c r="S248" s="16" t="s">
        <v>69</v>
      </c>
      <c r="T248" s="18" t="s">
        <v>32</v>
      </c>
      <c r="U248" s="13" t="s">
        <v>32</v>
      </c>
      <c r="V248" s="13" t="s">
        <v>97</v>
      </c>
      <c r="W248" s="17" t="s">
        <v>32</v>
      </c>
      <c r="X248" s="17" t="s">
        <v>32</v>
      </c>
      <c r="Y248" s="17" t="s">
        <v>126</v>
      </c>
      <c r="Z248" s="17" t="s">
        <v>32</v>
      </c>
      <c r="AA248" s="13" t="s">
        <v>821</v>
      </c>
    </row>
    <row r="249" customFormat="false" ht="15" hidden="false" customHeight="false" outlineLevel="0" collapsed="false">
      <c r="A249" s="15" t="s">
        <v>822</v>
      </c>
      <c r="B249" s="8" t="s">
        <v>823</v>
      </c>
      <c r="C249" s="16" t="s">
        <v>816</v>
      </c>
      <c r="D249" s="17" t="s">
        <v>824</v>
      </c>
      <c r="E249" s="17" t="n">
        <v>32</v>
      </c>
      <c r="F249" s="17" t="n">
        <v>0</v>
      </c>
      <c r="G249" s="17" t="n">
        <v>100</v>
      </c>
      <c r="H249" s="17" t="n">
        <v>130</v>
      </c>
      <c r="I249" s="17" t="s">
        <v>42</v>
      </c>
      <c r="J249" s="17" t="s">
        <v>43</v>
      </c>
      <c r="K249" s="17" t="s">
        <v>43</v>
      </c>
      <c r="L249" s="17" t="s">
        <v>32</v>
      </c>
      <c r="M249" s="17" t="s">
        <v>67</v>
      </c>
      <c r="N249" s="17" t="s">
        <v>145</v>
      </c>
      <c r="O249" s="17" t="s">
        <v>32</v>
      </c>
      <c r="P249" s="17" t="s">
        <v>55</v>
      </c>
      <c r="Q249" s="17" t="s">
        <v>55</v>
      </c>
      <c r="R249" s="16" t="s">
        <v>32</v>
      </c>
      <c r="S249" s="16" t="s">
        <v>70</v>
      </c>
      <c r="T249" s="16" t="s">
        <v>71</v>
      </c>
      <c r="U249" s="17" t="s">
        <v>32</v>
      </c>
      <c r="V249" s="17" t="s">
        <v>156</v>
      </c>
      <c r="W249" s="17" t="s">
        <v>98</v>
      </c>
      <c r="X249" s="17" t="s">
        <v>32</v>
      </c>
      <c r="Y249" s="17" t="s">
        <v>135</v>
      </c>
      <c r="Z249" s="17" t="s">
        <v>125</v>
      </c>
      <c r="AA249" s="13" t="s">
        <v>825</v>
      </c>
    </row>
    <row r="250" customFormat="false" ht="15" hidden="false" customHeight="false" outlineLevel="0" collapsed="false">
      <c r="A250" s="15" t="s">
        <v>826</v>
      </c>
      <c r="B250" s="8" t="s">
        <v>827</v>
      </c>
      <c r="C250" s="16" t="s">
        <v>816</v>
      </c>
      <c r="D250" s="17" t="s">
        <v>828</v>
      </c>
      <c r="E250" s="17" t="n">
        <v>20</v>
      </c>
      <c r="F250" s="17" t="n">
        <v>80</v>
      </c>
      <c r="G250" s="13" t="n">
        <v>0</v>
      </c>
      <c r="H250" s="13" t="n">
        <v>175</v>
      </c>
      <c r="I250" s="17" t="s">
        <v>42</v>
      </c>
      <c r="J250" s="17" t="s">
        <v>43</v>
      </c>
      <c r="K250" s="17" t="s">
        <v>42</v>
      </c>
      <c r="L250" s="17" t="s">
        <v>32</v>
      </c>
      <c r="M250" s="17" t="s">
        <v>123</v>
      </c>
      <c r="N250" s="17" t="s">
        <v>32</v>
      </c>
      <c r="O250" s="17" t="s">
        <v>32</v>
      </c>
      <c r="P250" s="17" t="s">
        <v>55</v>
      </c>
      <c r="Q250" s="17" t="s">
        <v>32</v>
      </c>
      <c r="R250" s="16" t="s">
        <v>32</v>
      </c>
      <c r="S250" s="16" t="s">
        <v>133</v>
      </c>
      <c r="T250" s="18" t="s">
        <v>32</v>
      </c>
      <c r="U250" s="13" t="s">
        <v>32</v>
      </c>
      <c r="V250" s="13" t="s">
        <v>134</v>
      </c>
      <c r="W250" s="17" t="s">
        <v>32</v>
      </c>
      <c r="X250" s="17" t="s">
        <v>32</v>
      </c>
      <c r="Y250" s="17" t="s">
        <v>126</v>
      </c>
      <c r="Z250" s="17" t="s">
        <v>32</v>
      </c>
      <c r="AA250" s="13"/>
    </row>
    <row r="251" customFormat="false" ht="15" hidden="false" customHeight="false" outlineLevel="0" collapsed="false">
      <c r="A251" s="15" t="s">
        <v>829</v>
      </c>
      <c r="B251" s="8" t="s">
        <v>830</v>
      </c>
      <c r="C251" s="16" t="s">
        <v>816</v>
      </c>
      <c r="D251" s="17" t="s">
        <v>32</v>
      </c>
      <c r="E251" s="17" t="s">
        <v>32</v>
      </c>
      <c r="F251" s="17" t="s">
        <v>32</v>
      </c>
      <c r="G251" s="17" t="s">
        <v>32</v>
      </c>
      <c r="H251" s="17" t="s">
        <v>32</v>
      </c>
      <c r="I251" s="17" t="s">
        <v>32</v>
      </c>
      <c r="J251" s="17" t="s">
        <v>32</v>
      </c>
      <c r="K251" s="17" t="s">
        <v>32</v>
      </c>
      <c r="L251" s="17" t="s">
        <v>32</v>
      </c>
      <c r="M251" s="17" t="s">
        <v>32</v>
      </c>
      <c r="N251" s="17" t="s">
        <v>32</v>
      </c>
      <c r="O251" s="17" t="s">
        <v>32</v>
      </c>
      <c r="P251" s="17" t="s">
        <v>32</v>
      </c>
      <c r="Q251" s="17" t="s">
        <v>32</v>
      </c>
      <c r="R251" s="16" t="s">
        <v>32</v>
      </c>
      <c r="S251" s="16" t="s">
        <v>32</v>
      </c>
      <c r="T251" s="16" t="s">
        <v>32</v>
      </c>
      <c r="U251" s="17" t="s">
        <v>32</v>
      </c>
      <c r="V251" s="17" t="s">
        <v>32</v>
      </c>
      <c r="W251" s="17" t="s">
        <v>32</v>
      </c>
      <c r="X251" s="17" t="s">
        <v>32</v>
      </c>
      <c r="Y251" s="17" t="s">
        <v>32</v>
      </c>
      <c r="Z251" s="17" t="s">
        <v>32</v>
      </c>
      <c r="AA251" s="13"/>
    </row>
    <row r="252" customFormat="false" ht="15" hidden="false" customHeight="false" outlineLevel="0" collapsed="false">
      <c r="A252" s="15" t="s">
        <v>831</v>
      </c>
      <c r="B252" s="8" t="s">
        <v>832</v>
      </c>
      <c r="C252" s="16" t="s">
        <v>816</v>
      </c>
      <c r="D252" s="17" t="s">
        <v>833</v>
      </c>
      <c r="E252" s="17" t="n">
        <v>0</v>
      </c>
      <c r="F252" s="17" t="n">
        <v>0</v>
      </c>
      <c r="G252" s="13" t="n">
        <v>100</v>
      </c>
      <c r="H252" s="13" t="n">
        <f aca="false">SUM(850)/5</f>
        <v>170</v>
      </c>
      <c r="I252" s="17" t="s">
        <v>42</v>
      </c>
      <c r="J252" s="17" t="s">
        <v>43</v>
      </c>
      <c r="K252" s="17" t="s">
        <v>43</v>
      </c>
      <c r="L252" s="17" t="s">
        <v>32</v>
      </c>
      <c r="M252" s="17" t="s">
        <v>67</v>
      </c>
      <c r="N252" s="17" t="s">
        <v>162</v>
      </c>
      <c r="O252" s="17" t="s">
        <v>32</v>
      </c>
      <c r="P252" s="17" t="s">
        <v>55</v>
      </c>
      <c r="Q252" s="17" t="s">
        <v>414</v>
      </c>
      <c r="R252" s="16" t="s">
        <v>32</v>
      </c>
      <c r="S252" s="16" t="s">
        <v>57</v>
      </c>
      <c r="T252" s="18" t="s">
        <v>57</v>
      </c>
      <c r="U252" s="13" t="s">
        <v>32</v>
      </c>
      <c r="V252" s="13" t="s">
        <v>834</v>
      </c>
      <c r="W252" s="17" t="s">
        <v>107</v>
      </c>
      <c r="X252" s="17" t="s">
        <v>32</v>
      </c>
      <c r="Y252" s="17" t="s">
        <v>135</v>
      </c>
      <c r="Z252" s="17" t="s">
        <v>212</v>
      </c>
      <c r="AA252" s="13"/>
    </row>
    <row r="253" customFormat="false" ht="15" hidden="false" customHeight="false" outlineLevel="0" collapsed="false">
      <c r="A253" s="15" t="s">
        <v>835</v>
      </c>
      <c r="B253" s="8" t="s">
        <v>836</v>
      </c>
      <c r="C253" s="16" t="s">
        <v>837</v>
      </c>
      <c r="D253" s="17" t="s">
        <v>838</v>
      </c>
      <c r="E253" s="17" t="n">
        <v>30</v>
      </c>
      <c r="F253" s="17" t="n">
        <v>0</v>
      </c>
      <c r="G253" s="13" t="n">
        <v>70</v>
      </c>
      <c r="H253" s="13" t="n">
        <v>110</v>
      </c>
      <c r="I253" s="17" t="s">
        <v>42</v>
      </c>
      <c r="J253" s="17" t="s">
        <v>43</v>
      </c>
      <c r="K253" s="17" t="s">
        <v>43</v>
      </c>
      <c r="L253" s="17" t="s">
        <v>32</v>
      </c>
      <c r="M253" s="17" t="s">
        <v>145</v>
      </c>
      <c r="N253" s="17" t="s">
        <v>122</v>
      </c>
      <c r="O253" s="17" t="s">
        <v>32</v>
      </c>
      <c r="P253" s="17" t="s">
        <v>55</v>
      </c>
      <c r="Q253" s="17" t="s">
        <v>409</v>
      </c>
      <c r="R253" s="16" t="s">
        <v>32</v>
      </c>
      <c r="S253" s="16" t="s">
        <v>571</v>
      </c>
      <c r="T253" s="18" t="s">
        <v>71</v>
      </c>
      <c r="U253" s="13" t="s">
        <v>32</v>
      </c>
      <c r="V253" s="13" t="s">
        <v>834</v>
      </c>
      <c r="W253" s="17" t="s">
        <v>554</v>
      </c>
      <c r="X253" s="17" t="s">
        <v>32</v>
      </c>
      <c r="Y253" s="17" t="s">
        <v>567</v>
      </c>
      <c r="Z253" s="17" t="s">
        <v>126</v>
      </c>
      <c r="AA253" s="13"/>
    </row>
    <row r="254" customFormat="false" ht="15" hidden="false" customHeight="false" outlineLevel="0" collapsed="false">
      <c r="A254" s="15" t="s">
        <v>839</v>
      </c>
      <c r="B254" s="8" t="s">
        <v>840</v>
      </c>
      <c r="C254" s="16" t="s">
        <v>837</v>
      </c>
      <c r="D254" s="17" t="s">
        <v>841</v>
      </c>
      <c r="E254" s="17" t="n">
        <v>100</v>
      </c>
      <c r="F254" s="17" t="n">
        <v>0</v>
      </c>
      <c r="G254" s="13" t="n">
        <v>0</v>
      </c>
      <c r="H254" s="13" t="n">
        <v>220</v>
      </c>
      <c r="I254" s="17" t="s">
        <v>42</v>
      </c>
      <c r="J254" s="17" t="s">
        <v>43</v>
      </c>
      <c r="K254" s="17" t="s">
        <v>42</v>
      </c>
      <c r="L254" s="17" t="s">
        <v>32</v>
      </c>
      <c r="M254" s="17" t="s">
        <v>267</v>
      </c>
      <c r="N254" s="17" t="s">
        <v>32</v>
      </c>
      <c r="O254" s="17" t="s">
        <v>32</v>
      </c>
      <c r="P254" s="17" t="s">
        <v>842</v>
      </c>
      <c r="Q254" s="17" t="s">
        <v>32</v>
      </c>
      <c r="R254" s="16" t="s">
        <v>32</v>
      </c>
      <c r="S254" s="16" t="s">
        <v>69</v>
      </c>
      <c r="T254" s="18" t="s">
        <v>32</v>
      </c>
      <c r="U254" s="13" t="s">
        <v>32</v>
      </c>
      <c r="V254" s="13" t="s">
        <v>843</v>
      </c>
      <c r="W254" s="17" t="s">
        <v>32</v>
      </c>
      <c r="X254" s="17" t="s">
        <v>32</v>
      </c>
      <c r="Y254" s="17" t="s">
        <v>243</v>
      </c>
      <c r="Z254" s="17" t="s">
        <v>32</v>
      </c>
      <c r="AA254" s="13" t="s">
        <v>844</v>
      </c>
    </row>
    <row r="255" customFormat="false" ht="15" hidden="false" customHeight="false" outlineLevel="0" collapsed="false">
      <c r="A255" s="15" t="s">
        <v>845</v>
      </c>
      <c r="B255" s="8" t="s">
        <v>846</v>
      </c>
      <c r="C255" s="16" t="s">
        <v>816</v>
      </c>
      <c r="D255" s="17" t="s">
        <v>847</v>
      </c>
      <c r="E255" s="17" t="n">
        <v>1</v>
      </c>
      <c r="F255" s="17" t="n">
        <v>0</v>
      </c>
      <c r="G255" s="13" t="n">
        <v>99</v>
      </c>
      <c r="H255" s="13" t="n">
        <f aca="false">SUM(900)/5</f>
        <v>180</v>
      </c>
      <c r="I255" s="17" t="s">
        <v>44</v>
      </c>
      <c r="J255" s="17" t="s">
        <v>43</v>
      </c>
      <c r="K255" s="17" t="s">
        <v>43</v>
      </c>
      <c r="L255" s="17" t="s">
        <v>32</v>
      </c>
      <c r="M255" s="17" t="s">
        <v>452</v>
      </c>
      <c r="N255" s="17" t="s">
        <v>105</v>
      </c>
      <c r="O255" s="17" t="s">
        <v>32</v>
      </c>
      <c r="P255" s="17" t="s">
        <v>55</v>
      </c>
      <c r="Q255" s="17" t="s">
        <v>55</v>
      </c>
      <c r="R255" s="16" t="s">
        <v>32</v>
      </c>
      <c r="S255" s="16" t="s">
        <v>571</v>
      </c>
      <c r="T255" s="18" t="s">
        <v>57</v>
      </c>
      <c r="U255" s="13" t="s">
        <v>32</v>
      </c>
      <c r="V255" s="13" t="s">
        <v>98</v>
      </c>
      <c r="W255" s="17" t="s">
        <v>98</v>
      </c>
      <c r="X255" s="17" t="s">
        <v>32</v>
      </c>
      <c r="Y255" s="17" t="s">
        <v>567</v>
      </c>
      <c r="Z255" s="17" t="s">
        <v>85</v>
      </c>
      <c r="AA255" s="13" t="s">
        <v>848</v>
      </c>
    </row>
    <row r="256" customFormat="false" ht="15" hidden="false" customHeight="false" outlineLevel="0" collapsed="false">
      <c r="A256" s="15" t="s">
        <v>849</v>
      </c>
      <c r="B256" s="8" t="s">
        <v>850</v>
      </c>
      <c r="C256" s="16" t="s">
        <v>816</v>
      </c>
      <c r="D256" s="17" t="s">
        <v>851</v>
      </c>
      <c r="E256" s="17" t="n">
        <v>25</v>
      </c>
      <c r="F256" s="17" t="n">
        <v>0</v>
      </c>
      <c r="G256" s="13" t="n">
        <v>100</v>
      </c>
      <c r="H256" s="13" t="n">
        <f aca="false">SUM(675)/5</f>
        <v>135</v>
      </c>
      <c r="I256" s="17" t="s">
        <v>44</v>
      </c>
      <c r="J256" s="17" t="s">
        <v>43</v>
      </c>
      <c r="K256" s="17" t="s">
        <v>42</v>
      </c>
      <c r="L256" s="17" t="s">
        <v>32</v>
      </c>
      <c r="M256" s="17" t="s">
        <v>82</v>
      </c>
      <c r="N256" s="17" t="s">
        <v>32</v>
      </c>
      <c r="O256" s="17" t="s">
        <v>32</v>
      </c>
      <c r="P256" s="17" t="s">
        <v>55</v>
      </c>
      <c r="Q256" s="17" t="s">
        <v>32</v>
      </c>
      <c r="R256" s="16" t="s">
        <v>32</v>
      </c>
      <c r="S256" s="16" t="s">
        <v>69</v>
      </c>
      <c r="T256" s="18" t="s">
        <v>32</v>
      </c>
      <c r="U256" s="13" t="s">
        <v>32</v>
      </c>
      <c r="V256" s="13" t="s">
        <v>97</v>
      </c>
      <c r="W256" s="17" t="s">
        <v>32</v>
      </c>
      <c r="X256" s="17" t="s">
        <v>32</v>
      </c>
      <c r="Y256" s="17" t="s">
        <v>567</v>
      </c>
      <c r="Z256" s="17" t="s">
        <v>32</v>
      </c>
      <c r="AA256" s="13" t="s">
        <v>852</v>
      </c>
    </row>
    <row r="257" customFormat="false" ht="15" hidden="false" customHeight="false" outlineLevel="0" collapsed="false">
      <c r="A257" s="15" t="s">
        <v>853</v>
      </c>
      <c r="B257" s="8" t="s">
        <v>854</v>
      </c>
      <c r="C257" s="16" t="s">
        <v>837</v>
      </c>
      <c r="D257" s="17" t="s">
        <v>855</v>
      </c>
      <c r="E257" s="17" t="n">
        <v>50</v>
      </c>
      <c r="F257" s="17" t="n">
        <v>50</v>
      </c>
      <c r="G257" s="13" t="n">
        <v>0</v>
      </c>
      <c r="H257" s="13" t="n">
        <v>210</v>
      </c>
      <c r="I257" s="17" t="s">
        <v>42</v>
      </c>
      <c r="J257" s="17" t="s">
        <v>43</v>
      </c>
      <c r="K257" s="17" t="s">
        <v>42</v>
      </c>
      <c r="L257" s="17" t="s">
        <v>32</v>
      </c>
      <c r="M257" s="17" t="s">
        <v>66</v>
      </c>
      <c r="N257" s="17" t="s">
        <v>32</v>
      </c>
      <c r="O257" s="17" t="s">
        <v>32</v>
      </c>
      <c r="P257" s="17" t="s">
        <v>842</v>
      </c>
      <c r="Q257" s="17" t="s">
        <v>32</v>
      </c>
      <c r="R257" s="16" t="s">
        <v>32</v>
      </c>
      <c r="S257" s="16" t="s">
        <v>69</v>
      </c>
      <c r="T257" s="18" t="s">
        <v>32</v>
      </c>
      <c r="U257" s="13" t="s">
        <v>32</v>
      </c>
      <c r="V257" s="13" t="s">
        <v>843</v>
      </c>
      <c r="W257" s="17" t="s">
        <v>32</v>
      </c>
      <c r="X257" s="17" t="s">
        <v>32</v>
      </c>
      <c r="Y257" s="17" t="s">
        <v>243</v>
      </c>
      <c r="Z257" s="17" t="s">
        <v>32</v>
      </c>
      <c r="AA257" s="13" t="s">
        <v>856</v>
      </c>
    </row>
    <row r="258" customFormat="false" ht="15" hidden="false" customHeight="false" outlineLevel="0" collapsed="false">
      <c r="A258" s="15" t="s">
        <v>857</v>
      </c>
      <c r="B258" s="8" t="s">
        <v>858</v>
      </c>
      <c r="C258" s="16" t="s">
        <v>837</v>
      </c>
      <c r="D258" s="17" t="s">
        <v>859</v>
      </c>
      <c r="E258" s="17" t="n">
        <v>70</v>
      </c>
      <c r="F258" s="17" t="n">
        <v>30</v>
      </c>
      <c r="G258" s="13" t="n">
        <v>0</v>
      </c>
      <c r="H258" s="13" t="n">
        <v>100</v>
      </c>
      <c r="I258" s="17" t="s">
        <v>42</v>
      </c>
      <c r="J258" s="17" t="s">
        <v>43</v>
      </c>
      <c r="K258" s="17" t="s">
        <v>42</v>
      </c>
      <c r="L258" s="17" t="s">
        <v>32</v>
      </c>
      <c r="M258" s="17" t="s">
        <v>247</v>
      </c>
      <c r="N258" s="17" t="s">
        <v>32</v>
      </c>
      <c r="O258" s="17" t="s">
        <v>32</v>
      </c>
      <c r="P258" s="17" t="s">
        <v>55</v>
      </c>
      <c r="Q258" s="17" t="s">
        <v>32</v>
      </c>
      <c r="R258" s="16" t="s">
        <v>32</v>
      </c>
      <c r="S258" s="16" t="s">
        <v>69</v>
      </c>
      <c r="T258" s="18" t="s">
        <v>32</v>
      </c>
      <c r="U258" s="13" t="s">
        <v>32</v>
      </c>
      <c r="V258" s="13" t="s">
        <v>97</v>
      </c>
      <c r="W258" s="17" t="s">
        <v>32</v>
      </c>
      <c r="X258" s="17" t="s">
        <v>32</v>
      </c>
      <c r="Y258" s="17" t="s">
        <v>147</v>
      </c>
      <c r="Z258" s="17" t="s">
        <v>32</v>
      </c>
      <c r="AA258" s="13" t="s">
        <v>860</v>
      </c>
    </row>
    <row r="259" customFormat="false" ht="15" hidden="false" customHeight="false" outlineLevel="0" collapsed="false">
      <c r="A259" s="15" t="s">
        <v>861</v>
      </c>
      <c r="B259" s="8" t="s">
        <v>862</v>
      </c>
      <c r="C259" s="16" t="s">
        <v>837</v>
      </c>
      <c r="D259" s="17" t="s">
        <v>863</v>
      </c>
      <c r="E259" s="17" t="n">
        <v>75</v>
      </c>
      <c r="F259" s="17" t="n">
        <v>25</v>
      </c>
      <c r="G259" s="13" t="n">
        <v>0</v>
      </c>
      <c r="H259" s="13" t="n">
        <v>100</v>
      </c>
      <c r="I259" s="17" t="s">
        <v>42</v>
      </c>
      <c r="J259" s="17" t="s">
        <v>43</v>
      </c>
      <c r="K259" s="17" t="s">
        <v>42</v>
      </c>
      <c r="L259" s="17" t="s">
        <v>32</v>
      </c>
      <c r="M259" s="17" t="s">
        <v>140</v>
      </c>
      <c r="N259" s="17" t="s">
        <v>32</v>
      </c>
      <c r="O259" s="17" t="s">
        <v>32</v>
      </c>
      <c r="P259" s="17" t="s">
        <v>55</v>
      </c>
      <c r="Q259" s="17" t="s">
        <v>32</v>
      </c>
      <c r="R259" s="16" t="s">
        <v>32</v>
      </c>
      <c r="S259" s="16" t="s">
        <v>69</v>
      </c>
      <c r="T259" s="18" t="s">
        <v>32</v>
      </c>
      <c r="U259" s="13" t="s">
        <v>32</v>
      </c>
      <c r="V259" s="13" t="s">
        <v>97</v>
      </c>
      <c r="W259" s="17" t="s">
        <v>32</v>
      </c>
      <c r="X259" s="17" t="s">
        <v>32</v>
      </c>
      <c r="Y259" s="17" t="s">
        <v>147</v>
      </c>
      <c r="Z259" s="17" t="s">
        <v>32</v>
      </c>
      <c r="AA259" s="13" t="s">
        <v>860</v>
      </c>
    </row>
    <row r="260" customFormat="false" ht="15" hidden="false" customHeight="false" outlineLevel="0" collapsed="false">
      <c r="A260" s="15" t="s">
        <v>864</v>
      </c>
      <c r="B260" s="8" t="s">
        <v>865</v>
      </c>
      <c r="C260" s="16" t="s">
        <v>837</v>
      </c>
      <c r="D260" s="17" t="s">
        <v>32</v>
      </c>
      <c r="E260" s="17" t="s">
        <v>32</v>
      </c>
      <c r="F260" s="17" t="s">
        <v>32</v>
      </c>
      <c r="G260" s="17" t="s">
        <v>32</v>
      </c>
      <c r="H260" s="17" t="s">
        <v>32</v>
      </c>
      <c r="I260" s="17" t="s">
        <v>32</v>
      </c>
      <c r="J260" s="17" t="s">
        <v>32</v>
      </c>
      <c r="K260" s="17" t="s">
        <v>32</v>
      </c>
      <c r="L260" s="17" t="s">
        <v>32</v>
      </c>
      <c r="M260" s="17" t="s">
        <v>32</v>
      </c>
      <c r="N260" s="17" t="s">
        <v>32</v>
      </c>
      <c r="O260" s="17" t="s">
        <v>32</v>
      </c>
      <c r="P260" s="17" t="s">
        <v>32</v>
      </c>
      <c r="Q260" s="17" t="s">
        <v>32</v>
      </c>
      <c r="R260" s="16" t="s">
        <v>32</v>
      </c>
      <c r="S260" s="16" t="s">
        <v>32</v>
      </c>
      <c r="T260" s="16" t="s">
        <v>32</v>
      </c>
      <c r="U260" s="17" t="s">
        <v>32</v>
      </c>
      <c r="V260" s="17" t="s">
        <v>32</v>
      </c>
      <c r="W260" s="17" t="s">
        <v>32</v>
      </c>
      <c r="X260" s="17" t="s">
        <v>32</v>
      </c>
      <c r="Y260" s="17" t="s">
        <v>32</v>
      </c>
      <c r="Z260" s="17" t="s">
        <v>32</v>
      </c>
      <c r="AA260" s="13"/>
    </row>
    <row r="261" customFormat="false" ht="26.25" hidden="false" customHeight="false" outlineLevel="0" collapsed="false">
      <c r="A261" s="15" t="s">
        <v>866</v>
      </c>
      <c r="B261" s="8" t="s">
        <v>867</v>
      </c>
      <c r="C261" s="16" t="s">
        <v>868</v>
      </c>
      <c r="D261" s="17" t="s">
        <v>869</v>
      </c>
      <c r="E261" s="17" t="n">
        <v>40</v>
      </c>
      <c r="F261" s="17" t="n">
        <v>40</v>
      </c>
      <c r="G261" s="13" t="n">
        <v>20</v>
      </c>
      <c r="H261" s="13" t="n">
        <v>130</v>
      </c>
      <c r="I261" s="17" t="s">
        <v>42</v>
      </c>
      <c r="J261" s="17" t="s">
        <v>43</v>
      </c>
      <c r="K261" s="17" t="s">
        <v>43</v>
      </c>
      <c r="L261" s="17" t="s">
        <v>32</v>
      </c>
      <c r="M261" s="17" t="s">
        <v>67</v>
      </c>
      <c r="N261" s="17" t="s">
        <v>597</v>
      </c>
      <c r="O261" s="17" t="s">
        <v>32</v>
      </c>
      <c r="P261" s="17" t="s">
        <v>409</v>
      </c>
      <c r="Q261" s="17" t="s">
        <v>409</v>
      </c>
      <c r="R261" s="16" t="s">
        <v>32</v>
      </c>
      <c r="S261" s="16" t="s">
        <v>69</v>
      </c>
      <c r="T261" s="18" t="s">
        <v>71</v>
      </c>
      <c r="U261" s="13" t="s">
        <v>32</v>
      </c>
      <c r="V261" s="13" t="s">
        <v>410</v>
      </c>
      <c r="W261" s="17" t="s">
        <v>554</v>
      </c>
      <c r="X261" s="17" t="s">
        <v>32</v>
      </c>
      <c r="Y261" s="17" t="s">
        <v>135</v>
      </c>
      <c r="Z261" s="17" t="s">
        <v>157</v>
      </c>
      <c r="AA261" s="13" t="s">
        <v>870</v>
      </c>
    </row>
    <row r="262" customFormat="false" ht="26.25" hidden="false" customHeight="false" outlineLevel="0" collapsed="false">
      <c r="A262" s="15" t="s">
        <v>871</v>
      </c>
      <c r="B262" s="8" t="s">
        <v>872</v>
      </c>
      <c r="C262" s="16" t="s">
        <v>873</v>
      </c>
      <c r="D262" s="17" t="s">
        <v>874</v>
      </c>
      <c r="E262" s="17" t="n">
        <v>30</v>
      </c>
      <c r="F262" s="17" t="n">
        <v>70</v>
      </c>
      <c r="G262" s="13" t="n">
        <v>0</v>
      </c>
      <c r="H262" s="13" t="n">
        <v>170</v>
      </c>
      <c r="I262" s="17" t="s">
        <v>42</v>
      </c>
      <c r="J262" s="17" t="s">
        <v>43</v>
      </c>
      <c r="K262" s="17" t="s">
        <v>43</v>
      </c>
      <c r="L262" s="17" t="s">
        <v>32</v>
      </c>
      <c r="M262" s="17" t="s">
        <v>81</v>
      </c>
      <c r="N262" s="17" t="s">
        <v>641</v>
      </c>
      <c r="O262" s="17" t="s">
        <v>32</v>
      </c>
      <c r="P262" s="17" t="s">
        <v>414</v>
      </c>
      <c r="Q262" s="17" t="s">
        <v>414</v>
      </c>
      <c r="R262" s="16" t="s">
        <v>32</v>
      </c>
      <c r="S262" s="16" t="s">
        <v>57</v>
      </c>
      <c r="T262" s="18" t="s">
        <v>70</v>
      </c>
      <c r="U262" s="13" t="s">
        <v>32</v>
      </c>
      <c r="V262" s="13" t="s">
        <v>98</v>
      </c>
      <c r="W262" s="17" t="s">
        <v>156</v>
      </c>
      <c r="X262" s="17" t="s">
        <v>32</v>
      </c>
      <c r="Y262" s="17" t="s">
        <v>567</v>
      </c>
      <c r="Z262" s="17" t="s">
        <v>157</v>
      </c>
      <c r="AA262" s="13" t="s">
        <v>875</v>
      </c>
    </row>
    <row r="263" customFormat="false" ht="15" hidden="false" customHeight="false" outlineLevel="0" collapsed="false">
      <c r="A263" s="15" t="s">
        <v>876</v>
      </c>
      <c r="B263" s="8" t="s">
        <v>877</v>
      </c>
      <c r="C263" s="16" t="s">
        <v>878</v>
      </c>
      <c r="D263" s="17" t="s">
        <v>879</v>
      </c>
      <c r="E263" s="17" t="n">
        <v>35</v>
      </c>
      <c r="F263" s="17" t="n">
        <v>65</v>
      </c>
      <c r="G263" s="13" t="n">
        <v>0</v>
      </c>
      <c r="H263" s="13" t="n">
        <v>190</v>
      </c>
      <c r="I263" s="17" t="s">
        <v>42</v>
      </c>
      <c r="J263" s="17" t="s">
        <v>43</v>
      </c>
      <c r="K263" s="17" t="s">
        <v>42</v>
      </c>
      <c r="L263" s="17" t="s">
        <v>32</v>
      </c>
      <c r="M263" s="17" t="s">
        <v>130</v>
      </c>
      <c r="N263" s="17" t="s">
        <v>32</v>
      </c>
      <c r="O263" s="17" t="s">
        <v>32</v>
      </c>
      <c r="P263" s="17" t="s">
        <v>880</v>
      </c>
      <c r="Q263" s="17" t="s">
        <v>32</v>
      </c>
      <c r="R263" s="16" t="s">
        <v>32</v>
      </c>
      <c r="S263" s="16" t="s">
        <v>69</v>
      </c>
      <c r="T263" s="18" t="s">
        <v>32</v>
      </c>
      <c r="U263" s="13" t="s">
        <v>32</v>
      </c>
      <c r="V263" s="13" t="s">
        <v>97</v>
      </c>
      <c r="W263" s="17" t="s">
        <v>32</v>
      </c>
      <c r="X263" s="17" t="s">
        <v>32</v>
      </c>
      <c r="Y263" s="17" t="s">
        <v>125</v>
      </c>
      <c r="Z263" s="17" t="s">
        <v>32</v>
      </c>
      <c r="AA263" s="13" t="s">
        <v>881</v>
      </c>
    </row>
    <row r="264" customFormat="false" ht="15" hidden="false" customHeight="false" outlineLevel="0" collapsed="false">
      <c r="A264" s="15" t="s">
        <v>882</v>
      </c>
      <c r="B264" s="8" t="s">
        <v>883</v>
      </c>
      <c r="C264" s="16" t="s">
        <v>837</v>
      </c>
      <c r="D264" s="17" t="s">
        <v>884</v>
      </c>
      <c r="E264" s="17" t="n">
        <v>75</v>
      </c>
      <c r="F264" s="17" t="n">
        <v>25</v>
      </c>
      <c r="G264" s="13" t="n">
        <v>0</v>
      </c>
      <c r="H264" s="13" t="n">
        <v>40</v>
      </c>
      <c r="I264" s="17" t="s">
        <v>42</v>
      </c>
      <c r="J264" s="17" t="s">
        <v>43</v>
      </c>
      <c r="K264" s="17" t="s">
        <v>42</v>
      </c>
      <c r="L264" s="17" t="s">
        <v>32</v>
      </c>
      <c r="M264" s="17" t="s">
        <v>885</v>
      </c>
      <c r="N264" s="17" t="s">
        <v>32</v>
      </c>
      <c r="O264" s="17" t="s">
        <v>32</v>
      </c>
      <c r="P264" s="17" t="s">
        <v>55</v>
      </c>
      <c r="Q264" s="17" t="s">
        <v>32</v>
      </c>
      <c r="R264" s="16" t="s">
        <v>32</v>
      </c>
      <c r="S264" s="16" t="s">
        <v>69</v>
      </c>
      <c r="T264" s="18" t="s">
        <v>32</v>
      </c>
      <c r="U264" s="13" t="s">
        <v>32</v>
      </c>
      <c r="V264" s="13" t="s">
        <v>97</v>
      </c>
      <c r="W264" s="17" t="s">
        <v>32</v>
      </c>
      <c r="X264" s="17" t="s">
        <v>32</v>
      </c>
      <c r="Y264" s="17" t="s">
        <v>147</v>
      </c>
      <c r="Z264" s="17" t="s">
        <v>32</v>
      </c>
      <c r="AA264" s="13" t="s">
        <v>860</v>
      </c>
    </row>
    <row r="265" customFormat="false" ht="15" hidden="false" customHeight="false" outlineLevel="0" collapsed="false">
      <c r="A265" s="15" t="s">
        <v>886</v>
      </c>
      <c r="B265" s="8" t="s">
        <v>887</v>
      </c>
      <c r="C265" s="16" t="s">
        <v>837</v>
      </c>
      <c r="D265" s="17" t="s">
        <v>888</v>
      </c>
      <c r="E265" s="17" t="n">
        <v>80</v>
      </c>
      <c r="F265" s="17" t="n">
        <v>20</v>
      </c>
      <c r="G265" s="13" t="n">
        <v>0</v>
      </c>
      <c r="H265" s="13" t="n">
        <v>55</v>
      </c>
      <c r="I265" s="17" t="s">
        <v>42</v>
      </c>
      <c r="J265" s="17" t="s">
        <v>43</v>
      </c>
      <c r="K265" s="17" t="s">
        <v>42</v>
      </c>
      <c r="L265" s="17" t="s">
        <v>32</v>
      </c>
      <c r="M265" s="17" t="s">
        <v>435</v>
      </c>
      <c r="N265" s="17" t="s">
        <v>32</v>
      </c>
      <c r="O265" s="17" t="s">
        <v>32</v>
      </c>
      <c r="P265" s="17" t="s">
        <v>55</v>
      </c>
      <c r="Q265" s="17" t="s">
        <v>32</v>
      </c>
      <c r="R265" s="16" t="s">
        <v>32</v>
      </c>
      <c r="S265" s="16" t="s">
        <v>69</v>
      </c>
      <c r="T265" s="18" t="s">
        <v>32</v>
      </c>
      <c r="U265" s="13" t="s">
        <v>32</v>
      </c>
      <c r="V265" s="13" t="s">
        <v>97</v>
      </c>
      <c r="W265" s="17" t="s">
        <v>32</v>
      </c>
      <c r="X265" s="17" t="s">
        <v>32</v>
      </c>
      <c r="Y265" s="17" t="s">
        <v>147</v>
      </c>
      <c r="Z265" s="17" t="s">
        <v>32</v>
      </c>
      <c r="AA265" s="13" t="s">
        <v>860</v>
      </c>
    </row>
    <row r="266" customFormat="false" ht="15" hidden="false" customHeight="false" outlineLevel="0" collapsed="false">
      <c r="A266" s="15" t="s">
        <v>889</v>
      </c>
      <c r="B266" s="8" t="s">
        <v>890</v>
      </c>
      <c r="C266" s="16" t="s">
        <v>878</v>
      </c>
      <c r="D266" s="17" t="s">
        <v>891</v>
      </c>
      <c r="E266" s="17" t="n">
        <v>100</v>
      </c>
      <c r="F266" s="17" t="n">
        <v>0</v>
      </c>
      <c r="G266" s="13" t="n">
        <v>0</v>
      </c>
      <c r="H266" s="13" t="n">
        <v>226</v>
      </c>
      <c r="I266" s="17" t="s">
        <v>42</v>
      </c>
      <c r="J266" s="17" t="s">
        <v>43</v>
      </c>
      <c r="K266" s="17" t="s">
        <v>42</v>
      </c>
      <c r="L266" s="17" t="s">
        <v>32</v>
      </c>
      <c r="M266" s="17" t="s">
        <v>534</v>
      </c>
      <c r="N266" s="17" t="s">
        <v>32</v>
      </c>
      <c r="O266" s="17" t="s">
        <v>32</v>
      </c>
      <c r="P266" s="17" t="s">
        <v>842</v>
      </c>
      <c r="Q266" s="17" t="s">
        <v>32</v>
      </c>
      <c r="R266" s="16" t="s">
        <v>32</v>
      </c>
      <c r="S266" s="16" t="s">
        <v>69</v>
      </c>
      <c r="T266" s="18" t="s">
        <v>32</v>
      </c>
      <c r="U266" s="13" t="s">
        <v>32</v>
      </c>
      <c r="V266" s="13" t="s">
        <v>843</v>
      </c>
      <c r="W266" s="17" t="s">
        <v>32</v>
      </c>
      <c r="X266" s="17" t="s">
        <v>32</v>
      </c>
      <c r="Y266" s="17" t="s">
        <v>243</v>
      </c>
      <c r="Z266" s="17" t="s">
        <v>32</v>
      </c>
      <c r="AA266" s="13" t="s">
        <v>881</v>
      </c>
    </row>
    <row r="267" customFormat="false" ht="15" hidden="false" customHeight="false" outlineLevel="0" collapsed="false">
      <c r="A267" s="15" t="s">
        <v>892</v>
      </c>
      <c r="B267" s="8" t="s">
        <v>893</v>
      </c>
      <c r="C267" s="16" t="s">
        <v>894</v>
      </c>
      <c r="D267" s="17" t="s">
        <v>895</v>
      </c>
      <c r="E267" s="17" t="n">
        <v>10</v>
      </c>
      <c r="F267" s="17" t="n">
        <v>80</v>
      </c>
      <c r="G267" s="13" t="n">
        <v>10</v>
      </c>
      <c r="H267" s="13" t="n">
        <v>105</v>
      </c>
      <c r="I267" s="17" t="s">
        <v>42</v>
      </c>
      <c r="J267" s="17" t="s">
        <v>43</v>
      </c>
      <c r="K267" s="17" t="s">
        <v>42</v>
      </c>
      <c r="L267" s="17" t="s">
        <v>32</v>
      </c>
      <c r="M267" s="17" t="s">
        <v>216</v>
      </c>
      <c r="N267" s="17" t="s">
        <v>32</v>
      </c>
      <c r="O267" s="17" t="s">
        <v>32</v>
      </c>
      <c r="P267" s="17" t="s">
        <v>55</v>
      </c>
      <c r="Q267" s="17" t="s">
        <v>32</v>
      </c>
      <c r="R267" s="16" t="s">
        <v>32</v>
      </c>
      <c r="S267" s="16" t="s">
        <v>69</v>
      </c>
      <c r="T267" s="18" t="s">
        <v>32</v>
      </c>
      <c r="U267" s="13" t="s">
        <v>32</v>
      </c>
      <c r="V267" s="13" t="s">
        <v>97</v>
      </c>
      <c r="W267" s="17" t="s">
        <v>32</v>
      </c>
      <c r="X267" s="17" t="s">
        <v>32</v>
      </c>
      <c r="Y267" s="17" t="s">
        <v>147</v>
      </c>
      <c r="Z267" s="17" t="s">
        <v>32</v>
      </c>
      <c r="AA267" s="13" t="s">
        <v>896</v>
      </c>
    </row>
    <row r="268" customFormat="false" ht="15" hidden="false" customHeight="false" outlineLevel="0" collapsed="false">
      <c r="A268" s="15" t="s">
        <v>897</v>
      </c>
      <c r="B268" s="8" t="s">
        <v>898</v>
      </c>
      <c r="C268" s="16" t="s">
        <v>837</v>
      </c>
      <c r="D268" s="17" t="s">
        <v>899</v>
      </c>
      <c r="E268" s="17" t="n">
        <v>60</v>
      </c>
      <c r="F268" s="17" t="n">
        <v>0</v>
      </c>
      <c r="G268" s="13" t="n">
        <v>40</v>
      </c>
      <c r="H268" s="13" t="n">
        <v>70</v>
      </c>
      <c r="I268" s="17" t="s">
        <v>42</v>
      </c>
      <c r="J268" s="17" t="s">
        <v>43</v>
      </c>
      <c r="K268" s="17" t="s">
        <v>42</v>
      </c>
      <c r="L268" s="17" t="s">
        <v>32</v>
      </c>
      <c r="M268" s="17" t="s">
        <v>900</v>
      </c>
      <c r="N268" s="17" t="s">
        <v>32</v>
      </c>
      <c r="O268" s="17" t="s">
        <v>32</v>
      </c>
      <c r="P268" s="17" t="s">
        <v>55</v>
      </c>
      <c r="Q268" s="17" t="s">
        <v>32</v>
      </c>
      <c r="R268" s="16" t="s">
        <v>32</v>
      </c>
      <c r="S268" s="16" t="s">
        <v>69</v>
      </c>
      <c r="T268" s="18" t="s">
        <v>32</v>
      </c>
      <c r="U268" s="13" t="s">
        <v>32</v>
      </c>
      <c r="V268" s="13" t="s">
        <v>97</v>
      </c>
      <c r="W268" s="17" t="s">
        <v>32</v>
      </c>
      <c r="X268" s="17" t="s">
        <v>32</v>
      </c>
      <c r="Y268" s="17" t="s">
        <v>147</v>
      </c>
      <c r="Z268" s="17" t="s">
        <v>32</v>
      </c>
      <c r="AA268" s="13" t="s">
        <v>860</v>
      </c>
    </row>
    <row r="269" customFormat="false" ht="15" hidden="false" customHeight="false" outlineLevel="0" collapsed="false">
      <c r="A269" s="15" t="s">
        <v>901</v>
      </c>
      <c r="B269" s="8" t="s">
        <v>902</v>
      </c>
      <c r="C269" s="16" t="s">
        <v>878</v>
      </c>
      <c r="D269" s="17" t="s">
        <v>903</v>
      </c>
      <c r="E269" s="17" t="n">
        <v>70</v>
      </c>
      <c r="F269" s="17" t="n">
        <v>30</v>
      </c>
      <c r="G269" s="13" t="n">
        <v>0</v>
      </c>
      <c r="H269" s="13" t="n">
        <v>238</v>
      </c>
      <c r="I269" s="17" t="s">
        <v>42</v>
      </c>
      <c r="J269" s="17" t="s">
        <v>43</v>
      </c>
      <c r="K269" s="17" t="s">
        <v>42</v>
      </c>
      <c r="L269" s="17" t="s">
        <v>32</v>
      </c>
      <c r="M269" s="17" t="s">
        <v>904</v>
      </c>
      <c r="N269" s="17" t="s">
        <v>32</v>
      </c>
      <c r="O269" s="17" t="s">
        <v>32</v>
      </c>
      <c r="P269" s="17" t="s">
        <v>842</v>
      </c>
      <c r="Q269" s="17" t="s">
        <v>32</v>
      </c>
      <c r="R269" s="16" t="s">
        <v>32</v>
      </c>
      <c r="S269" s="16" t="s">
        <v>69</v>
      </c>
      <c r="T269" s="18" t="s">
        <v>32</v>
      </c>
      <c r="U269" s="13" t="s">
        <v>32</v>
      </c>
      <c r="V269" s="13" t="s">
        <v>843</v>
      </c>
      <c r="W269" s="17" t="s">
        <v>32</v>
      </c>
      <c r="X269" s="17" t="s">
        <v>32</v>
      </c>
      <c r="Y269" s="17" t="s">
        <v>125</v>
      </c>
      <c r="Z269" s="17" t="s">
        <v>32</v>
      </c>
      <c r="AA269" s="13" t="s">
        <v>905</v>
      </c>
    </row>
    <row r="270" customFormat="false" ht="15" hidden="false" customHeight="false" outlineLevel="0" collapsed="false">
      <c r="A270" s="15" t="s">
        <v>906</v>
      </c>
      <c r="B270" s="8" t="s">
        <v>907</v>
      </c>
      <c r="C270" s="16" t="s">
        <v>873</v>
      </c>
      <c r="D270" s="17" t="s">
        <v>908</v>
      </c>
      <c r="E270" s="17" t="n">
        <v>35</v>
      </c>
      <c r="F270" s="17" t="n">
        <v>20</v>
      </c>
      <c r="G270" s="13" t="n">
        <v>50</v>
      </c>
      <c r="H270" s="13" t="n">
        <v>186</v>
      </c>
      <c r="I270" s="17" t="s">
        <v>42</v>
      </c>
      <c r="J270" s="17" t="s">
        <v>43</v>
      </c>
      <c r="K270" s="17" t="s">
        <v>42</v>
      </c>
      <c r="L270" s="17" t="s">
        <v>32</v>
      </c>
      <c r="M270" s="17" t="s">
        <v>216</v>
      </c>
      <c r="N270" s="17" t="s">
        <v>32</v>
      </c>
      <c r="O270" s="17" t="s">
        <v>32</v>
      </c>
      <c r="P270" s="17" t="s">
        <v>414</v>
      </c>
      <c r="Q270" s="17" t="s">
        <v>32</v>
      </c>
      <c r="R270" s="16" t="s">
        <v>32</v>
      </c>
      <c r="S270" s="16" t="s">
        <v>133</v>
      </c>
      <c r="T270" s="18" t="s">
        <v>32</v>
      </c>
      <c r="U270" s="13" t="s">
        <v>32</v>
      </c>
      <c r="V270" s="13" t="s">
        <v>134</v>
      </c>
      <c r="W270" s="17" t="s">
        <v>32</v>
      </c>
      <c r="X270" s="17" t="s">
        <v>32</v>
      </c>
      <c r="Y270" s="17" t="s">
        <v>85</v>
      </c>
      <c r="Z270" s="17" t="s">
        <v>32</v>
      </c>
      <c r="AA270" s="13"/>
    </row>
    <row r="271" customFormat="false" ht="15" hidden="false" customHeight="false" outlineLevel="0" collapsed="false">
      <c r="A271" s="15" t="s">
        <v>909</v>
      </c>
      <c r="B271" s="8" t="s">
        <v>910</v>
      </c>
      <c r="C271" s="16" t="s">
        <v>878</v>
      </c>
      <c r="D271" s="17" t="s">
        <v>32</v>
      </c>
      <c r="E271" s="17" t="s">
        <v>32</v>
      </c>
      <c r="F271" s="17" t="s">
        <v>32</v>
      </c>
      <c r="G271" s="13" t="s">
        <v>32</v>
      </c>
      <c r="H271" s="13" t="s">
        <v>32</v>
      </c>
      <c r="I271" s="13" t="s">
        <v>32</v>
      </c>
      <c r="J271" s="13" t="s">
        <v>32</v>
      </c>
      <c r="K271" s="13" t="s">
        <v>32</v>
      </c>
      <c r="L271" s="13" t="s">
        <v>32</v>
      </c>
      <c r="M271" s="13" t="s">
        <v>32</v>
      </c>
      <c r="N271" s="13" t="s">
        <v>32</v>
      </c>
      <c r="O271" s="13" t="s">
        <v>32</v>
      </c>
      <c r="P271" s="13" t="s">
        <v>32</v>
      </c>
      <c r="Q271" s="13" t="s">
        <v>32</v>
      </c>
      <c r="R271" s="18" t="s">
        <v>32</v>
      </c>
      <c r="S271" s="18" t="s">
        <v>32</v>
      </c>
      <c r="T271" s="18" t="s">
        <v>32</v>
      </c>
      <c r="U271" s="13" t="s">
        <v>32</v>
      </c>
      <c r="V271" s="13" t="s">
        <v>32</v>
      </c>
      <c r="W271" s="13" t="s">
        <v>32</v>
      </c>
      <c r="X271" s="13" t="s">
        <v>32</v>
      </c>
      <c r="Y271" s="13" t="s">
        <v>32</v>
      </c>
      <c r="Z271" s="13" t="s">
        <v>32</v>
      </c>
      <c r="AA271" s="13" t="s">
        <v>32</v>
      </c>
    </row>
    <row r="272" customFormat="false" ht="26.25" hidden="false" customHeight="false" outlineLevel="0" collapsed="false">
      <c r="A272" s="15" t="s">
        <v>911</v>
      </c>
      <c r="B272" s="8" t="s">
        <v>912</v>
      </c>
      <c r="C272" s="16" t="s">
        <v>878</v>
      </c>
      <c r="D272" s="17" t="s">
        <v>913</v>
      </c>
      <c r="E272" s="17" t="n">
        <v>65</v>
      </c>
      <c r="F272" s="17" t="n">
        <v>35</v>
      </c>
      <c r="G272" s="13" t="n">
        <v>0</v>
      </c>
      <c r="H272" s="13" t="n">
        <v>135</v>
      </c>
      <c r="I272" s="17" t="s">
        <v>42</v>
      </c>
      <c r="J272" s="17" t="s">
        <v>43</v>
      </c>
      <c r="K272" s="17" t="s">
        <v>42</v>
      </c>
      <c r="L272" s="17" t="s">
        <v>32</v>
      </c>
      <c r="M272" s="17" t="s">
        <v>597</v>
      </c>
      <c r="N272" s="17" t="s">
        <v>32</v>
      </c>
      <c r="O272" s="17" t="s">
        <v>32</v>
      </c>
      <c r="P272" s="17" t="s">
        <v>842</v>
      </c>
      <c r="Q272" s="17" t="s">
        <v>32</v>
      </c>
      <c r="R272" s="16" t="s">
        <v>32</v>
      </c>
      <c r="S272" s="16" t="s">
        <v>69</v>
      </c>
      <c r="T272" s="18" t="s">
        <v>32</v>
      </c>
      <c r="U272" s="13" t="s">
        <v>32</v>
      </c>
      <c r="V272" s="13" t="s">
        <v>843</v>
      </c>
      <c r="W272" s="17" t="s">
        <v>32</v>
      </c>
      <c r="X272" s="17" t="s">
        <v>32</v>
      </c>
      <c r="Y272" s="17" t="s">
        <v>126</v>
      </c>
      <c r="Z272" s="17" t="s">
        <v>32</v>
      </c>
      <c r="AA272" s="13" t="s">
        <v>914</v>
      </c>
    </row>
    <row r="273" customFormat="false" ht="15" hidden="false" customHeight="false" outlineLevel="0" collapsed="false">
      <c r="A273" s="15" t="s">
        <v>915</v>
      </c>
      <c r="B273" s="8" t="s">
        <v>916</v>
      </c>
      <c r="C273" s="16" t="s">
        <v>873</v>
      </c>
      <c r="D273" s="17" t="s">
        <v>917</v>
      </c>
      <c r="E273" s="17" t="n">
        <v>15</v>
      </c>
      <c r="F273" s="17" t="n">
        <v>0</v>
      </c>
      <c r="G273" s="13" t="n">
        <v>85</v>
      </c>
      <c r="H273" s="13" t="n">
        <v>155</v>
      </c>
      <c r="I273" s="17" t="s">
        <v>42</v>
      </c>
      <c r="J273" s="17" t="s">
        <v>43</v>
      </c>
      <c r="K273" s="17" t="s">
        <v>42</v>
      </c>
      <c r="L273" s="17" t="s">
        <v>32</v>
      </c>
      <c r="M273" s="17" t="s">
        <v>918</v>
      </c>
      <c r="N273" s="17" t="s">
        <v>32</v>
      </c>
      <c r="O273" s="17" t="s">
        <v>32</v>
      </c>
      <c r="P273" s="17" t="s">
        <v>414</v>
      </c>
      <c r="Q273" s="17" t="s">
        <v>32</v>
      </c>
      <c r="R273" s="16" t="s">
        <v>32</v>
      </c>
      <c r="S273" s="16" t="s">
        <v>133</v>
      </c>
      <c r="T273" s="18" t="s">
        <v>32</v>
      </c>
      <c r="U273" s="13" t="s">
        <v>32</v>
      </c>
      <c r="V273" s="13" t="s">
        <v>134</v>
      </c>
      <c r="W273" s="17" t="s">
        <v>32</v>
      </c>
      <c r="X273" s="17" t="s">
        <v>32</v>
      </c>
      <c r="Y273" s="17" t="s">
        <v>567</v>
      </c>
      <c r="Z273" s="17" t="s">
        <v>32</v>
      </c>
      <c r="AA273" s="13" t="s">
        <v>919</v>
      </c>
    </row>
    <row r="274" customFormat="false" ht="15" hidden="false" customHeight="false" outlineLevel="0" collapsed="false">
      <c r="A274" s="15" t="s">
        <v>920</v>
      </c>
      <c r="B274" s="8" t="s">
        <v>921</v>
      </c>
      <c r="C274" s="16" t="s">
        <v>873</v>
      </c>
      <c r="D274" s="17" t="s">
        <v>32</v>
      </c>
      <c r="E274" s="17" t="s">
        <v>32</v>
      </c>
      <c r="F274" s="17" t="s">
        <v>32</v>
      </c>
      <c r="G274" s="17" t="s">
        <v>32</v>
      </c>
      <c r="H274" s="17" t="s">
        <v>32</v>
      </c>
      <c r="I274" s="17" t="s">
        <v>32</v>
      </c>
      <c r="J274" s="17" t="s">
        <v>32</v>
      </c>
      <c r="K274" s="17" t="s">
        <v>32</v>
      </c>
      <c r="L274" s="17" t="s">
        <v>32</v>
      </c>
      <c r="M274" s="17" t="s">
        <v>32</v>
      </c>
      <c r="N274" s="17" t="s">
        <v>32</v>
      </c>
      <c r="O274" s="17" t="s">
        <v>32</v>
      </c>
      <c r="P274" s="17" t="s">
        <v>32</v>
      </c>
      <c r="Q274" s="17" t="s">
        <v>32</v>
      </c>
      <c r="R274" s="16" t="s">
        <v>32</v>
      </c>
      <c r="S274" s="16" t="s">
        <v>32</v>
      </c>
      <c r="T274" s="16" t="s">
        <v>32</v>
      </c>
      <c r="U274" s="17" t="s">
        <v>32</v>
      </c>
      <c r="V274" s="17" t="s">
        <v>32</v>
      </c>
      <c r="W274" s="17" t="s">
        <v>32</v>
      </c>
      <c r="X274" s="17" t="s">
        <v>32</v>
      </c>
      <c r="Y274" s="17" t="s">
        <v>32</v>
      </c>
      <c r="Z274" s="17" t="s">
        <v>32</v>
      </c>
      <c r="AA274" s="17" t="s">
        <v>32</v>
      </c>
    </row>
    <row r="275" customFormat="false" ht="15" hidden="false" customHeight="false" outlineLevel="0" collapsed="false">
      <c r="A275" s="15" t="s">
        <v>922</v>
      </c>
      <c r="B275" s="8" t="s">
        <v>923</v>
      </c>
      <c r="C275" s="16" t="s">
        <v>878</v>
      </c>
      <c r="D275" s="17" t="s">
        <v>924</v>
      </c>
      <c r="E275" s="17" t="n">
        <v>25</v>
      </c>
      <c r="F275" s="17" t="n">
        <v>75</v>
      </c>
      <c r="G275" s="13" t="n">
        <v>0</v>
      </c>
      <c r="H275" s="13" t="n">
        <v>90</v>
      </c>
      <c r="I275" s="17" t="s">
        <v>43</v>
      </c>
      <c r="J275" s="17" t="s">
        <v>43</v>
      </c>
      <c r="K275" s="17" t="s">
        <v>42</v>
      </c>
      <c r="L275" s="17" t="s">
        <v>66</v>
      </c>
      <c r="M275" s="17" t="s">
        <v>145</v>
      </c>
      <c r="N275" s="17" t="s">
        <v>32</v>
      </c>
      <c r="O275" s="17" t="s">
        <v>503</v>
      </c>
      <c r="P275" s="17" t="s">
        <v>55</v>
      </c>
      <c r="Q275" s="17" t="s">
        <v>32</v>
      </c>
      <c r="R275" s="16" t="s">
        <v>69</v>
      </c>
      <c r="S275" s="16" t="s">
        <v>70</v>
      </c>
      <c r="T275" s="18" t="s">
        <v>32</v>
      </c>
      <c r="U275" s="13" t="s">
        <v>97</v>
      </c>
      <c r="V275" s="13" t="s">
        <v>156</v>
      </c>
      <c r="W275" s="17" t="s">
        <v>32</v>
      </c>
      <c r="X275" s="17" t="s">
        <v>567</v>
      </c>
      <c r="Y275" s="17" t="s">
        <v>126</v>
      </c>
      <c r="Z275" s="17" t="s">
        <v>32</v>
      </c>
      <c r="AA275" s="13" t="s">
        <v>925</v>
      </c>
    </row>
    <row r="276" customFormat="false" ht="15" hidden="false" customHeight="false" outlineLevel="0" collapsed="false">
      <c r="A276" s="15" t="s">
        <v>926</v>
      </c>
      <c r="B276" s="8" t="s">
        <v>927</v>
      </c>
      <c r="C276" s="16" t="s">
        <v>873</v>
      </c>
      <c r="D276" s="17" t="s">
        <v>928</v>
      </c>
      <c r="E276" s="17" t="n">
        <v>17</v>
      </c>
      <c r="F276" s="17" t="n">
        <v>0</v>
      </c>
      <c r="G276" s="13" t="n">
        <v>83</v>
      </c>
      <c r="H276" s="13" t="n">
        <v>189</v>
      </c>
      <c r="I276" s="17" t="s">
        <v>42</v>
      </c>
      <c r="J276" s="17" t="s">
        <v>43</v>
      </c>
      <c r="K276" s="17" t="s">
        <v>42</v>
      </c>
      <c r="L276" s="17" t="s">
        <v>32</v>
      </c>
      <c r="M276" s="17" t="s">
        <v>82</v>
      </c>
      <c r="N276" s="17" t="s">
        <v>32</v>
      </c>
      <c r="O276" s="17" t="s">
        <v>32</v>
      </c>
      <c r="P276" s="17" t="s">
        <v>414</v>
      </c>
      <c r="Q276" s="17" t="s">
        <v>32</v>
      </c>
      <c r="R276" s="16" t="s">
        <v>32</v>
      </c>
      <c r="S276" s="16" t="s">
        <v>133</v>
      </c>
      <c r="T276" s="18" t="s">
        <v>32</v>
      </c>
      <c r="U276" s="13" t="s">
        <v>32</v>
      </c>
      <c r="V276" s="13" t="s">
        <v>134</v>
      </c>
      <c r="W276" s="17" t="s">
        <v>32</v>
      </c>
      <c r="X276" s="17" t="s">
        <v>32</v>
      </c>
      <c r="Y276" s="17" t="s">
        <v>235</v>
      </c>
      <c r="Z276" s="17" t="s">
        <v>32</v>
      </c>
      <c r="AA276" s="13" t="s">
        <v>919</v>
      </c>
    </row>
    <row r="277" customFormat="false" ht="15" hidden="false" customHeight="false" outlineLevel="0" collapsed="false">
      <c r="A277" s="15" t="s">
        <v>929</v>
      </c>
      <c r="B277" s="8" t="s">
        <v>930</v>
      </c>
      <c r="C277" s="16" t="s">
        <v>873</v>
      </c>
      <c r="D277" s="17" t="s">
        <v>32</v>
      </c>
      <c r="E277" s="17" t="s">
        <v>32</v>
      </c>
      <c r="F277" s="17" t="s">
        <v>32</v>
      </c>
      <c r="G277" s="17" t="s">
        <v>32</v>
      </c>
      <c r="H277" s="17" t="s">
        <v>32</v>
      </c>
      <c r="I277" s="17" t="s">
        <v>32</v>
      </c>
      <c r="J277" s="17" t="s">
        <v>32</v>
      </c>
      <c r="K277" s="17" t="s">
        <v>32</v>
      </c>
      <c r="L277" s="17" t="s">
        <v>32</v>
      </c>
      <c r="M277" s="17" t="s">
        <v>32</v>
      </c>
      <c r="N277" s="17" t="s">
        <v>32</v>
      </c>
      <c r="O277" s="17" t="s">
        <v>32</v>
      </c>
      <c r="P277" s="17" t="s">
        <v>32</v>
      </c>
      <c r="Q277" s="17" t="s">
        <v>32</v>
      </c>
      <c r="R277" s="16" t="s">
        <v>32</v>
      </c>
      <c r="S277" s="16" t="s">
        <v>32</v>
      </c>
      <c r="T277" s="16" t="s">
        <v>32</v>
      </c>
      <c r="U277" s="17" t="s">
        <v>32</v>
      </c>
      <c r="V277" s="17" t="s">
        <v>32</v>
      </c>
      <c r="W277" s="17" t="s">
        <v>32</v>
      </c>
      <c r="X277" s="17" t="s">
        <v>32</v>
      </c>
      <c r="Y277" s="17" t="s">
        <v>32</v>
      </c>
      <c r="Z277" s="17" t="s">
        <v>32</v>
      </c>
      <c r="AA277" s="17"/>
    </row>
    <row r="278" customFormat="false" ht="15" hidden="false" customHeight="false" outlineLevel="0" collapsed="false">
      <c r="A278" s="15" t="s">
        <v>931</v>
      </c>
      <c r="B278" s="8" t="s">
        <v>932</v>
      </c>
      <c r="C278" s="16" t="s">
        <v>873</v>
      </c>
      <c r="D278" s="17" t="s">
        <v>933</v>
      </c>
      <c r="E278" s="17" t="n">
        <v>30</v>
      </c>
      <c r="F278" s="17" t="n">
        <v>70</v>
      </c>
      <c r="G278" s="13" t="n">
        <v>0</v>
      </c>
      <c r="H278" s="13" t="n">
        <v>155</v>
      </c>
      <c r="I278" s="17" t="s">
        <v>42</v>
      </c>
      <c r="J278" s="17" t="s">
        <v>43</v>
      </c>
      <c r="K278" s="17" t="s">
        <v>43</v>
      </c>
      <c r="L278" s="17" t="s">
        <v>32</v>
      </c>
      <c r="M278" s="17" t="s">
        <v>123</v>
      </c>
      <c r="N278" s="17" t="s">
        <v>452</v>
      </c>
      <c r="O278" s="17" t="s">
        <v>32</v>
      </c>
      <c r="P278" s="17" t="s">
        <v>503</v>
      </c>
      <c r="Q278" s="17" t="s">
        <v>503</v>
      </c>
      <c r="R278" s="16" t="s">
        <v>32</v>
      </c>
      <c r="S278" s="16" t="s">
        <v>69</v>
      </c>
      <c r="T278" s="18" t="s">
        <v>70</v>
      </c>
      <c r="U278" s="13" t="s">
        <v>32</v>
      </c>
      <c r="V278" s="13" t="s">
        <v>97</v>
      </c>
      <c r="W278" s="17" t="s">
        <v>504</v>
      </c>
      <c r="X278" s="17" t="s">
        <v>32</v>
      </c>
      <c r="Y278" s="17" t="s">
        <v>135</v>
      </c>
      <c r="Z278" s="17" t="s">
        <v>567</v>
      </c>
      <c r="AA278" s="13" t="s">
        <v>925</v>
      </c>
    </row>
    <row r="279" customFormat="false" ht="15" hidden="false" customHeight="false" outlineLevel="0" collapsed="false">
      <c r="A279" s="15" t="s">
        <v>934</v>
      </c>
      <c r="B279" s="8" t="s">
        <v>935</v>
      </c>
      <c r="C279" s="16" t="s">
        <v>873</v>
      </c>
      <c r="D279" s="17" t="s">
        <v>936</v>
      </c>
      <c r="E279" s="17" t="n">
        <v>5</v>
      </c>
      <c r="F279" s="17" t="n">
        <v>50</v>
      </c>
      <c r="G279" s="13" t="n">
        <v>45</v>
      </c>
      <c r="H279" s="13" t="n">
        <v>200</v>
      </c>
      <c r="I279" s="17" t="s">
        <v>42</v>
      </c>
      <c r="J279" s="17" t="s">
        <v>43</v>
      </c>
      <c r="K279" s="17" t="s">
        <v>42</v>
      </c>
      <c r="L279" s="17" t="s">
        <v>32</v>
      </c>
      <c r="M279" s="17" t="s">
        <v>447</v>
      </c>
      <c r="N279" s="17" t="s">
        <v>32</v>
      </c>
      <c r="O279" s="17" t="s">
        <v>32</v>
      </c>
      <c r="P279" s="17" t="s">
        <v>503</v>
      </c>
      <c r="Q279" s="17" t="s">
        <v>32</v>
      </c>
      <c r="R279" s="16" t="s">
        <v>32</v>
      </c>
      <c r="S279" s="16" t="s">
        <v>69</v>
      </c>
      <c r="T279" s="18" t="s">
        <v>32</v>
      </c>
      <c r="U279" s="13" t="s">
        <v>32</v>
      </c>
      <c r="V279" s="13" t="s">
        <v>97</v>
      </c>
      <c r="W279" s="17" t="s">
        <v>32</v>
      </c>
      <c r="X279" s="17" t="s">
        <v>32</v>
      </c>
      <c r="Y279" s="17" t="s">
        <v>567</v>
      </c>
      <c r="Z279" s="17" t="s">
        <v>32</v>
      </c>
      <c r="AA279" s="13" t="s">
        <v>919</v>
      </c>
    </row>
    <row r="280" customFormat="false" ht="15" hidden="false" customHeight="false" outlineLevel="0" collapsed="false">
      <c r="A280" s="15" t="s">
        <v>937</v>
      </c>
      <c r="B280" s="8" t="s">
        <v>938</v>
      </c>
      <c r="C280" s="16" t="s">
        <v>873</v>
      </c>
      <c r="D280" s="17" t="s">
        <v>939</v>
      </c>
      <c r="E280" s="17" t="n">
        <v>20</v>
      </c>
      <c r="F280" s="17" t="n">
        <v>0</v>
      </c>
      <c r="G280" s="17" t="n">
        <v>80</v>
      </c>
      <c r="H280" s="17" t="n">
        <v>210</v>
      </c>
      <c r="I280" s="17" t="s">
        <v>42</v>
      </c>
      <c r="J280" s="17" t="s">
        <v>43</v>
      </c>
      <c r="K280" s="17" t="s">
        <v>42</v>
      </c>
      <c r="L280" s="17" t="s">
        <v>32</v>
      </c>
      <c r="M280" s="17" t="s">
        <v>130</v>
      </c>
      <c r="N280" s="17" t="s">
        <v>32</v>
      </c>
      <c r="O280" s="17" t="s">
        <v>32</v>
      </c>
      <c r="P280" s="17" t="s">
        <v>503</v>
      </c>
      <c r="Q280" s="17" t="s">
        <v>32</v>
      </c>
      <c r="R280" s="16" t="s">
        <v>32</v>
      </c>
      <c r="S280" s="16" t="s">
        <v>141</v>
      </c>
      <c r="T280" s="16" t="s">
        <v>32</v>
      </c>
      <c r="U280" s="17" t="s">
        <v>32</v>
      </c>
      <c r="V280" s="17" t="s">
        <v>146</v>
      </c>
      <c r="W280" s="17" t="s">
        <v>32</v>
      </c>
      <c r="X280" s="17" t="s">
        <v>32</v>
      </c>
      <c r="Y280" s="17" t="s">
        <v>567</v>
      </c>
      <c r="Z280" s="17" t="s">
        <v>32</v>
      </c>
      <c r="AA280" s="13" t="s">
        <v>919</v>
      </c>
    </row>
    <row r="281" customFormat="false" ht="15" hidden="false" customHeight="false" outlineLevel="0" collapsed="false">
      <c r="A281" s="15" t="s">
        <v>940</v>
      </c>
      <c r="B281" s="8" t="s">
        <v>941</v>
      </c>
      <c r="C281" s="16" t="s">
        <v>873</v>
      </c>
      <c r="D281" s="17" t="s">
        <v>32</v>
      </c>
      <c r="E281" s="17" t="s">
        <v>32</v>
      </c>
      <c r="F281" s="17" t="s">
        <v>32</v>
      </c>
      <c r="G281" s="17" t="s">
        <v>32</v>
      </c>
      <c r="H281" s="17" t="s">
        <v>32</v>
      </c>
      <c r="I281" s="17" t="s">
        <v>32</v>
      </c>
      <c r="J281" s="17" t="s">
        <v>32</v>
      </c>
      <c r="K281" s="17" t="s">
        <v>32</v>
      </c>
      <c r="L281" s="17" t="s">
        <v>32</v>
      </c>
      <c r="M281" s="17" t="s">
        <v>32</v>
      </c>
      <c r="N281" s="17" t="s">
        <v>32</v>
      </c>
      <c r="O281" s="17" t="s">
        <v>32</v>
      </c>
      <c r="P281" s="17" t="s">
        <v>32</v>
      </c>
      <c r="Q281" s="17" t="s">
        <v>32</v>
      </c>
      <c r="R281" s="16" t="s">
        <v>32</v>
      </c>
      <c r="S281" s="16" t="s">
        <v>32</v>
      </c>
      <c r="T281" s="16" t="s">
        <v>32</v>
      </c>
      <c r="U281" s="17" t="s">
        <v>32</v>
      </c>
      <c r="V281" s="17" t="s">
        <v>32</v>
      </c>
      <c r="W281" s="17" t="s">
        <v>32</v>
      </c>
      <c r="X281" s="17" t="s">
        <v>32</v>
      </c>
      <c r="Y281" s="17" t="s">
        <v>32</v>
      </c>
      <c r="Z281" s="17" t="s">
        <v>32</v>
      </c>
      <c r="AA281" s="13"/>
    </row>
    <row r="282" customFormat="false" ht="15" hidden="false" customHeight="false" outlineLevel="0" collapsed="false">
      <c r="A282" s="15" t="s">
        <v>942</v>
      </c>
      <c r="B282" s="8" t="s">
        <v>943</v>
      </c>
      <c r="C282" s="16" t="s">
        <v>878</v>
      </c>
      <c r="D282" s="17" t="s">
        <v>944</v>
      </c>
      <c r="E282" s="17" t="n">
        <v>50</v>
      </c>
      <c r="F282" s="17" t="n">
        <v>50</v>
      </c>
      <c r="G282" s="17" t="n">
        <v>0</v>
      </c>
      <c r="H282" s="17" t="n">
        <v>155</v>
      </c>
      <c r="I282" s="17" t="s">
        <v>42</v>
      </c>
      <c r="J282" s="17" t="s">
        <v>43</v>
      </c>
      <c r="K282" s="17" t="s">
        <v>42</v>
      </c>
      <c r="L282" s="17" t="s">
        <v>32</v>
      </c>
      <c r="M282" s="17" t="s">
        <v>295</v>
      </c>
      <c r="N282" s="17" t="s">
        <v>32</v>
      </c>
      <c r="O282" s="17" t="s">
        <v>32</v>
      </c>
      <c r="P282" s="17" t="s">
        <v>503</v>
      </c>
      <c r="Q282" s="17" t="s">
        <v>32</v>
      </c>
      <c r="R282" s="16" t="s">
        <v>32</v>
      </c>
      <c r="S282" s="16" t="s">
        <v>70</v>
      </c>
      <c r="T282" s="16" t="s">
        <v>32</v>
      </c>
      <c r="U282" s="17" t="s">
        <v>32</v>
      </c>
      <c r="V282" s="17" t="s">
        <v>504</v>
      </c>
      <c r="W282" s="17" t="s">
        <v>32</v>
      </c>
      <c r="X282" s="17" t="s">
        <v>32</v>
      </c>
      <c r="Y282" s="17" t="s">
        <v>135</v>
      </c>
      <c r="Z282" s="17" t="s">
        <v>32</v>
      </c>
      <c r="AA282" s="13" t="s">
        <v>945</v>
      </c>
    </row>
    <row r="283" customFormat="false" ht="15" hidden="false" customHeight="false" outlineLevel="0" collapsed="false">
      <c r="A283" s="15" t="s">
        <v>946</v>
      </c>
      <c r="B283" s="8" t="s">
        <v>947</v>
      </c>
      <c r="C283" s="16" t="s">
        <v>873</v>
      </c>
      <c r="D283" s="17" t="s">
        <v>948</v>
      </c>
      <c r="E283" s="17" t="n">
        <v>20</v>
      </c>
      <c r="F283" s="17" t="n">
        <v>80</v>
      </c>
      <c r="G283" s="17" t="n">
        <v>0</v>
      </c>
      <c r="H283" s="17" t="n">
        <v>145</v>
      </c>
      <c r="I283" s="17" t="s">
        <v>42</v>
      </c>
      <c r="J283" s="17" t="s">
        <v>43</v>
      </c>
      <c r="K283" s="17" t="s">
        <v>42</v>
      </c>
      <c r="L283" s="17" t="s">
        <v>32</v>
      </c>
      <c r="M283" s="17" t="s">
        <v>949</v>
      </c>
      <c r="N283" s="17" t="s">
        <v>32</v>
      </c>
      <c r="O283" s="17" t="s">
        <v>32</v>
      </c>
      <c r="P283" s="17" t="s">
        <v>842</v>
      </c>
      <c r="Q283" s="17" t="s">
        <v>32</v>
      </c>
      <c r="R283" s="16" t="s">
        <v>32</v>
      </c>
      <c r="S283" s="16" t="s">
        <v>141</v>
      </c>
      <c r="T283" s="16" t="s">
        <v>32</v>
      </c>
      <c r="U283" s="17" t="s">
        <v>32</v>
      </c>
      <c r="V283" s="17" t="s">
        <v>950</v>
      </c>
      <c r="W283" s="17" t="s">
        <v>32</v>
      </c>
      <c r="X283" s="17" t="s">
        <v>32</v>
      </c>
      <c r="Y283" s="17" t="s">
        <v>235</v>
      </c>
      <c r="Z283" s="17" t="s">
        <v>32</v>
      </c>
      <c r="AA283" s="13"/>
    </row>
    <row r="284" customFormat="false" ht="15" hidden="false" customHeight="false" outlineLevel="0" collapsed="false">
      <c r="A284" s="15" t="s">
        <v>951</v>
      </c>
      <c r="B284" s="8" t="s">
        <v>952</v>
      </c>
      <c r="C284" s="16" t="s">
        <v>878</v>
      </c>
      <c r="D284" s="17" t="s">
        <v>953</v>
      </c>
      <c r="E284" s="17" t="n">
        <v>65</v>
      </c>
      <c r="F284" s="17" t="n">
        <v>0</v>
      </c>
      <c r="G284" s="17" t="n">
        <v>35</v>
      </c>
      <c r="H284" s="17" t="n">
        <v>185</v>
      </c>
      <c r="I284" s="17" t="s">
        <v>42</v>
      </c>
      <c r="J284" s="17" t="s">
        <v>43</v>
      </c>
      <c r="K284" s="17" t="s">
        <v>42</v>
      </c>
      <c r="L284" s="17" t="s">
        <v>32</v>
      </c>
      <c r="M284" s="17" t="s">
        <v>772</v>
      </c>
      <c r="N284" s="17" t="s">
        <v>32</v>
      </c>
      <c r="O284" s="17" t="s">
        <v>32</v>
      </c>
      <c r="P284" s="17" t="s">
        <v>55</v>
      </c>
      <c r="Q284" s="17" t="s">
        <v>32</v>
      </c>
      <c r="R284" s="16" t="s">
        <v>32</v>
      </c>
      <c r="S284" s="16" t="s">
        <v>141</v>
      </c>
      <c r="T284" s="16" t="s">
        <v>32</v>
      </c>
      <c r="U284" s="17" t="s">
        <v>32</v>
      </c>
      <c r="V284" s="17" t="s">
        <v>146</v>
      </c>
      <c r="W284" s="17" t="s">
        <v>32</v>
      </c>
      <c r="X284" s="17" t="s">
        <v>32</v>
      </c>
      <c r="Y284" s="17" t="s">
        <v>157</v>
      </c>
      <c r="Z284" s="17" t="s">
        <v>32</v>
      </c>
      <c r="AA284" s="13"/>
    </row>
    <row r="285" customFormat="false" ht="15" hidden="false" customHeight="false" outlineLevel="0" collapsed="false">
      <c r="A285" s="15" t="s">
        <v>954</v>
      </c>
      <c r="B285" s="8" t="s">
        <v>955</v>
      </c>
      <c r="C285" s="16" t="s">
        <v>873</v>
      </c>
      <c r="D285" s="17" t="s">
        <v>956</v>
      </c>
      <c r="E285" s="17" t="n">
        <v>17</v>
      </c>
      <c r="F285" s="17" t="n">
        <v>50</v>
      </c>
      <c r="G285" s="17" t="n">
        <v>33</v>
      </c>
      <c r="H285" s="17" t="n">
        <v>130</v>
      </c>
      <c r="I285" s="17" t="s">
        <v>42</v>
      </c>
      <c r="J285" s="17" t="s">
        <v>43</v>
      </c>
      <c r="K285" s="17" t="s">
        <v>43</v>
      </c>
      <c r="L285" s="17" t="s">
        <v>32</v>
      </c>
      <c r="M285" s="17" t="s">
        <v>123</v>
      </c>
      <c r="N285" s="17" t="s">
        <v>105</v>
      </c>
      <c r="O285" s="17" t="s">
        <v>32</v>
      </c>
      <c r="P285" s="17" t="s">
        <v>842</v>
      </c>
      <c r="Q285" s="17" t="s">
        <v>503</v>
      </c>
      <c r="R285" s="16" t="s">
        <v>32</v>
      </c>
      <c r="S285" s="16" t="s">
        <v>133</v>
      </c>
      <c r="T285" s="16" t="s">
        <v>57</v>
      </c>
      <c r="U285" s="17" t="s">
        <v>32</v>
      </c>
      <c r="V285" s="17" t="s">
        <v>134</v>
      </c>
      <c r="W285" s="17" t="s">
        <v>755</v>
      </c>
      <c r="X285" s="17" t="s">
        <v>32</v>
      </c>
      <c r="Y285" s="17" t="s">
        <v>567</v>
      </c>
      <c r="Z285" s="17" t="s">
        <v>135</v>
      </c>
      <c r="AA285" s="13"/>
    </row>
    <row r="286" customFormat="false" ht="15" hidden="false" customHeight="false" outlineLevel="0" collapsed="false">
      <c r="A286" s="15" t="s">
        <v>957</v>
      </c>
      <c r="B286" s="8" t="s">
        <v>958</v>
      </c>
      <c r="C286" s="16" t="s">
        <v>878</v>
      </c>
      <c r="D286" s="17" t="s">
        <v>959</v>
      </c>
      <c r="E286" s="17" t="n">
        <v>90</v>
      </c>
      <c r="F286" s="17" t="n">
        <v>10</v>
      </c>
      <c r="G286" s="17" t="n">
        <v>0</v>
      </c>
      <c r="H286" s="17" t="n">
        <v>175</v>
      </c>
      <c r="I286" s="17" t="s">
        <v>42</v>
      </c>
      <c r="J286" s="17" t="s">
        <v>43</v>
      </c>
      <c r="K286" s="17" t="s">
        <v>42</v>
      </c>
      <c r="L286" s="17" t="s">
        <v>32</v>
      </c>
      <c r="M286" s="17" t="s">
        <v>82</v>
      </c>
      <c r="N286" s="17" t="s">
        <v>32</v>
      </c>
      <c r="O286" s="17" t="s">
        <v>32</v>
      </c>
      <c r="P286" s="17" t="s">
        <v>503</v>
      </c>
      <c r="Q286" s="17" t="s">
        <v>32</v>
      </c>
      <c r="R286" s="16" t="s">
        <v>32</v>
      </c>
      <c r="S286" s="16" t="s">
        <v>69</v>
      </c>
      <c r="T286" s="16" t="s">
        <v>32</v>
      </c>
      <c r="U286" s="17" t="s">
        <v>32</v>
      </c>
      <c r="V286" s="17" t="s">
        <v>97</v>
      </c>
      <c r="W286" s="17" t="s">
        <v>32</v>
      </c>
      <c r="X286" s="17" t="s">
        <v>32</v>
      </c>
      <c r="Y286" s="17" t="s">
        <v>135</v>
      </c>
      <c r="Z286" s="17" t="s">
        <v>32</v>
      </c>
      <c r="AA286" s="13" t="s">
        <v>945</v>
      </c>
    </row>
    <row r="287" customFormat="false" ht="15" hidden="false" customHeight="false" outlineLevel="0" collapsed="false">
      <c r="A287" s="15" t="s">
        <v>960</v>
      </c>
      <c r="B287" s="8" t="s">
        <v>961</v>
      </c>
      <c r="C287" s="16" t="s">
        <v>873</v>
      </c>
      <c r="D287" s="17" t="s">
        <v>962</v>
      </c>
      <c r="E287" s="17" t="n">
        <v>40</v>
      </c>
      <c r="F287" s="17" t="n">
        <v>10</v>
      </c>
      <c r="G287" s="17" t="n">
        <v>50</v>
      </c>
      <c r="H287" s="17" t="n">
        <v>162</v>
      </c>
      <c r="I287" s="17" t="s">
        <v>42</v>
      </c>
      <c r="J287" s="17" t="s">
        <v>43</v>
      </c>
      <c r="K287" s="17" t="s">
        <v>42</v>
      </c>
      <c r="L287" s="17" t="s">
        <v>32</v>
      </c>
      <c r="M287" s="17" t="s">
        <v>82</v>
      </c>
      <c r="N287" s="17" t="s">
        <v>32</v>
      </c>
      <c r="O287" s="17" t="s">
        <v>32</v>
      </c>
      <c r="P287" s="17" t="s">
        <v>503</v>
      </c>
      <c r="Q287" s="17" t="s">
        <v>32</v>
      </c>
      <c r="R287" s="16" t="s">
        <v>32</v>
      </c>
      <c r="S287" s="16" t="s">
        <v>133</v>
      </c>
      <c r="T287" s="16" t="s">
        <v>32</v>
      </c>
      <c r="U287" s="17" t="s">
        <v>32</v>
      </c>
      <c r="V287" s="17" t="s">
        <v>134</v>
      </c>
      <c r="W287" s="17" t="s">
        <v>32</v>
      </c>
      <c r="X287" s="17" t="s">
        <v>32</v>
      </c>
      <c r="Y287" s="17" t="s">
        <v>567</v>
      </c>
      <c r="Z287" s="17" t="s">
        <v>32</v>
      </c>
      <c r="AA287" s="13" t="s">
        <v>963</v>
      </c>
    </row>
    <row r="288" customFormat="false" ht="15" hidden="false" customHeight="false" outlineLevel="0" collapsed="false">
      <c r="A288" s="15" t="s">
        <v>964</v>
      </c>
      <c r="B288" s="8" t="s">
        <v>965</v>
      </c>
      <c r="C288" s="16" t="s">
        <v>873</v>
      </c>
      <c r="D288" s="17" t="s">
        <v>32</v>
      </c>
      <c r="E288" s="17" t="s">
        <v>32</v>
      </c>
      <c r="F288" s="17" t="s">
        <v>32</v>
      </c>
      <c r="G288" s="17" t="s">
        <v>32</v>
      </c>
      <c r="H288" s="17" t="s">
        <v>32</v>
      </c>
      <c r="I288" s="17" t="s">
        <v>32</v>
      </c>
      <c r="J288" s="17" t="s">
        <v>32</v>
      </c>
      <c r="K288" s="17" t="s">
        <v>32</v>
      </c>
      <c r="L288" s="17" t="s">
        <v>32</v>
      </c>
      <c r="M288" s="17" t="s">
        <v>32</v>
      </c>
      <c r="N288" s="17" t="s">
        <v>32</v>
      </c>
      <c r="O288" s="17" t="s">
        <v>32</v>
      </c>
      <c r="P288" s="17" t="s">
        <v>32</v>
      </c>
      <c r="Q288" s="17" t="s">
        <v>32</v>
      </c>
      <c r="R288" s="16" t="s">
        <v>32</v>
      </c>
      <c r="S288" s="16" t="s">
        <v>32</v>
      </c>
      <c r="T288" s="16" t="s">
        <v>32</v>
      </c>
      <c r="U288" s="17" t="s">
        <v>32</v>
      </c>
      <c r="V288" s="17" t="s">
        <v>32</v>
      </c>
      <c r="W288" s="17" t="s">
        <v>32</v>
      </c>
      <c r="X288" s="17" t="s">
        <v>32</v>
      </c>
      <c r="Y288" s="17" t="s">
        <v>32</v>
      </c>
      <c r="Z288" s="17" t="s">
        <v>32</v>
      </c>
      <c r="AA288" s="13"/>
    </row>
    <row r="289" customFormat="false" ht="15" hidden="false" customHeight="false" outlineLevel="0" collapsed="false">
      <c r="A289" s="15" t="s">
        <v>966</v>
      </c>
      <c r="B289" s="8" t="s">
        <v>967</v>
      </c>
      <c r="C289" s="16" t="s">
        <v>878</v>
      </c>
      <c r="D289" s="17" t="s">
        <v>968</v>
      </c>
      <c r="E289" s="17" t="n">
        <v>100</v>
      </c>
      <c r="F289" s="17" t="n">
        <v>0</v>
      </c>
      <c r="G289" s="17" t="n">
        <v>0</v>
      </c>
      <c r="H289" s="17" t="n">
        <v>165</v>
      </c>
      <c r="I289" s="17" t="s">
        <v>42</v>
      </c>
      <c r="J289" s="17" t="s">
        <v>43</v>
      </c>
      <c r="K289" s="17" t="s">
        <v>43</v>
      </c>
      <c r="L289" s="17" t="s">
        <v>32</v>
      </c>
      <c r="M289" s="17" t="s">
        <v>969</v>
      </c>
      <c r="N289" s="17" t="s">
        <v>123</v>
      </c>
      <c r="O289" s="17" t="s">
        <v>32</v>
      </c>
      <c r="P289" s="17" t="s">
        <v>842</v>
      </c>
      <c r="Q289" s="17" t="s">
        <v>842</v>
      </c>
      <c r="R289" s="16" t="s">
        <v>32</v>
      </c>
      <c r="S289" s="16" t="s">
        <v>90</v>
      </c>
      <c r="T289" s="16" t="s">
        <v>141</v>
      </c>
      <c r="U289" s="17" t="s">
        <v>32</v>
      </c>
      <c r="V289" s="17" t="s">
        <v>970</v>
      </c>
      <c r="W289" s="17" t="s">
        <v>950</v>
      </c>
      <c r="X289" s="17" t="s">
        <v>32</v>
      </c>
      <c r="Y289" s="17" t="s">
        <v>49</v>
      </c>
      <c r="Z289" s="17" t="s">
        <v>126</v>
      </c>
      <c r="AA289" s="13" t="s">
        <v>971</v>
      </c>
    </row>
    <row r="290" customFormat="false" ht="15" hidden="false" customHeight="false" outlineLevel="0" collapsed="false">
      <c r="A290" s="15" t="s">
        <v>972</v>
      </c>
      <c r="B290" s="8" t="s">
        <v>973</v>
      </c>
      <c r="C290" s="16" t="s">
        <v>878</v>
      </c>
      <c r="D290" s="17" t="s">
        <v>974</v>
      </c>
      <c r="E290" s="17" t="n">
        <v>30</v>
      </c>
      <c r="F290" s="17" t="n">
        <v>0</v>
      </c>
      <c r="G290" s="17" t="n">
        <v>70</v>
      </c>
      <c r="H290" s="17" t="n">
        <v>210</v>
      </c>
      <c r="I290" s="17" t="s">
        <v>42</v>
      </c>
      <c r="J290" s="17" t="s">
        <v>43</v>
      </c>
      <c r="K290" s="17" t="s">
        <v>42</v>
      </c>
      <c r="L290" s="17" t="s">
        <v>32</v>
      </c>
      <c r="M290" s="17" t="s">
        <v>597</v>
      </c>
      <c r="N290" s="17" t="s">
        <v>32</v>
      </c>
      <c r="O290" s="17" t="s">
        <v>32</v>
      </c>
      <c r="P290" s="17" t="s">
        <v>503</v>
      </c>
      <c r="Q290" s="17" t="s">
        <v>32</v>
      </c>
      <c r="R290" s="16" t="s">
        <v>32</v>
      </c>
      <c r="S290" s="16" t="s">
        <v>70</v>
      </c>
      <c r="T290" s="16" t="s">
        <v>32</v>
      </c>
      <c r="U290" s="17" t="s">
        <v>32</v>
      </c>
      <c r="V290" s="17" t="s">
        <v>504</v>
      </c>
      <c r="W290" s="17" t="s">
        <v>32</v>
      </c>
      <c r="X290" s="17" t="s">
        <v>32</v>
      </c>
      <c r="Y290" s="17" t="s">
        <v>135</v>
      </c>
      <c r="Z290" s="17" t="s">
        <v>32</v>
      </c>
      <c r="AA290" s="13"/>
    </row>
    <row r="291" customFormat="false" ht="15" hidden="false" customHeight="false" outlineLevel="0" collapsed="false">
      <c r="A291" s="15" t="s">
        <v>975</v>
      </c>
      <c r="B291" s="8" t="s">
        <v>976</v>
      </c>
      <c r="C291" s="16" t="s">
        <v>873</v>
      </c>
      <c r="D291" s="17" t="s">
        <v>32</v>
      </c>
      <c r="E291" s="17" t="s">
        <v>32</v>
      </c>
      <c r="F291" s="17" t="s">
        <v>32</v>
      </c>
      <c r="G291" s="17" t="s">
        <v>32</v>
      </c>
      <c r="H291" s="17" t="s">
        <v>32</v>
      </c>
      <c r="I291" s="17" t="s">
        <v>32</v>
      </c>
      <c r="J291" s="17" t="s">
        <v>32</v>
      </c>
      <c r="K291" s="17" t="s">
        <v>32</v>
      </c>
      <c r="L291" s="17" t="s">
        <v>32</v>
      </c>
      <c r="M291" s="17" t="s">
        <v>32</v>
      </c>
      <c r="N291" s="17" t="s">
        <v>32</v>
      </c>
      <c r="O291" s="17" t="s">
        <v>32</v>
      </c>
      <c r="P291" s="17" t="s">
        <v>32</v>
      </c>
      <c r="Q291" s="17" t="s">
        <v>32</v>
      </c>
      <c r="R291" s="16" t="s">
        <v>32</v>
      </c>
      <c r="S291" s="16" t="s">
        <v>32</v>
      </c>
      <c r="T291" s="16" t="s">
        <v>32</v>
      </c>
      <c r="U291" s="17" t="s">
        <v>32</v>
      </c>
      <c r="V291" s="17" t="s">
        <v>32</v>
      </c>
      <c r="W291" s="17" t="s">
        <v>32</v>
      </c>
      <c r="X291" s="17" t="s">
        <v>32</v>
      </c>
      <c r="Y291" s="17" t="s">
        <v>32</v>
      </c>
      <c r="Z291" s="17" t="s">
        <v>32</v>
      </c>
      <c r="AA291" s="13" t="s">
        <v>977</v>
      </c>
    </row>
    <row r="292" customFormat="false" ht="15" hidden="false" customHeight="false" outlineLevel="0" collapsed="false">
      <c r="A292" s="15" t="s">
        <v>978</v>
      </c>
      <c r="B292" s="8" t="s">
        <v>979</v>
      </c>
      <c r="C292" s="16" t="s">
        <v>873</v>
      </c>
      <c r="D292" s="17" t="s">
        <v>32</v>
      </c>
      <c r="E292" s="17" t="s">
        <v>32</v>
      </c>
      <c r="F292" s="17" t="s">
        <v>32</v>
      </c>
      <c r="G292" s="17" t="s">
        <v>32</v>
      </c>
      <c r="H292" s="17" t="s">
        <v>32</v>
      </c>
      <c r="I292" s="17" t="s">
        <v>32</v>
      </c>
      <c r="J292" s="17" t="s">
        <v>32</v>
      </c>
      <c r="K292" s="17" t="s">
        <v>32</v>
      </c>
      <c r="L292" s="17" t="s">
        <v>32</v>
      </c>
      <c r="M292" s="17" t="s">
        <v>32</v>
      </c>
      <c r="N292" s="17" t="s">
        <v>32</v>
      </c>
      <c r="O292" s="17" t="s">
        <v>32</v>
      </c>
      <c r="P292" s="17" t="s">
        <v>32</v>
      </c>
      <c r="Q292" s="17" t="s">
        <v>32</v>
      </c>
      <c r="R292" s="16" t="s">
        <v>32</v>
      </c>
      <c r="S292" s="16" t="s">
        <v>32</v>
      </c>
      <c r="T292" s="16" t="s">
        <v>32</v>
      </c>
      <c r="U292" s="17" t="s">
        <v>32</v>
      </c>
      <c r="V292" s="17" t="s">
        <v>32</v>
      </c>
      <c r="W292" s="17" t="s">
        <v>32</v>
      </c>
      <c r="X292" s="17" t="s">
        <v>32</v>
      </c>
      <c r="Y292" s="17" t="s">
        <v>32</v>
      </c>
      <c r="Z292" s="17" t="s">
        <v>32</v>
      </c>
      <c r="AA292" s="13"/>
    </row>
    <row r="293" customFormat="false" ht="15" hidden="false" customHeight="false" outlineLevel="0" collapsed="false">
      <c r="A293" s="15" t="s">
        <v>980</v>
      </c>
      <c r="B293" s="8" t="s">
        <v>981</v>
      </c>
      <c r="C293" s="16" t="s">
        <v>873</v>
      </c>
      <c r="D293" s="17" t="s">
        <v>32</v>
      </c>
      <c r="E293" s="17" t="s">
        <v>32</v>
      </c>
      <c r="F293" s="17" t="s">
        <v>32</v>
      </c>
      <c r="G293" s="17" t="s">
        <v>32</v>
      </c>
      <c r="H293" s="17" t="s">
        <v>32</v>
      </c>
      <c r="I293" s="17" t="s">
        <v>32</v>
      </c>
      <c r="J293" s="17" t="s">
        <v>32</v>
      </c>
      <c r="K293" s="17" t="s">
        <v>32</v>
      </c>
      <c r="L293" s="17" t="s">
        <v>32</v>
      </c>
      <c r="M293" s="17" t="s">
        <v>32</v>
      </c>
      <c r="N293" s="17" t="s">
        <v>32</v>
      </c>
      <c r="O293" s="17" t="s">
        <v>32</v>
      </c>
      <c r="P293" s="17" t="s">
        <v>32</v>
      </c>
      <c r="Q293" s="17" t="s">
        <v>32</v>
      </c>
      <c r="R293" s="16" t="s">
        <v>32</v>
      </c>
      <c r="S293" s="16" t="s">
        <v>32</v>
      </c>
      <c r="T293" s="16" t="s">
        <v>32</v>
      </c>
      <c r="U293" s="17" t="s">
        <v>32</v>
      </c>
      <c r="V293" s="17" t="s">
        <v>32</v>
      </c>
      <c r="W293" s="17" t="s">
        <v>32</v>
      </c>
      <c r="X293" s="17" t="s">
        <v>32</v>
      </c>
      <c r="Y293" s="17" t="s">
        <v>32</v>
      </c>
      <c r="Z293" s="17" t="s">
        <v>32</v>
      </c>
      <c r="AA293" s="13"/>
    </row>
    <row r="294" customFormat="false" ht="15" hidden="false" customHeight="false" outlineLevel="0" collapsed="false">
      <c r="A294" s="15" t="s">
        <v>982</v>
      </c>
      <c r="B294" s="8" t="s">
        <v>983</v>
      </c>
      <c r="C294" s="16" t="s">
        <v>873</v>
      </c>
      <c r="D294" s="17" t="s">
        <v>32</v>
      </c>
      <c r="E294" s="17" t="s">
        <v>32</v>
      </c>
      <c r="F294" s="17" t="s">
        <v>32</v>
      </c>
      <c r="G294" s="17" t="s">
        <v>32</v>
      </c>
      <c r="H294" s="17" t="s">
        <v>32</v>
      </c>
      <c r="I294" s="17" t="s">
        <v>32</v>
      </c>
      <c r="J294" s="17" t="s">
        <v>32</v>
      </c>
      <c r="K294" s="17" t="s">
        <v>32</v>
      </c>
      <c r="L294" s="17" t="s">
        <v>32</v>
      </c>
      <c r="M294" s="17" t="s">
        <v>32</v>
      </c>
      <c r="N294" s="17" t="s">
        <v>32</v>
      </c>
      <c r="O294" s="17" t="s">
        <v>32</v>
      </c>
      <c r="P294" s="17" t="s">
        <v>32</v>
      </c>
      <c r="Q294" s="17" t="s">
        <v>32</v>
      </c>
      <c r="R294" s="16" t="s">
        <v>32</v>
      </c>
      <c r="S294" s="16" t="s">
        <v>32</v>
      </c>
      <c r="T294" s="16" t="s">
        <v>32</v>
      </c>
      <c r="U294" s="17" t="s">
        <v>32</v>
      </c>
      <c r="V294" s="17" t="s">
        <v>32</v>
      </c>
      <c r="W294" s="17" t="s">
        <v>32</v>
      </c>
      <c r="X294" s="17" t="s">
        <v>32</v>
      </c>
      <c r="Y294" s="17" t="s">
        <v>32</v>
      </c>
      <c r="Z294" s="17" t="s">
        <v>32</v>
      </c>
      <c r="AA294" s="13"/>
    </row>
    <row r="295" customFormat="false" ht="15" hidden="false" customHeight="false" outlineLevel="0" collapsed="false">
      <c r="A295" s="15" t="s">
        <v>984</v>
      </c>
      <c r="B295" s="8" t="s">
        <v>985</v>
      </c>
      <c r="C295" s="16" t="s">
        <v>873</v>
      </c>
      <c r="D295" s="17" t="s">
        <v>32</v>
      </c>
      <c r="E295" s="17" t="s">
        <v>32</v>
      </c>
      <c r="F295" s="17" t="s">
        <v>32</v>
      </c>
      <c r="G295" s="17" t="s">
        <v>32</v>
      </c>
      <c r="H295" s="17" t="s">
        <v>32</v>
      </c>
      <c r="I295" s="17" t="s">
        <v>32</v>
      </c>
      <c r="J295" s="17" t="s">
        <v>32</v>
      </c>
      <c r="K295" s="17" t="s">
        <v>32</v>
      </c>
      <c r="L295" s="17" t="s">
        <v>32</v>
      </c>
      <c r="M295" s="17" t="s">
        <v>32</v>
      </c>
      <c r="N295" s="17" t="s">
        <v>32</v>
      </c>
      <c r="O295" s="17" t="s">
        <v>32</v>
      </c>
      <c r="P295" s="17" t="s">
        <v>32</v>
      </c>
      <c r="Q295" s="17" t="s">
        <v>32</v>
      </c>
      <c r="R295" s="16" t="s">
        <v>32</v>
      </c>
      <c r="S295" s="16" t="s">
        <v>32</v>
      </c>
      <c r="T295" s="16" t="s">
        <v>32</v>
      </c>
      <c r="U295" s="17" t="s">
        <v>32</v>
      </c>
      <c r="V295" s="17" t="s">
        <v>32</v>
      </c>
      <c r="W295" s="17" t="s">
        <v>32</v>
      </c>
      <c r="X295" s="17" t="s">
        <v>32</v>
      </c>
      <c r="Y295" s="17" t="s">
        <v>32</v>
      </c>
      <c r="Z295" s="17" t="s">
        <v>32</v>
      </c>
      <c r="AA295" s="13"/>
    </row>
    <row r="296" customFormat="false" ht="15" hidden="false" customHeight="false" outlineLevel="0" collapsed="false">
      <c r="A296" s="15" t="s">
        <v>986</v>
      </c>
      <c r="B296" s="8" t="s">
        <v>987</v>
      </c>
      <c r="C296" s="16" t="s">
        <v>873</v>
      </c>
      <c r="D296" s="17" t="s">
        <v>32</v>
      </c>
      <c r="E296" s="17" t="s">
        <v>32</v>
      </c>
      <c r="F296" s="17" t="s">
        <v>32</v>
      </c>
      <c r="G296" s="17" t="s">
        <v>32</v>
      </c>
      <c r="H296" s="17" t="s">
        <v>32</v>
      </c>
      <c r="I296" s="17" t="s">
        <v>32</v>
      </c>
      <c r="J296" s="17" t="s">
        <v>32</v>
      </c>
      <c r="K296" s="17" t="s">
        <v>32</v>
      </c>
      <c r="L296" s="17" t="s">
        <v>32</v>
      </c>
      <c r="M296" s="17" t="s">
        <v>32</v>
      </c>
      <c r="N296" s="17" t="s">
        <v>32</v>
      </c>
      <c r="O296" s="17" t="s">
        <v>32</v>
      </c>
      <c r="P296" s="17" t="s">
        <v>32</v>
      </c>
      <c r="Q296" s="17" t="s">
        <v>32</v>
      </c>
      <c r="R296" s="16" t="s">
        <v>32</v>
      </c>
      <c r="S296" s="16" t="s">
        <v>32</v>
      </c>
      <c r="T296" s="16" t="s">
        <v>32</v>
      </c>
      <c r="U296" s="17" t="s">
        <v>32</v>
      </c>
      <c r="V296" s="17" t="s">
        <v>32</v>
      </c>
      <c r="W296" s="17" t="s">
        <v>32</v>
      </c>
      <c r="X296" s="17" t="s">
        <v>32</v>
      </c>
      <c r="Y296" s="17" t="s">
        <v>32</v>
      </c>
      <c r="Z296" s="17" t="s">
        <v>32</v>
      </c>
      <c r="AA296" s="13"/>
    </row>
    <row r="297" customFormat="false" ht="15" hidden="false" customHeight="false" outlineLevel="0" collapsed="false">
      <c r="A297" s="15" t="s">
        <v>988</v>
      </c>
      <c r="B297" s="8" t="s">
        <v>989</v>
      </c>
      <c r="C297" s="16" t="s">
        <v>873</v>
      </c>
      <c r="D297" s="17" t="s">
        <v>32</v>
      </c>
      <c r="E297" s="17" t="s">
        <v>32</v>
      </c>
      <c r="F297" s="17" t="s">
        <v>32</v>
      </c>
      <c r="G297" s="17" t="s">
        <v>32</v>
      </c>
      <c r="H297" s="17" t="s">
        <v>32</v>
      </c>
      <c r="I297" s="17" t="s">
        <v>32</v>
      </c>
      <c r="J297" s="17" t="s">
        <v>32</v>
      </c>
      <c r="K297" s="17" t="s">
        <v>32</v>
      </c>
      <c r="L297" s="17" t="s">
        <v>32</v>
      </c>
      <c r="M297" s="17" t="s">
        <v>32</v>
      </c>
      <c r="N297" s="17" t="s">
        <v>32</v>
      </c>
      <c r="O297" s="17" t="s">
        <v>32</v>
      </c>
      <c r="P297" s="17" t="s">
        <v>32</v>
      </c>
      <c r="Q297" s="17" t="s">
        <v>32</v>
      </c>
      <c r="R297" s="16" t="s">
        <v>32</v>
      </c>
      <c r="S297" s="16" t="s">
        <v>32</v>
      </c>
      <c r="T297" s="16" t="s">
        <v>32</v>
      </c>
      <c r="U297" s="17" t="s">
        <v>32</v>
      </c>
      <c r="V297" s="17" t="s">
        <v>32</v>
      </c>
      <c r="W297" s="17" t="s">
        <v>32</v>
      </c>
      <c r="X297" s="17" t="s">
        <v>32</v>
      </c>
      <c r="Y297" s="17" t="s">
        <v>32</v>
      </c>
      <c r="Z297" s="17" t="s">
        <v>32</v>
      </c>
      <c r="AA297" s="13"/>
    </row>
    <row r="298" customFormat="false" ht="15" hidden="false" customHeight="false" outlineLevel="0" collapsed="false">
      <c r="A298" s="15" t="s">
        <v>990</v>
      </c>
      <c r="B298" s="8" t="s">
        <v>991</v>
      </c>
      <c r="C298" s="16" t="s">
        <v>873</v>
      </c>
      <c r="D298" s="17" t="s">
        <v>32</v>
      </c>
      <c r="E298" s="17" t="s">
        <v>32</v>
      </c>
      <c r="F298" s="17" t="s">
        <v>32</v>
      </c>
      <c r="G298" s="17" t="s">
        <v>32</v>
      </c>
      <c r="H298" s="17" t="s">
        <v>32</v>
      </c>
      <c r="I298" s="17" t="s">
        <v>32</v>
      </c>
      <c r="J298" s="17" t="s">
        <v>32</v>
      </c>
      <c r="K298" s="17" t="s">
        <v>32</v>
      </c>
      <c r="L298" s="17" t="s">
        <v>32</v>
      </c>
      <c r="M298" s="17" t="s">
        <v>32</v>
      </c>
      <c r="N298" s="17" t="s">
        <v>32</v>
      </c>
      <c r="O298" s="17" t="s">
        <v>32</v>
      </c>
      <c r="P298" s="17" t="s">
        <v>32</v>
      </c>
      <c r="Q298" s="17" t="s">
        <v>32</v>
      </c>
      <c r="R298" s="16" t="s">
        <v>32</v>
      </c>
      <c r="S298" s="16" t="s">
        <v>32</v>
      </c>
      <c r="T298" s="16" t="s">
        <v>32</v>
      </c>
      <c r="U298" s="17" t="s">
        <v>32</v>
      </c>
      <c r="V298" s="17" t="s">
        <v>32</v>
      </c>
      <c r="W298" s="17" t="s">
        <v>32</v>
      </c>
      <c r="X298" s="17" t="s">
        <v>32</v>
      </c>
      <c r="Y298" s="17" t="s">
        <v>32</v>
      </c>
      <c r="Z298" s="17" t="s">
        <v>32</v>
      </c>
      <c r="AA298" s="13"/>
    </row>
    <row r="299" customFormat="false" ht="15" hidden="false" customHeight="false" outlineLevel="0" collapsed="false">
      <c r="A299" s="15" t="s">
        <v>992</v>
      </c>
      <c r="B299" s="8" t="s">
        <v>993</v>
      </c>
      <c r="C299" s="16" t="s">
        <v>873</v>
      </c>
      <c r="D299" s="17" t="s">
        <v>32</v>
      </c>
      <c r="E299" s="17" t="s">
        <v>32</v>
      </c>
      <c r="F299" s="17" t="s">
        <v>32</v>
      </c>
      <c r="G299" s="17" t="s">
        <v>32</v>
      </c>
      <c r="H299" s="17" t="s">
        <v>32</v>
      </c>
      <c r="I299" s="17" t="s">
        <v>32</v>
      </c>
      <c r="J299" s="17" t="s">
        <v>32</v>
      </c>
      <c r="K299" s="17" t="s">
        <v>32</v>
      </c>
      <c r="L299" s="17" t="s">
        <v>32</v>
      </c>
      <c r="M299" s="17" t="s">
        <v>32</v>
      </c>
      <c r="N299" s="17" t="s">
        <v>32</v>
      </c>
      <c r="O299" s="17" t="s">
        <v>32</v>
      </c>
      <c r="P299" s="17" t="s">
        <v>32</v>
      </c>
      <c r="Q299" s="17" t="s">
        <v>32</v>
      </c>
      <c r="R299" s="16" t="s">
        <v>32</v>
      </c>
      <c r="S299" s="16" t="s">
        <v>32</v>
      </c>
      <c r="T299" s="16" t="s">
        <v>32</v>
      </c>
      <c r="U299" s="17" t="s">
        <v>32</v>
      </c>
      <c r="V299" s="17" t="s">
        <v>32</v>
      </c>
      <c r="W299" s="17" t="s">
        <v>32</v>
      </c>
      <c r="X299" s="17" t="s">
        <v>32</v>
      </c>
      <c r="Y299" s="17" t="s">
        <v>32</v>
      </c>
      <c r="Z299" s="17" t="s">
        <v>32</v>
      </c>
      <c r="AA299" s="13"/>
    </row>
    <row r="300" customFormat="false" ht="15" hidden="false" customHeight="false" outlineLevel="0" collapsed="false">
      <c r="A300" s="15" t="s">
        <v>994</v>
      </c>
      <c r="B300" s="8" t="s">
        <v>995</v>
      </c>
      <c r="C300" s="16" t="s">
        <v>873</v>
      </c>
      <c r="D300" s="17" t="s">
        <v>32</v>
      </c>
      <c r="E300" s="17" t="s">
        <v>32</v>
      </c>
      <c r="F300" s="17" t="s">
        <v>32</v>
      </c>
      <c r="G300" s="17" t="s">
        <v>32</v>
      </c>
      <c r="H300" s="17" t="s">
        <v>32</v>
      </c>
      <c r="I300" s="17" t="s">
        <v>32</v>
      </c>
      <c r="J300" s="17" t="s">
        <v>32</v>
      </c>
      <c r="K300" s="17" t="s">
        <v>32</v>
      </c>
      <c r="L300" s="17" t="s">
        <v>32</v>
      </c>
      <c r="M300" s="17" t="s">
        <v>32</v>
      </c>
      <c r="N300" s="17" t="s">
        <v>32</v>
      </c>
      <c r="O300" s="17" t="s">
        <v>32</v>
      </c>
      <c r="P300" s="17" t="s">
        <v>32</v>
      </c>
      <c r="Q300" s="17" t="s">
        <v>32</v>
      </c>
      <c r="R300" s="16" t="s">
        <v>32</v>
      </c>
      <c r="S300" s="16" t="s">
        <v>32</v>
      </c>
      <c r="T300" s="16" t="s">
        <v>32</v>
      </c>
      <c r="U300" s="17" t="s">
        <v>32</v>
      </c>
      <c r="V300" s="17" t="s">
        <v>32</v>
      </c>
      <c r="W300" s="17" t="s">
        <v>32</v>
      </c>
      <c r="X300" s="17" t="s">
        <v>32</v>
      </c>
      <c r="Y300" s="17" t="s">
        <v>32</v>
      </c>
      <c r="Z300" s="17" t="s">
        <v>32</v>
      </c>
      <c r="AA300" s="13"/>
    </row>
    <row r="301" customFormat="false" ht="15" hidden="false" customHeight="false" outlineLevel="0" collapsed="false">
      <c r="A301" s="15" t="s">
        <v>996</v>
      </c>
      <c r="B301" s="8" t="s">
        <v>997</v>
      </c>
      <c r="C301" s="16" t="s">
        <v>873</v>
      </c>
      <c r="D301" s="17" t="s">
        <v>32</v>
      </c>
      <c r="E301" s="17" t="s">
        <v>32</v>
      </c>
      <c r="F301" s="17" t="s">
        <v>32</v>
      </c>
      <c r="G301" s="17" t="s">
        <v>32</v>
      </c>
      <c r="H301" s="17" t="s">
        <v>32</v>
      </c>
      <c r="I301" s="17" t="s">
        <v>32</v>
      </c>
      <c r="J301" s="17" t="s">
        <v>32</v>
      </c>
      <c r="K301" s="17" t="s">
        <v>32</v>
      </c>
      <c r="L301" s="17" t="s">
        <v>32</v>
      </c>
      <c r="M301" s="17" t="s">
        <v>32</v>
      </c>
      <c r="N301" s="17" t="s">
        <v>32</v>
      </c>
      <c r="O301" s="17" t="s">
        <v>32</v>
      </c>
      <c r="P301" s="17" t="s">
        <v>32</v>
      </c>
      <c r="Q301" s="17" t="s">
        <v>32</v>
      </c>
      <c r="R301" s="16" t="s">
        <v>32</v>
      </c>
      <c r="S301" s="16" t="s">
        <v>32</v>
      </c>
      <c r="T301" s="16" t="s">
        <v>32</v>
      </c>
      <c r="U301" s="17" t="s">
        <v>32</v>
      </c>
      <c r="V301" s="17" t="s">
        <v>32</v>
      </c>
      <c r="W301" s="17" t="s">
        <v>32</v>
      </c>
      <c r="X301" s="17" t="s">
        <v>32</v>
      </c>
      <c r="Y301" s="17" t="s">
        <v>32</v>
      </c>
      <c r="Z301" s="17" t="s">
        <v>32</v>
      </c>
      <c r="AA301" s="13"/>
    </row>
    <row r="302" customFormat="false" ht="15" hidden="false" customHeight="false" outlineLevel="0" collapsed="false">
      <c r="A302" s="15" t="s">
        <v>998</v>
      </c>
      <c r="B302" s="8" t="s">
        <v>999</v>
      </c>
      <c r="C302" s="16" t="s">
        <v>873</v>
      </c>
      <c r="D302" s="17" t="s">
        <v>32</v>
      </c>
      <c r="E302" s="17" t="s">
        <v>32</v>
      </c>
      <c r="F302" s="17" t="s">
        <v>32</v>
      </c>
      <c r="G302" s="17" t="s">
        <v>32</v>
      </c>
      <c r="H302" s="17" t="s">
        <v>32</v>
      </c>
      <c r="I302" s="17" t="s">
        <v>32</v>
      </c>
      <c r="J302" s="17" t="s">
        <v>32</v>
      </c>
      <c r="K302" s="17" t="s">
        <v>32</v>
      </c>
      <c r="L302" s="17" t="s">
        <v>32</v>
      </c>
      <c r="M302" s="17" t="s">
        <v>32</v>
      </c>
      <c r="N302" s="17" t="s">
        <v>32</v>
      </c>
      <c r="O302" s="17" t="s">
        <v>32</v>
      </c>
      <c r="P302" s="17" t="s">
        <v>32</v>
      </c>
      <c r="Q302" s="17" t="s">
        <v>32</v>
      </c>
      <c r="R302" s="16" t="s">
        <v>32</v>
      </c>
      <c r="S302" s="16" t="s">
        <v>32</v>
      </c>
      <c r="T302" s="16" t="s">
        <v>32</v>
      </c>
      <c r="U302" s="17" t="s">
        <v>32</v>
      </c>
      <c r="V302" s="17" t="s">
        <v>32</v>
      </c>
      <c r="W302" s="17" t="s">
        <v>32</v>
      </c>
      <c r="X302" s="17" t="s">
        <v>32</v>
      </c>
      <c r="Y302" s="17" t="s">
        <v>32</v>
      </c>
      <c r="Z302" s="17" t="s">
        <v>32</v>
      </c>
      <c r="AA302" s="13"/>
    </row>
    <row r="303" customFormat="false" ht="15" hidden="false" customHeight="false" outlineLevel="0" collapsed="false">
      <c r="A303" s="15" t="s">
        <v>1000</v>
      </c>
      <c r="B303" s="8" t="s">
        <v>1001</v>
      </c>
      <c r="C303" s="16" t="s">
        <v>873</v>
      </c>
      <c r="D303" s="17" t="s">
        <v>32</v>
      </c>
      <c r="E303" s="17" t="s">
        <v>32</v>
      </c>
      <c r="F303" s="17" t="s">
        <v>32</v>
      </c>
      <c r="G303" s="17" t="s">
        <v>32</v>
      </c>
      <c r="H303" s="17" t="s">
        <v>32</v>
      </c>
      <c r="I303" s="17" t="s">
        <v>32</v>
      </c>
      <c r="J303" s="17" t="s">
        <v>32</v>
      </c>
      <c r="K303" s="17" t="s">
        <v>32</v>
      </c>
      <c r="L303" s="17" t="s">
        <v>32</v>
      </c>
      <c r="M303" s="17" t="s">
        <v>32</v>
      </c>
      <c r="N303" s="17" t="s">
        <v>32</v>
      </c>
      <c r="O303" s="17" t="s">
        <v>32</v>
      </c>
      <c r="P303" s="17" t="s">
        <v>32</v>
      </c>
      <c r="Q303" s="17" t="s">
        <v>32</v>
      </c>
      <c r="R303" s="16" t="s">
        <v>32</v>
      </c>
      <c r="S303" s="16" t="s">
        <v>32</v>
      </c>
      <c r="T303" s="16" t="s">
        <v>32</v>
      </c>
      <c r="U303" s="17" t="s">
        <v>32</v>
      </c>
      <c r="V303" s="17" t="s">
        <v>32</v>
      </c>
      <c r="W303" s="17" t="s">
        <v>32</v>
      </c>
      <c r="X303" s="17" t="s">
        <v>32</v>
      </c>
      <c r="Y303" s="17" t="s">
        <v>32</v>
      </c>
      <c r="Z303" s="17" t="s">
        <v>32</v>
      </c>
      <c r="AA303" s="13"/>
    </row>
    <row r="304" customFormat="false" ht="15" hidden="false" customHeight="false" outlineLevel="0" collapsed="false">
      <c r="A304" s="15" t="s">
        <v>1002</v>
      </c>
      <c r="B304" s="8" t="s">
        <v>1003</v>
      </c>
      <c r="C304" s="16" t="s">
        <v>873</v>
      </c>
      <c r="D304" s="17" t="s">
        <v>32</v>
      </c>
      <c r="E304" s="17" t="s">
        <v>32</v>
      </c>
      <c r="F304" s="17" t="s">
        <v>32</v>
      </c>
      <c r="G304" s="17" t="s">
        <v>32</v>
      </c>
      <c r="H304" s="17" t="s">
        <v>32</v>
      </c>
      <c r="I304" s="17" t="s">
        <v>32</v>
      </c>
      <c r="J304" s="17" t="s">
        <v>32</v>
      </c>
      <c r="K304" s="17" t="s">
        <v>32</v>
      </c>
      <c r="L304" s="17" t="s">
        <v>32</v>
      </c>
      <c r="M304" s="17" t="s">
        <v>32</v>
      </c>
      <c r="N304" s="17" t="s">
        <v>32</v>
      </c>
      <c r="O304" s="17" t="s">
        <v>32</v>
      </c>
      <c r="P304" s="17" t="s">
        <v>32</v>
      </c>
      <c r="Q304" s="17" t="s">
        <v>32</v>
      </c>
      <c r="R304" s="16" t="s">
        <v>32</v>
      </c>
      <c r="S304" s="16" t="s">
        <v>32</v>
      </c>
      <c r="T304" s="16" t="s">
        <v>32</v>
      </c>
      <c r="U304" s="17" t="s">
        <v>32</v>
      </c>
      <c r="V304" s="17" t="s">
        <v>32</v>
      </c>
      <c r="W304" s="17" t="s">
        <v>32</v>
      </c>
      <c r="X304" s="17" t="s">
        <v>32</v>
      </c>
      <c r="Y304" s="17" t="s">
        <v>32</v>
      </c>
      <c r="Z304" s="17" t="s">
        <v>32</v>
      </c>
      <c r="AA304" s="13"/>
    </row>
    <row r="305" customFormat="false" ht="15" hidden="false" customHeight="false" outlineLevel="0" collapsed="false">
      <c r="A305" s="15" t="s">
        <v>1004</v>
      </c>
      <c r="B305" s="8" t="s">
        <v>1005</v>
      </c>
      <c r="C305" s="16" t="s">
        <v>873</v>
      </c>
      <c r="D305" s="17" t="s">
        <v>32</v>
      </c>
      <c r="E305" s="17" t="s">
        <v>32</v>
      </c>
      <c r="F305" s="17" t="s">
        <v>32</v>
      </c>
      <c r="G305" s="17" t="s">
        <v>32</v>
      </c>
      <c r="H305" s="17" t="s">
        <v>32</v>
      </c>
      <c r="I305" s="17" t="s">
        <v>32</v>
      </c>
      <c r="J305" s="17" t="s">
        <v>32</v>
      </c>
      <c r="K305" s="17" t="s">
        <v>32</v>
      </c>
      <c r="L305" s="17" t="s">
        <v>32</v>
      </c>
      <c r="M305" s="17" t="s">
        <v>32</v>
      </c>
      <c r="N305" s="17" t="s">
        <v>32</v>
      </c>
      <c r="O305" s="17" t="s">
        <v>32</v>
      </c>
      <c r="P305" s="17" t="s">
        <v>32</v>
      </c>
      <c r="Q305" s="17" t="s">
        <v>32</v>
      </c>
      <c r="R305" s="16" t="s">
        <v>32</v>
      </c>
      <c r="S305" s="16" t="s">
        <v>32</v>
      </c>
      <c r="T305" s="16" t="s">
        <v>32</v>
      </c>
      <c r="U305" s="17" t="s">
        <v>32</v>
      </c>
      <c r="V305" s="17" t="s">
        <v>32</v>
      </c>
      <c r="W305" s="17" t="s">
        <v>32</v>
      </c>
      <c r="X305" s="17" t="s">
        <v>32</v>
      </c>
      <c r="Y305" s="17" t="s">
        <v>32</v>
      </c>
      <c r="Z305" s="17" t="s">
        <v>32</v>
      </c>
      <c r="AA305" s="13"/>
    </row>
    <row r="306" customFormat="false" ht="15" hidden="false" customHeight="false" outlineLevel="0" collapsed="false">
      <c r="A306" s="15" t="s">
        <v>1006</v>
      </c>
      <c r="B306" s="8" t="s">
        <v>1007</v>
      </c>
      <c r="C306" s="16" t="s">
        <v>873</v>
      </c>
      <c r="D306" s="17" t="s">
        <v>32</v>
      </c>
      <c r="E306" s="17" t="s">
        <v>32</v>
      </c>
      <c r="F306" s="17" t="s">
        <v>32</v>
      </c>
      <c r="G306" s="17" t="s">
        <v>32</v>
      </c>
      <c r="H306" s="17" t="s">
        <v>32</v>
      </c>
      <c r="I306" s="17" t="s">
        <v>32</v>
      </c>
      <c r="J306" s="17" t="s">
        <v>32</v>
      </c>
      <c r="K306" s="17" t="s">
        <v>32</v>
      </c>
      <c r="L306" s="17" t="s">
        <v>32</v>
      </c>
      <c r="M306" s="17" t="s">
        <v>32</v>
      </c>
      <c r="N306" s="17" t="s">
        <v>32</v>
      </c>
      <c r="O306" s="17" t="s">
        <v>32</v>
      </c>
      <c r="P306" s="17" t="s">
        <v>32</v>
      </c>
      <c r="Q306" s="17" t="s">
        <v>32</v>
      </c>
      <c r="R306" s="16" t="s">
        <v>32</v>
      </c>
      <c r="S306" s="16" t="s">
        <v>32</v>
      </c>
      <c r="T306" s="16" t="s">
        <v>32</v>
      </c>
      <c r="U306" s="17" t="s">
        <v>32</v>
      </c>
      <c r="V306" s="17" t="s">
        <v>32</v>
      </c>
      <c r="W306" s="17" t="s">
        <v>32</v>
      </c>
      <c r="X306" s="17" t="s">
        <v>32</v>
      </c>
      <c r="Y306" s="17" t="s">
        <v>32</v>
      </c>
      <c r="Z306" s="17" t="s">
        <v>32</v>
      </c>
      <c r="AA306" s="13"/>
    </row>
    <row r="307" customFormat="false" ht="15" hidden="false" customHeight="false" outlineLevel="0" collapsed="false">
      <c r="A307" s="15" t="s">
        <v>1008</v>
      </c>
      <c r="B307" s="8" t="s">
        <v>1009</v>
      </c>
      <c r="C307" s="16" t="s">
        <v>873</v>
      </c>
      <c r="D307" s="17" t="s">
        <v>32</v>
      </c>
      <c r="E307" s="17" t="s">
        <v>32</v>
      </c>
      <c r="F307" s="17" t="s">
        <v>32</v>
      </c>
      <c r="G307" s="17" t="s">
        <v>32</v>
      </c>
      <c r="H307" s="17" t="s">
        <v>32</v>
      </c>
      <c r="I307" s="17" t="s">
        <v>32</v>
      </c>
      <c r="J307" s="17" t="s">
        <v>32</v>
      </c>
      <c r="K307" s="17" t="s">
        <v>32</v>
      </c>
      <c r="L307" s="17" t="s">
        <v>32</v>
      </c>
      <c r="M307" s="17" t="s">
        <v>32</v>
      </c>
      <c r="N307" s="17" t="s">
        <v>32</v>
      </c>
      <c r="O307" s="17" t="s">
        <v>32</v>
      </c>
      <c r="P307" s="17" t="s">
        <v>32</v>
      </c>
      <c r="Q307" s="17" t="s">
        <v>32</v>
      </c>
      <c r="R307" s="16" t="s">
        <v>32</v>
      </c>
      <c r="S307" s="16" t="s">
        <v>32</v>
      </c>
      <c r="T307" s="16" t="s">
        <v>32</v>
      </c>
      <c r="U307" s="17" t="s">
        <v>32</v>
      </c>
      <c r="V307" s="17" t="s">
        <v>32</v>
      </c>
      <c r="W307" s="17" t="s">
        <v>32</v>
      </c>
      <c r="X307" s="17" t="s">
        <v>32</v>
      </c>
      <c r="Y307" s="17" t="s">
        <v>32</v>
      </c>
      <c r="Z307" s="17" t="s">
        <v>32</v>
      </c>
      <c r="AA307" s="13"/>
    </row>
    <row r="308" customFormat="false" ht="15" hidden="false" customHeight="false" outlineLevel="0" collapsed="false">
      <c r="A308" s="15" t="s">
        <v>1010</v>
      </c>
      <c r="B308" s="8" t="s">
        <v>1011</v>
      </c>
      <c r="C308" s="16" t="s">
        <v>873</v>
      </c>
      <c r="D308" s="17" t="s">
        <v>32</v>
      </c>
      <c r="E308" s="17" t="s">
        <v>32</v>
      </c>
      <c r="F308" s="17" t="s">
        <v>32</v>
      </c>
      <c r="G308" s="17" t="s">
        <v>32</v>
      </c>
      <c r="H308" s="17" t="s">
        <v>32</v>
      </c>
      <c r="I308" s="17" t="s">
        <v>32</v>
      </c>
      <c r="J308" s="17" t="s">
        <v>32</v>
      </c>
      <c r="K308" s="17" t="s">
        <v>32</v>
      </c>
      <c r="L308" s="17" t="s">
        <v>32</v>
      </c>
      <c r="M308" s="17" t="s">
        <v>32</v>
      </c>
      <c r="N308" s="17" t="s">
        <v>32</v>
      </c>
      <c r="O308" s="17" t="s">
        <v>32</v>
      </c>
      <c r="P308" s="17" t="s">
        <v>32</v>
      </c>
      <c r="Q308" s="17" t="s">
        <v>32</v>
      </c>
      <c r="R308" s="16" t="s">
        <v>32</v>
      </c>
      <c r="S308" s="16" t="s">
        <v>32</v>
      </c>
      <c r="T308" s="16" t="s">
        <v>32</v>
      </c>
      <c r="U308" s="17" t="s">
        <v>32</v>
      </c>
      <c r="V308" s="17" t="s">
        <v>32</v>
      </c>
      <c r="W308" s="17" t="s">
        <v>32</v>
      </c>
      <c r="X308" s="17" t="s">
        <v>32</v>
      </c>
      <c r="Y308" s="17" t="s">
        <v>32</v>
      </c>
      <c r="Z308" s="17" t="s">
        <v>32</v>
      </c>
      <c r="AA308" s="13"/>
    </row>
    <row r="309" customFormat="false" ht="15" hidden="false" customHeight="false" outlineLevel="0" collapsed="false">
      <c r="A309" s="15" t="s">
        <v>1012</v>
      </c>
      <c r="B309" s="8" t="s">
        <v>1013</v>
      </c>
      <c r="C309" s="16" t="s">
        <v>1014</v>
      </c>
      <c r="D309" s="17" t="s">
        <v>1015</v>
      </c>
      <c r="E309" s="17" t="n">
        <v>30</v>
      </c>
      <c r="F309" s="17" t="n">
        <v>0</v>
      </c>
      <c r="G309" s="13" t="n">
        <v>70</v>
      </c>
      <c r="H309" s="13" t="n">
        <v>140</v>
      </c>
      <c r="I309" s="17" t="s">
        <v>42</v>
      </c>
      <c r="J309" s="17" t="s">
        <v>43</v>
      </c>
      <c r="K309" s="17" t="s">
        <v>42</v>
      </c>
      <c r="L309" s="17" t="s">
        <v>32</v>
      </c>
      <c r="M309" s="17" t="s">
        <v>1016</v>
      </c>
      <c r="N309" s="17" t="s">
        <v>32</v>
      </c>
      <c r="O309" s="17" t="s">
        <v>32</v>
      </c>
      <c r="P309" s="17" t="s">
        <v>55</v>
      </c>
      <c r="Q309" s="17" t="s">
        <v>32</v>
      </c>
      <c r="R309" s="16" t="s">
        <v>32</v>
      </c>
      <c r="S309" s="16" t="s">
        <v>69</v>
      </c>
      <c r="T309" s="18" t="s">
        <v>32</v>
      </c>
      <c r="U309" s="13" t="s">
        <v>32</v>
      </c>
      <c r="V309" s="13" t="s">
        <v>97</v>
      </c>
      <c r="W309" s="17" t="s">
        <v>32</v>
      </c>
      <c r="X309" s="17" t="s">
        <v>32</v>
      </c>
      <c r="Y309" s="17" t="s">
        <v>85</v>
      </c>
      <c r="Z309" s="17" t="s">
        <v>32</v>
      </c>
      <c r="AA309" s="13" t="s">
        <v>1017</v>
      </c>
    </row>
    <row r="310" customFormat="false" ht="26.25" hidden="false" customHeight="false" outlineLevel="0" collapsed="false">
      <c r="A310" s="15" t="s">
        <v>1018</v>
      </c>
      <c r="B310" s="8" t="s">
        <v>1019</v>
      </c>
      <c r="C310" s="16" t="s">
        <v>1020</v>
      </c>
      <c r="D310" s="17" t="s">
        <v>1021</v>
      </c>
      <c r="E310" s="17" t="n">
        <v>10</v>
      </c>
      <c r="F310" s="17" t="n">
        <v>0</v>
      </c>
      <c r="G310" s="13" t="n">
        <v>90</v>
      </c>
      <c r="H310" s="13" t="n">
        <v>12</v>
      </c>
      <c r="I310" s="17" t="s">
        <v>42</v>
      </c>
      <c r="J310" s="17" t="s">
        <v>43</v>
      </c>
      <c r="K310" s="17" t="s">
        <v>42</v>
      </c>
      <c r="L310" s="17" t="s">
        <v>32</v>
      </c>
      <c r="M310" s="17" t="s">
        <v>1022</v>
      </c>
      <c r="N310" s="17" t="s">
        <v>32</v>
      </c>
      <c r="O310" s="17" t="s">
        <v>32</v>
      </c>
      <c r="P310" s="17" t="s">
        <v>55</v>
      </c>
      <c r="Q310" s="17" t="s">
        <v>32</v>
      </c>
      <c r="R310" s="16" t="s">
        <v>32</v>
      </c>
      <c r="S310" s="16" t="s">
        <v>69</v>
      </c>
      <c r="T310" s="18" t="s">
        <v>32</v>
      </c>
      <c r="U310" s="13" t="s">
        <v>32</v>
      </c>
      <c r="V310" s="13" t="s">
        <v>97</v>
      </c>
      <c r="W310" s="17" t="s">
        <v>32</v>
      </c>
      <c r="X310" s="17" t="s">
        <v>32</v>
      </c>
      <c r="Y310" s="17" t="s">
        <v>49</v>
      </c>
      <c r="Z310" s="17" t="s">
        <v>32</v>
      </c>
      <c r="AA310" s="13" t="s">
        <v>1023</v>
      </c>
    </row>
    <row r="311" customFormat="false" ht="15" hidden="false" customHeight="false" outlineLevel="0" collapsed="false">
      <c r="A311" s="15" t="s">
        <v>1024</v>
      </c>
      <c r="B311" s="8" t="s">
        <v>1025</v>
      </c>
      <c r="C311" s="16" t="s">
        <v>1014</v>
      </c>
      <c r="D311" s="17" t="s">
        <v>1026</v>
      </c>
      <c r="E311" s="17" t="n">
        <v>5</v>
      </c>
      <c r="F311" s="17" t="n">
        <v>0</v>
      </c>
      <c r="G311" s="13" t="n">
        <v>95</v>
      </c>
      <c r="H311" s="13" t="n">
        <v>130</v>
      </c>
      <c r="I311" s="17" t="s">
        <v>42</v>
      </c>
      <c r="J311" s="17" t="s">
        <v>43</v>
      </c>
      <c r="K311" s="17" t="s">
        <v>42</v>
      </c>
      <c r="L311" s="17" t="s">
        <v>32</v>
      </c>
      <c r="M311" s="17" t="s">
        <v>155</v>
      </c>
      <c r="N311" s="17" t="s">
        <v>32</v>
      </c>
      <c r="O311" s="17" t="s">
        <v>32</v>
      </c>
      <c r="P311" s="17" t="s">
        <v>55</v>
      </c>
      <c r="Q311" s="17" t="s">
        <v>32</v>
      </c>
      <c r="R311" s="16" t="s">
        <v>32</v>
      </c>
      <c r="S311" s="16" t="s">
        <v>69</v>
      </c>
      <c r="T311" s="18" t="s">
        <v>32</v>
      </c>
      <c r="U311" s="13" t="s">
        <v>32</v>
      </c>
      <c r="V311" s="13" t="s">
        <v>97</v>
      </c>
      <c r="W311" s="17" t="s">
        <v>32</v>
      </c>
      <c r="X311" s="17" t="s">
        <v>32</v>
      </c>
      <c r="Y311" s="17" t="s">
        <v>49</v>
      </c>
      <c r="Z311" s="17" t="s">
        <v>32</v>
      </c>
      <c r="AA311" s="13" t="s">
        <v>1027</v>
      </c>
    </row>
    <row r="312" customFormat="false" ht="15" hidden="false" customHeight="false" outlineLevel="0" collapsed="false">
      <c r="A312" s="15" t="s">
        <v>1028</v>
      </c>
      <c r="B312" s="8" t="s">
        <v>1029</v>
      </c>
      <c r="C312" s="16" t="s">
        <v>1014</v>
      </c>
      <c r="D312" s="17" t="s">
        <v>1030</v>
      </c>
      <c r="E312" s="17" t="n">
        <v>25</v>
      </c>
      <c r="F312" s="17" t="n">
        <v>15</v>
      </c>
      <c r="G312" s="13" t="n">
        <v>60</v>
      </c>
      <c r="H312" s="13" t="n">
        <v>175</v>
      </c>
      <c r="I312" s="17" t="s">
        <v>42</v>
      </c>
      <c r="J312" s="17" t="s">
        <v>43</v>
      </c>
      <c r="K312" s="17" t="s">
        <v>42</v>
      </c>
      <c r="L312" s="17" t="s">
        <v>32</v>
      </c>
      <c r="M312" s="17" t="s">
        <v>295</v>
      </c>
      <c r="N312" s="17" t="s">
        <v>32</v>
      </c>
      <c r="O312" s="17" t="s">
        <v>32</v>
      </c>
      <c r="P312" s="17" t="s">
        <v>55</v>
      </c>
      <c r="Q312" s="17" t="s">
        <v>32</v>
      </c>
      <c r="R312" s="16" t="s">
        <v>32</v>
      </c>
      <c r="S312" s="16" t="s">
        <v>69</v>
      </c>
      <c r="T312" s="18" t="s">
        <v>32</v>
      </c>
      <c r="U312" s="13" t="s">
        <v>32</v>
      </c>
      <c r="V312" s="13" t="s">
        <v>97</v>
      </c>
      <c r="W312" s="17" t="s">
        <v>32</v>
      </c>
      <c r="X312" s="17" t="s">
        <v>32</v>
      </c>
      <c r="Y312" s="17" t="s">
        <v>135</v>
      </c>
      <c r="Z312" s="17" t="s">
        <v>32</v>
      </c>
      <c r="AA312" s="13" t="s">
        <v>1031</v>
      </c>
    </row>
    <row r="313" customFormat="false" ht="15" hidden="false" customHeight="false" outlineLevel="0" collapsed="false">
      <c r="A313" s="15" t="s">
        <v>1032</v>
      </c>
      <c r="B313" s="8" t="s">
        <v>1033</v>
      </c>
      <c r="C313" s="16" t="s">
        <v>1014</v>
      </c>
      <c r="D313" s="17" t="s">
        <v>1034</v>
      </c>
      <c r="E313" s="17" t="n">
        <v>75</v>
      </c>
      <c r="F313" s="17" t="n">
        <v>10</v>
      </c>
      <c r="G313" s="13" t="n">
        <v>15</v>
      </c>
      <c r="H313" s="13" t="n">
        <v>165</v>
      </c>
      <c r="I313" s="17" t="s">
        <v>42</v>
      </c>
      <c r="J313" s="17" t="s">
        <v>43</v>
      </c>
      <c r="K313" s="17" t="s">
        <v>43</v>
      </c>
      <c r="L313" s="17" t="s">
        <v>32</v>
      </c>
      <c r="M313" s="17" t="s">
        <v>145</v>
      </c>
      <c r="N313" s="17" t="s">
        <v>96</v>
      </c>
      <c r="O313" s="17" t="s">
        <v>32</v>
      </c>
      <c r="P313" s="17" t="s">
        <v>55</v>
      </c>
      <c r="Q313" s="17" t="s">
        <v>55</v>
      </c>
      <c r="R313" s="16" t="s">
        <v>32</v>
      </c>
      <c r="S313" s="16" t="s">
        <v>69</v>
      </c>
      <c r="T313" s="18" t="s">
        <v>83</v>
      </c>
      <c r="U313" s="13" t="s">
        <v>32</v>
      </c>
      <c r="V313" s="13" t="s">
        <v>97</v>
      </c>
      <c r="W313" s="17" t="s">
        <v>98</v>
      </c>
      <c r="X313" s="17" t="s">
        <v>32</v>
      </c>
      <c r="Y313" s="17" t="s">
        <v>135</v>
      </c>
      <c r="Z313" s="17" t="s">
        <v>567</v>
      </c>
      <c r="AA313" s="13" t="s">
        <v>1035</v>
      </c>
    </row>
    <row r="314" customFormat="false" ht="15" hidden="false" customHeight="false" outlineLevel="0" collapsed="false">
      <c r="A314" s="15" t="s">
        <v>1036</v>
      </c>
      <c r="B314" s="8" t="s">
        <v>1037</v>
      </c>
      <c r="C314" s="16"/>
      <c r="D314" s="17"/>
      <c r="E314" s="17"/>
      <c r="F314" s="17"/>
      <c r="G314" s="13"/>
      <c r="H314" s="13"/>
      <c r="I314" s="17"/>
      <c r="J314" s="17"/>
      <c r="K314" s="17"/>
      <c r="L314" s="17"/>
      <c r="M314" s="17"/>
      <c r="N314" s="17"/>
      <c r="O314" s="17"/>
      <c r="P314" s="17"/>
      <c r="Q314" s="17"/>
      <c r="R314" s="16"/>
      <c r="S314" s="16"/>
      <c r="T314" s="18"/>
      <c r="U314" s="13"/>
      <c r="V314" s="13"/>
      <c r="W314" s="17"/>
      <c r="X314" s="17"/>
      <c r="Y314" s="17"/>
      <c r="Z314" s="17"/>
      <c r="AA314" s="13"/>
    </row>
    <row r="315" customFormat="false" ht="15" hidden="false" customHeight="false" outlineLevel="0" collapsed="false">
      <c r="A315" s="15" t="s">
        <v>1038</v>
      </c>
      <c r="B315" s="8" t="s">
        <v>1039</v>
      </c>
      <c r="C315" s="16"/>
      <c r="D315" s="17"/>
      <c r="E315" s="17"/>
      <c r="F315" s="17"/>
      <c r="G315" s="13"/>
      <c r="H315" s="13"/>
      <c r="I315" s="17"/>
      <c r="J315" s="17"/>
      <c r="K315" s="17"/>
      <c r="L315" s="17"/>
      <c r="M315" s="17"/>
      <c r="N315" s="17"/>
      <c r="O315" s="17"/>
      <c r="P315" s="17"/>
      <c r="Q315" s="17"/>
      <c r="R315" s="16"/>
      <c r="S315" s="16"/>
      <c r="T315" s="18"/>
      <c r="U315" s="13"/>
      <c r="V315" s="13"/>
      <c r="W315" s="17"/>
      <c r="X315" s="17"/>
      <c r="Y315" s="17"/>
      <c r="Z315" s="17"/>
      <c r="AA315" s="13"/>
    </row>
    <row r="316" customFormat="false" ht="15" hidden="false" customHeight="false" outlineLevel="0" collapsed="false">
      <c r="A316" s="15" t="s">
        <v>1040</v>
      </c>
      <c r="B316" s="8" t="s">
        <v>1041</v>
      </c>
      <c r="C316" s="16"/>
      <c r="D316" s="17"/>
      <c r="E316" s="17"/>
      <c r="F316" s="17"/>
      <c r="G316" s="13"/>
      <c r="H316" s="13"/>
      <c r="I316" s="17"/>
      <c r="J316" s="17"/>
      <c r="K316" s="17"/>
      <c r="L316" s="17"/>
      <c r="M316" s="17"/>
      <c r="N316" s="17"/>
      <c r="O316" s="17"/>
      <c r="P316" s="17"/>
      <c r="Q316" s="17"/>
      <c r="R316" s="16"/>
      <c r="S316" s="16"/>
      <c r="T316" s="18"/>
      <c r="U316" s="13"/>
      <c r="V316" s="13"/>
      <c r="W316" s="17"/>
      <c r="X316" s="17"/>
      <c r="Y316" s="17"/>
      <c r="Z316" s="17"/>
      <c r="AA316" s="13"/>
    </row>
    <row r="317" customFormat="false" ht="15" hidden="false" customHeight="false" outlineLevel="0" collapsed="false">
      <c r="A317" s="15" t="s">
        <v>1042</v>
      </c>
      <c r="B317" s="8" t="s">
        <v>1043</v>
      </c>
      <c r="C317" s="16"/>
      <c r="D317" s="17"/>
      <c r="E317" s="17"/>
      <c r="F317" s="17"/>
      <c r="G317" s="13"/>
      <c r="H317" s="13"/>
      <c r="I317" s="17"/>
      <c r="J317" s="17"/>
      <c r="K317" s="17"/>
      <c r="L317" s="17"/>
      <c r="M317" s="17"/>
      <c r="N317" s="17"/>
      <c r="O317" s="17"/>
      <c r="P317" s="17"/>
      <c r="Q317" s="17"/>
      <c r="R317" s="16"/>
      <c r="S317" s="16"/>
      <c r="T317" s="18"/>
      <c r="U317" s="13"/>
      <c r="V317" s="13"/>
      <c r="W317" s="17"/>
      <c r="X317" s="17"/>
      <c r="Y317" s="17"/>
      <c r="Z317" s="17"/>
      <c r="AA317" s="13"/>
    </row>
    <row r="318" customFormat="false" ht="15" hidden="false" customHeight="false" outlineLevel="0" collapsed="false">
      <c r="A318" s="15" t="s">
        <v>1044</v>
      </c>
      <c r="B318" s="8" t="s">
        <v>1045</v>
      </c>
      <c r="C318" s="16"/>
      <c r="D318" s="17"/>
      <c r="E318" s="17"/>
      <c r="F318" s="17"/>
      <c r="G318" s="13"/>
      <c r="H318" s="13"/>
      <c r="I318" s="17"/>
      <c r="J318" s="17"/>
      <c r="K318" s="17"/>
      <c r="L318" s="17"/>
      <c r="M318" s="17"/>
      <c r="N318" s="17"/>
      <c r="O318" s="17"/>
      <c r="P318" s="17"/>
      <c r="Q318" s="17"/>
      <c r="R318" s="16"/>
      <c r="S318" s="16"/>
      <c r="T318" s="18"/>
      <c r="U318" s="13"/>
      <c r="V318" s="13"/>
      <c r="W318" s="17"/>
      <c r="X318" s="17"/>
      <c r="Y318" s="17"/>
      <c r="Z318" s="17"/>
      <c r="AA318" s="13"/>
    </row>
    <row r="319" customFormat="false" ht="15" hidden="false" customHeight="false" outlineLevel="0" collapsed="false">
      <c r="A319" s="15" t="s">
        <v>1046</v>
      </c>
      <c r="B319" s="8" t="s">
        <v>1047</v>
      </c>
      <c r="C319" s="16"/>
      <c r="D319" s="17"/>
      <c r="E319" s="17"/>
      <c r="F319" s="17"/>
      <c r="G319" s="13"/>
      <c r="H319" s="13"/>
      <c r="I319" s="17"/>
      <c r="J319" s="17"/>
      <c r="K319" s="17"/>
      <c r="L319" s="17"/>
      <c r="M319" s="17"/>
      <c r="N319" s="17"/>
      <c r="O319" s="17"/>
      <c r="P319" s="17"/>
      <c r="Q319" s="17"/>
      <c r="R319" s="16"/>
      <c r="S319" s="16"/>
      <c r="T319" s="18"/>
      <c r="U319" s="13"/>
      <c r="V319" s="13"/>
      <c r="W319" s="17"/>
      <c r="X319" s="17"/>
      <c r="Y319" s="17"/>
      <c r="Z319" s="17"/>
      <c r="AA319" s="13"/>
    </row>
    <row r="320" customFormat="false" ht="15" hidden="false" customHeight="false" outlineLevel="0" collapsed="false">
      <c r="A320" s="15" t="s">
        <v>1048</v>
      </c>
      <c r="B320" s="8" t="s">
        <v>1049</v>
      </c>
      <c r="C320" s="16"/>
      <c r="D320" s="17"/>
      <c r="E320" s="17"/>
      <c r="F320" s="17"/>
      <c r="G320" s="13"/>
      <c r="H320" s="13"/>
      <c r="I320" s="17"/>
      <c r="J320" s="17"/>
      <c r="K320" s="17"/>
      <c r="L320" s="17"/>
      <c r="M320" s="17"/>
      <c r="N320" s="17"/>
      <c r="O320" s="17"/>
      <c r="P320" s="17"/>
      <c r="Q320" s="17"/>
      <c r="R320" s="16"/>
      <c r="S320" s="16"/>
      <c r="T320" s="18"/>
      <c r="U320" s="13"/>
      <c r="V320" s="13"/>
      <c r="W320" s="17"/>
      <c r="X320" s="17"/>
      <c r="Y320" s="17"/>
      <c r="Z320" s="17"/>
      <c r="AA320" s="13"/>
    </row>
    <row r="321" customFormat="false" ht="15" hidden="false" customHeight="false" outlineLevel="0" collapsed="false">
      <c r="A321" s="15" t="s">
        <v>1050</v>
      </c>
      <c r="B321" s="8" t="s">
        <v>1051</v>
      </c>
      <c r="C321" s="16"/>
      <c r="D321" s="17"/>
      <c r="E321" s="17"/>
      <c r="F321" s="17"/>
      <c r="G321" s="13"/>
      <c r="H321" s="13"/>
      <c r="I321" s="17"/>
      <c r="J321" s="17"/>
      <c r="K321" s="17"/>
      <c r="L321" s="17"/>
      <c r="M321" s="17"/>
      <c r="N321" s="17"/>
      <c r="O321" s="17"/>
      <c r="P321" s="17"/>
      <c r="Q321" s="17"/>
      <c r="R321" s="16"/>
      <c r="S321" s="16"/>
      <c r="T321" s="18"/>
      <c r="U321" s="13"/>
      <c r="V321" s="13"/>
      <c r="W321" s="17"/>
      <c r="X321" s="17"/>
      <c r="Y321" s="17"/>
      <c r="Z321" s="17"/>
      <c r="AA321" s="13"/>
    </row>
    <row r="322" customFormat="false" ht="15" hidden="false" customHeight="false" outlineLevel="0" collapsed="false">
      <c r="A322" s="15" t="s">
        <v>1052</v>
      </c>
      <c r="B322" s="8" t="s">
        <v>1053</v>
      </c>
      <c r="C322" s="16"/>
      <c r="D322" s="17"/>
      <c r="E322" s="17"/>
      <c r="F322" s="17"/>
      <c r="G322" s="13"/>
      <c r="H322" s="13"/>
      <c r="I322" s="17"/>
      <c r="J322" s="17"/>
      <c r="K322" s="17"/>
      <c r="L322" s="17"/>
      <c r="M322" s="17"/>
      <c r="N322" s="17"/>
      <c r="O322" s="17"/>
      <c r="P322" s="17"/>
      <c r="Q322" s="17"/>
      <c r="R322" s="16"/>
      <c r="S322" s="16"/>
      <c r="T322" s="18"/>
      <c r="U322" s="13"/>
      <c r="V322" s="13"/>
      <c r="W322" s="17"/>
      <c r="X322" s="17"/>
      <c r="Y322" s="17"/>
      <c r="Z322" s="17"/>
      <c r="AA322" s="13"/>
    </row>
    <row r="323" customFormat="false" ht="15" hidden="false" customHeight="false" outlineLevel="0" collapsed="false">
      <c r="A323" s="15" t="s">
        <v>1054</v>
      </c>
      <c r="B323" s="8" t="s">
        <v>1055</v>
      </c>
      <c r="C323" s="16"/>
      <c r="D323" s="17"/>
      <c r="E323" s="17"/>
      <c r="F323" s="17"/>
      <c r="G323" s="13"/>
      <c r="H323" s="13"/>
      <c r="I323" s="17"/>
      <c r="J323" s="17"/>
      <c r="K323" s="17"/>
      <c r="L323" s="17"/>
      <c r="M323" s="17"/>
      <c r="N323" s="17"/>
      <c r="O323" s="17"/>
      <c r="P323" s="17"/>
      <c r="Q323" s="17"/>
      <c r="R323" s="16"/>
      <c r="S323" s="16"/>
      <c r="T323" s="18"/>
      <c r="U323" s="13"/>
      <c r="V323" s="13"/>
      <c r="W323" s="17"/>
      <c r="X323" s="17"/>
      <c r="Y323" s="17"/>
      <c r="Z323" s="17"/>
      <c r="AA323" s="13"/>
    </row>
    <row r="324" customFormat="false" ht="15" hidden="false" customHeight="false" outlineLevel="0" collapsed="false">
      <c r="A324" s="15" t="s">
        <v>1056</v>
      </c>
      <c r="B324" s="8" t="s">
        <v>1057</v>
      </c>
      <c r="C324" s="16"/>
      <c r="D324" s="17"/>
      <c r="E324" s="17"/>
      <c r="F324" s="17"/>
      <c r="G324" s="13"/>
      <c r="H324" s="13"/>
      <c r="I324" s="17"/>
      <c r="J324" s="17"/>
      <c r="K324" s="17"/>
      <c r="L324" s="17"/>
      <c r="M324" s="17"/>
      <c r="N324" s="17"/>
      <c r="O324" s="17"/>
      <c r="P324" s="17"/>
      <c r="Q324" s="17"/>
      <c r="R324" s="16"/>
      <c r="S324" s="16"/>
      <c r="T324" s="18"/>
      <c r="U324" s="13"/>
      <c r="V324" s="13"/>
      <c r="W324" s="17"/>
      <c r="X324" s="17"/>
      <c r="Y324" s="17"/>
      <c r="Z324" s="17"/>
      <c r="AA324" s="13"/>
    </row>
    <row r="325" customFormat="false" ht="15" hidden="false" customHeight="false" outlineLevel="0" collapsed="false">
      <c r="A325" s="15" t="s">
        <v>1058</v>
      </c>
      <c r="B325" s="8" t="s">
        <v>1059</v>
      </c>
      <c r="C325" s="16"/>
      <c r="D325" s="17"/>
      <c r="E325" s="17"/>
      <c r="F325" s="17"/>
      <c r="G325" s="13"/>
      <c r="H325" s="13"/>
      <c r="I325" s="17"/>
      <c r="J325" s="17"/>
      <c r="K325" s="17"/>
      <c r="L325" s="17"/>
      <c r="M325" s="17"/>
      <c r="N325" s="17"/>
      <c r="O325" s="17"/>
      <c r="P325" s="17"/>
      <c r="Q325" s="17"/>
      <c r="R325" s="16"/>
      <c r="S325" s="16"/>
      <c r="T325" s="18"/>
      <c r="U325" s="13"/>
      <c r="V325" s="13"/>
      <c r="W325" s="17"/>
      <c r="X325" s="17"/>
      <c r="Y325" s="17"/>
      <c r="Z325" s="17"/>
      <c r="AA325" s="13"/>
    </row>
    <row r="326" customFormat="false" ht="15" hidden="false" customHeight="false" outlineLevel="0" collapsed="false">
      <c r="A326" s="15" t="s">
        <v>1060</v>
      </c>
      <c r="B326" s="8" t="s">
        <v>1061</v>
      </c>
      <c r="C326" s="16"/>
      <c r="D326" s="17"/>
      <c r="E326" s="17"/>
      <c r="F326" s="17"/>
      <c r="G326" s="13"/>
      <c r="H326" s="13"/>
      <c r="I326" s="17"/>
      <c r="J326" s="17"/>
      <c r="K326" s="17"/>
      <c r="L326" s="17"/>
      <c r="M326" s="17"/>
      <c r="N326" s="17"/>
      <c r="O326" s="17"/>
      <c r="P326" s="17"/>
      <c r="Q326" s="17"/>
      <c r="R326" s="16"/>
      <c r="S326" s="16"/>
      <c r="T326" s="18"/>
      <c r="U326" s="13"/>
      <c r="V326" s="13"/>
      <c r="W326" s="17"/>
      <c r="X326" s="17"/>
      <c r="Y326" s="17"/>
      <c r="Z326" s="17"/>
      <c r="AA326" s="13"/>
    </row>
    <row r="327" customFormat="false" ht="15" hidden="false" customHeight="false" outlineLevel="0" collapsed="false">
      <c r="A327" s="15" t="s">
        <v>1062</v>
      </c>
      <c r="B327" s="8" t="s">
        <v>1063</v>
      </c>
      <c r="C327" s="16"/>
      <c r="D327" s="17"/>
      <c r="E327" s="17"/>
      <c r="F327" s="17"/>
      <c r="G327" s="13"/>
      <c r="H327" s="13"/>
      <c r="I327" s="17"/>
      <c r="J327" s="17"/>
      <c r="K327" s="17"/>
      <c r="L327" s="17"/>
      <c r="M327" s="17"/>
      <c r="N327" s="17"/>
      <c r="O327" s="17"/>
      <c r="P327" s="17"/>
      <c r="Q327" s="17"/>
      <c r="R327" s="16"/>
      <c r="S327" s="16"/>
      <c r="T327" s="18"/>
      <c r="U327" s="13"/>
      <c r="V327" s="13"/>
      <c r="W327" s="17"/>
      <c r="X327" s="17"/>
      <c r="Y327" s="17"/>
      <c r="Z327" s="17"/>
      <c r="AA327" s="13"/>
    </row>
    <row r="328" customFormat="false" ht="15" hidden="false" customHeight="false" outlineLevel="0" collapsed="false">
      <c r="A328" s="15" t="s">
        <v>1064</v>
      </c>
      <c r="B328" s="8" t="s">
        <v>1065</v>
      </c>
      <c r="C328" s="16"/>
      <c r="D328" s="17"/>
      <c r="E328" s="17"/>
      <c r="F328" s="17"/>
      <c r="G328" s="13"/>
      <c r="H328" s="13"/>
      <c r="I328" s="17"/>
      <c r="J328" s="17"/>
      <c r="K328" s="17"/>
      <c r="L328" s="17"/>
      <c r="M328" s="17"/>
      <c r="N328" s="17"/>
      <c r="O328" s="17"/>
      <c r="P328" s="17"/>
      <c r="Q328" s="17"/>
      <c r="R328" s="16"/>
      <c r="S328" s="16"/>
      <c r="T328" s="18"/>
      <c r="U328" s="13"/>
      <c r="V328" s="13"/>
      <c r="W328" s="17"/>
      <c r="X328" s="17"/>
      <c r="Y328" s="17"/>
      <c r="Z328" s="17"/>
      <c r="AA328" s="13"/>
    </row>
    <row r="329" customFormat="false" ht="15" hidden="false" customHeight="false" outlineLevel="0" collapsed="false">
      <c r="A329" s="15" t="s">
        <v>1066</v>
      </c>
      <c r="B329" s="8" t="s">
        <v>1067</v>
      </c>
      <c r="C329" s="16" t="s">
        <v>1014</v>
      </c>
      <c r="D329" s="17" t="s">
        <v>1068</v>
      </c>
      <c r="E329" s="17" t="n">
        <v>5</v>
      </c>
      <c r="F329" s="17" t="n">
        <v>95</v>
      </c>
      <c r="G329" s="13" t="n">
        <v>0</v>
      </c>
      <c r="H329" s="13" t="n">
        <v>100</v>
      </c>
      <c r="I329" s="17" t="s">
        <v>42</v>
      </c>
      <c r="J329" s="17" t="s">
        <v>43</v>
      </c>
      <c r="K329" s="17" t="s">
        <v>43</v>
      </c>
      <c r="L329" s="17" t="s">
        <v>32</v>
      </c>
      <c r="M329" s="17" t="s">
        <v>96</v>
      </c>
      <c r="N329" s="17" t="s">
        <v>273</v>
      </c>
      <c r="O329" s="17" t="s">
        <v>32</v>
      </c>
      <c r="P329" s="17" t="s">
        <v>55</v>
      </c>
      <c r="Q329" s="17" t="s">
        <v>55</v>
      </c>
      <c r="R329" s="16" t="s">
        <v>32</v>
      </c>
      <c r="S329" s="16" t="s">
        <v>69</v>
      </c>
      <c r="T329" s="18" t="s">
        <v>90</v>
      </c>
      <c r="U329" s="13" t="s">
        <v>32</v>
      </c>
      <c r="V329" s="13" t="s">
        <v>97</v>
      </c>
      <c r="W329" s="17" t="s">
        <v>107</v>
      </c>
      <c r="X329" s="17" t="s">
        <v>32</v>
      </c>
      <c r="Y329" s="17" t="s">
        <v>126</v>
      </c>
      <c r="Z329" s="17" t="s">
        <v>85</v>
      </c>
      <c r="AA329" s="13" t="s">
        <v>1069</v>
      </c>
    </row>
    <row r="330" customFormat="false" ht="15" hidden="false" customHeight="false" outlineLevel="0" collapsed="false">
      <c r="A330" s="15" t="s">
        <v>1070</v>
      </c>
      <c r="B330" s="8" t="s">
        <v>1071</v>
      </c>
      <c r="C330" s="16" t="s">
        <v>1014</v>
      </c>
      <c r="D330" s="17" t="s">
        <v>1072</v>
      </c>
      <c r="E330" s="17" t="n">
        <v>85</v>
      </c>
      <c r="F330" s="17" t="n">
        <v>15</v>
      </c>
      <c r="G330" s="13" t="n">
        <v>0</v>
      </c>
      <c r="H330" s="13" t="n">
        <v>150</v>
      </c>
      <c r="I330" s="17" t="s">
        <v>42</v>
      </c>
      <c r="J330" s="17" t="s">
        <v>43</v>
      </c>
      <c r="K330" s="17" t="s">
        <v>42</v>
      </c>
      <c r="L330" s="17" t="s">
        <v>32</v>
      </c>
      <c r="M330" s="17" t="s">
        <v>162</v>
      </c>
      <c r="N330" s="17" t="s">
        <v>32</v>
      </c>
      <c r="O330" s="17" t="s">
        <v>32</v>
      </c>
      <c r="P330" s="17" t="s">
        <v>55</v>
      </c>
      <c r="Q330" s="17" t="s">
        <v>32</v>
      </c>
      <c r="R330" s="16" t="s">
        <v>32</v>
      </c>
      <c r="S330" s="16" t="s">
        <v>56</v>
      </c>
      <c r="T330" s="18" t="s">
        <v>32</v>
      </c>
      <c r="U330" s="13" t="s">
        <v>32</v>
      </c>
      <c r="V330" s="13" t="s">
        <v>167</v>
      </c>
      <c r="W330" s="17" t="s">
        <v>32</v>
      </c>
      <c r="X330" s="17" t="s">
        <v>32</v>
      </c>
      <c r="Y330" s="17" t="s">
        <v>126</v>
      </c>
      <c r="Z330" s="17" t="s">
        <v>32</v>
      </c>
      <c r="AA330" s="13" t="s">
        <v>1069</v>
      </c>
    </row>
    <row r="331" customFormat="false" ht="15" hidden="false" customHeight="false" outlineLevel="0" collapsed="false">
      <c r="A331" s="15" t="s">
        <v>1073</v>
      </c>
      <c r="B331" s="8" t="s">
        <v>1074</v>
      </c>
      <c r="C331" s="16"/>
      <c r="D331" s="17"/>
      <c r="E331" s="17"/>
      <c r="F331" s="17"/>
      <c r="G331" s="13"/>
      <c r="H331" s="13"/>
      <c r="I331" s="17"/>
      <c r="J331" s="17"/>
      <c r="K331" s="17"/>
      <c r="L331" s="17"/>
      <c r="M331" s="17"/>
      <c r="N331" s="17"/>
      <c r="O331" s="17"/>
      <c r="P331" s="17"/>
      <c r="Q331" s="17"/>
      <c r="R331" s="16"/>
      <c r="S331" s="16"/>
      <c r="T331" s="18"/>
      <c r="U331" s="13"/>
      <c r="V331" s="13"/>
      <c r="W331" s="17"/>
      <c r="X331" s="17"/>
      <c r="Y331" s="17"/>
      <c r="Z331" s="17"/>
      <c r="AA331" s="13"/>
    </row>
    <row r="332" customFormat="false" ht="15" hidden="false" customHeight="false" outlineLevel="0" collapsed="false">
      <c r="A332" s="15" t="s">
        <v>1075</v>
      </c>
      <c r="B332" s="8" t="s">
        <v>1076</v>
      </c>
      <c r="C332" s="16"/>
      <c r="D332" s="17"/>
      <c r="E332" s="17"/>
      <c r="F332" s="17"/>
      <c r="G332" s="13"/>
      <c r="H332" s="13"/>
      <c r="I332" s="17"/>
      <c r="J332" s="17"/>
      <c r="K332" s="17"/>
      <c r="L332" s="17"/>
      <c r="M332" s="17"/>
      <c r="N332" s="17"/>
      <c r="O332" s="17"/>
      <c r="P332" s="17"/>
      <c r="Q332" s="17"/>
      <c r="R332" s="16"/>
      <c r="S332" s="16"/>
      <c r="T332" s="18"/>
      <c r="U332" s="13"/>
      <c r="V332" s="13"/>
      <c r="W332" s="17"/>
      <c r="X332" s="17"/>
      <c r="Y332" s="17"/>
      <c r="Z332" s="17"/>
      <c r="AA332" s="13"/>
    </row>
    <row r="333" customFormat="false" ht="15" hidden="false" customHeight="false" outlineLevel="0" collapsed="false">
      <c r="A333" s="15" t="s">
        <v>1077</v>
      </c>
      <c r="B333" s="8" t="s">
        <v>1078</v>
      </c>
      <c r="C333" s="16"/>
      <c r="D333" s="17"/>
      <c r="E333" s="17"/>
      <c r="F333" s="17"/>
      <c r="G333" s="13"/>
      <c r="H333" s="13"/>
      <c r="I333" s="17"/>
      <c r="J333" s="17"/>
      <c r="K333" s="17"/>
      <c r="L333" s="17"/>
      <c r="M333" s="17"/>
      <c r="N333" s="17"/>
      <c r="O333" s="17"/>
      <c r="P333" s="17"/>
      <c r="Q333" s="17"/>
      <c r="R333" s="16"/>
      <c r="S333" s="16"/>
      <c r="T333" s="18"/>
      <c r="U333" s="13"/>
      <c r="V333" s="13"/>
      <c r="W333" s="17"/>
      <c r="X333" s="17"/>
      <c r="Y333" s="17"/>
      <c r="Z333" s="17"/>
      <c r="AA333" s="13"/>
    </row>
    <row r="334" customFormat="false" ht="15" hidden="false" customHeight="false" outlineLevel="0" collapsed="false">
      <c r="A334" s="15" t="s">
        <v>1079</v>
      </c>
      <c r="B334" s="8" t="s">
        <v>1080</v>
      </c>
      <c r="C334" s="16"/>
      <c r="D334" s="17"/>
      <c r="E334" s="17"/>
      <c r="F334" s="17"/>
      <c r="G334" s="13"/>
      <c r="H334" s="13"/>
      <c r="I334" s="17"/>
      <c r="J334" s="17"/>
      <c r="K334" s="17"/>
      <c r="L334" s="17"/>
      <c r="M334" s="17"/>
      <c r="N334" s="17"/>
      <c r="O334" s="17"/>
      <c r="P334" s="17"/>
      <c r="Q334" s="17"/>
      <c r="R334" s="16"/>
      <c r="S334" s="16"/>
      <c r="T334" s="18"/>
      <c r="U334" s="13"/>
      <c r="V334" s="13"/>
      <c r="W334" s="17"/>
      <c r="X334" s="17"/>
      <c r="Y334" s="17"/>
      <c r="Z334" s="17"/>
      <c r="AA334" s="13"/>
    </row>
    <row r="335" customFormat="false" ht="15" hidden="false" customHeight="false" outlineLevel="0" collapsed="false">
      <c r="A335" s="15" t="s">
        <v>1081</v>
      </c>
      <c r="B335" s="8" t="s">
        <v>1082</v>
      </c>
      <c r="C335" s="16"/>
      <c r="D335" s="17"/>
      <c r="E335" s="17"/>
      <c r="F335" s="17"/>
      <c r="G335" s="13"/>
      <c r="H335" s="13"/>
      <c r="I335" s="17"/>
      <c r="J335" s="17"/>
      <c r="K335" s="17"/>
      <c r="L335" s="17"/>
      <c r="M335" s="17"/>
      <c r="N335" s="17"/>
      <c r="O335" s="17"/>
      <c r="P335" s="17"/>
      <c r="Q335" s="17"/>
      <c r="R335" s="16"/>
      <c r="S335" s="16"/>
      <c r="T335" s="18"/>
      <c r="U335" s="13"/>
      <c r="V335" s="13"/>
      <c r="W335" s="17"/>
      <c r="X335" s="17"/>
      <c r="Y335" s="17"/>
      <c r="Z335" s="17"/>
      <c r="AA335" s="13"/>
    </row>
    <row r="336" customFormat="false" ht="15" hidden="false" customHeight="false" outlineLevel="0" collapsed="false">
      <c r="A336" s="15" t="s">
        <v>1083</v>
      </c>
      <c r="B336" s="8" t="s">
        <v>1084</v>
      </c>
      <c r="C336" s="16"/>
      <c r="D336" s="17"/>
      <c r="E336" s="17"/>
      <c r="F336" s="17"/>
      <c r="G336" s="13"/>
      <c r="H336" s="13"/>
      <c r="I336" s="17"/>
      <c r="J336" s="17"/>
      <c r="K336" s="17"/>
      <c r="L336" s="17"/>
      <c r="M336" s="17"/>
      <c r="N336" s="17"/>
      <c r="O336" s="17"/>
      <c r="P336" s="17"/>
      <c r="Q336" s="17"/>
      <c r="R336" s="16"/>
      <c r="S336" s="16"/>
      <c r="T336" s="18"/>
      <c r="U336" s="13"/>
      <c r="V336" s="13"/>
      <c r="W336" s="17"/>
      <c r="X336" s="17"/>
      <c r="Y336" s="17"/>
      <c r="Z336" s="17"/>
      <c r="AA336" s="13"/>
    </row>
    <row r="337" customFormat="false" ht="15" hidden="false" customHeight="false" outlineLevel="0" collapsed="false">
      <c r="A337" s="15" t="s">
        <v>1085</v>
      </c>
      <c r="B337" s="8" t="s">
        <v>1086</v>
      </c>
      <c r="C337" s="16"/>
      <c r="D337" s="17"/>
      <c r="E337" s="17"/>
      <c r="F337" s="17"/>
      <c r="G337" s="13"/>
      <c r="H337" s="13"/>
      <c r="I337" s="17"/>
      <c r="J337" s="17"/>
      <c r="K337" s="17"/>
      <c r="L337" s="17"/>
      <c r="M337" s="17"/>
      <c r="N337" s="17"/>
      <c r="O337" s="17"/>
      <c r="P337" s="17"/>
      <c r="Q337" s="17"/>
      <c r="R337" s="16"/>
      <c r="S337" s="16"/>
      <c r="T337" s="18"/>
      <c r="U337" s="13"/>
      <c r="V337" s="13"/>
      <c r="W337" s="17"/>
      <c r="X337" s="17"/>
      <c r="Y337" s="17"/>
      <c r="Z337" s="17"/>
      <c r="AA337" s="13"/>
    </row>
    <row r="338" customFormat="false" ht="15" hidden="false" customHeight="false" outlineLevel="0" collapsed="false">
      <c r="A338" s="15" t="s">
        <v>1087</v>
      </c>
      <c r="B338" s="8" t="s">
        <v>1088</v>
      </c>
      <c r="C338" s="16"/>
      <c r="D338" s="17"/>
      <c r="E338" s="17"/>
      <c r="F338" s="17"/>
      <c r="G338" s="13"/>
      <c r="H338" s="13"/>
      <c r="I338" s="17"/>
      <c r="J338" s="17"/>
      <c r="K338" s="17"/>
      <c r="L338" s="17"/>
      <c r="M338" s="17"/>
      <c r="N338" s="17"/>
      <c r="O338" s="17"/>
      <c r="P338" s="17"/>
      <c r="Q338" s="17"/>
      <c r="R338" s="16"/>
      <c r="S338" s="16"/>
      <c r="T338" s="18"/>
      <c r="U338" s="13"/>
      <c r="V338" s="13"/>
      <c r="W338" s="17"/>
      <c r="X338" s="17"/>
      <c r="Y338" s="17"/>
      <c r="Z338" s="17"/>
      <c r="AA338" s="13"/>
    </row>
    <row r="339" customFormat="false" ht="15" hidden="false" customHeight="false" outlineLevel="0" collapsed="false">
      <c r="A339" s="15" t="s">
        <v>1089</v>
      </c>
      <c r="B339" s="8" t="s">
        <v>1090</v>
      </c>
      <c r="C339" s="16"/>
      <c r="D339" s="17"/>
      <c r="E339" s="17"/>
      <c r="F339" s="17"/>
      <c r="G339" s="13"/>
      <c r="H339" s="13"/>
      <c r="I339" s="17"/>
      <c r="J339" s="17"/>
      <c r="K339" s="17"/>
      <c r="L339" s="17"/>
      <c r="M339" s="17"/>
      <c r="N339" s="17"/>
      <c r="O339" s="17"/>
      <c r="P339" s="17"/>
      <c r="Q339" s="17"/>
      <c r="R339" s="16"/>
      <c r="S339" s="16"/>
      <c r="T339" s="18"/>
      <c r="U339" s="13"/>
      <c r="V339" s="13"/>
      <c r="W339" s="17"/>
      <c r="X339" s="17"/>
      <c r="Y339" s="17"/>
      <c r="Z339" s="17"/>
      <c r="AA339" s="13"/>
    </row>
    <row r="340" customFormat="false" ht="15" hidden="false" customHeight="false" outlineLevel="0" collapsed="false">
      <c r="A340" s="15" t="s">
        <v>1091</v>
      </c>
      <c r="B340" s="8" t="s">
        <v>1092</v>
      </c>
      <c r="C340" s="16"/>
      <c r="D340" s="17"/>
      <c r="E340" s="17"/>
      <c r="F340" s="17"/>
      <c r="G340" s="13"/>
      <c r="H340" s="13"/>
      <c r="I340" s="17"/>
      <c r="J340" s="17"/>
      <c r="K340" s="17"/>
      <c r="L340" s="17"/>
      <c r="M340" s="17"/>
      <c r="N340" s="17"/>
      <c r="O340" s="17"/>
      <c r="P340" s="17"/>
      <c r="Q340" s="17"/>
      <c r="R340" s="16"/>
      <c r="S340" s="16"/>
      <c r="T340" s="18"/>
      <c r="U340" s="13"/>
      <c r="V340" s="13"/>
      <c r="W340" s="17"/>
      <c r="X340" s="17"/>
      <c r="Y340" s="17"/>
      <c r="Z340" s="17"/>
      <c r="AA340" s="13"/>
    </row>
    <row r="341" customFormat="false" ht="15" hidden="false" customHeight="false" outlineLevel="0" collapsed="false">
      <c r="A341" s="15" t="s">
        <v>1093</v>
      </c>
      <c r="B341" s="8" t="s">
        <v>1094</v>
      </c>
      <c r="C341" s="16"/>
      <c r="D341" s="17"/>
      <c r="E341" s="17"/>
      <c r="F341" s="17"/>
      <c r="G341" s="13"/>
      <c r="H341" s="13"/>
      <c r="I341" s="17"/>
      <c r="J341" s="17"/>
      <c r="K341" s="17"/>
      <c r="L341" s="17"/>
      <c r="M341" s="17"/>
      <c r="N341" s="17"/>
      <c r="O341" s="17"/>
      <c r="P341" s="17"/>
      <c r="Q341" s="17"/>
      <c r="R341" s="16"/>
      <c r="S341" s="16"/>
      <c r="T341" s="18"/>
      <c r="U341" s="13"/>
      <c r="V341" s="13"/>
      <c r="W341" s="17"/>
      <c r="X341" s="17"/>
      <c r="Y341" s="17"/>
      <c r="Z341" s="17"/>
      <c r="AA341" s="13"/>
    </row>
    <row r="342" customFormat="false" ht="15" hidden="false" customHeight="false" outlineLevel="0" collapsed="false">
      <c r="A342" s="15" t="s">
        <v>1095</v>
      </c>
      <c r="B342" s="8" t="s">
        <v>1096</v>
      </c>
      <c r="C342" s="16"/>
      <c r="D342" s="17"/>
      <c r="E342" s="17"/>
      <c r="F342" s="17"/>
      <c r="G342" s="13"/>
      <c r="H342" s="13"/>
      <c r="I342" s="17"/>
      <c r="J342" s="17"/>
      <c r="K342" s="17"/>
      <c r="L342" s="17"/>
      <c r="M342" s="17"/>
      <c r="N342" s="17"/>
      <c r="O342" s="17"/>
      <c r="P342" s="17"/>
      <c r="Q342" s="17"/>
      <c r="R342" s="16"/>
      <c r="S342" s="16"/>
      <c r="T342" s="18"/>
      <c r="U342" s="13"/>
      <c r="V342" s="13"/>
      <c r="W342" s="17"/>
      <c r="X342" s="17"/>
      <c r="Y342" s="17"/>
      <c r="Z342" s="17"/>
      <c r="AA342" s="13"/>
    </row>
    <row r="343" customFormat="false" ht="15" hidden="false" customHeight="false" outlineLevel="0" collapsed="false">
      <c r="A343" s="15" t="s">
        <v>1097</v>
      </c>
      <c r="B343" s="8" t="s">
        <v>1098</v>
      </c>
      <c r="C343" s="16"/>
      <c r="D343" s="17"/>
      <c r="E343" s="17"/>
      <c r="F343" s="17"/>
      <c r="G343" s="13"/>
      <c r="H343" s="13"/>
      <c r="I343" s="17"/>
      <c r="J343" s="17"/>
      <c r="K343" s="17"/>
      <c r="L343" s="17"/>
      <c r="M343" s="17"/>
      <c r="N343" s="17"/>
      <c r="O343" s="17"/>
      <c r="P343" s="17"/>
      <c r="Q343" s="17"/>
      <c r="R343" s="16"/>
      <c r="S343" s="16"/>
      <c r="T343" s="18"/>
      <c r="U343" s="13"/>
      <c r="V343" s="13"/>
      <c r="W343" s="17"/>
      <c r="X343" s="17"/>
      <c r="Y343" s="17"/>
      <c r="Z343" s="17"/>
      <c r="AA343" s="13"/>
    </row>
    <row r="344" customFormat="false" ht="15" hidden="false" customHeight="false" outlineLevel="0" collapsed="false">
      <c r="A344" s="15" t="s">
        <v>1099</v>
      </c>
      <c r="B344" s="8" t="s">
        <v>1100</v>
      </c>
      <c r="C344" s="16"/>
      <c r="D344" s="17"/>
      <c r="E344" s="17"/>
      <c r="F344" s="17"/>
      <c r="G344" s="13"/>
      <c r="H344" s="13"/>
      <c r="I344" s="17"/>
      <c r="J344" s="17"/>
      <c r="K344" s="17"/>
      <c r="L344" s="17"/>
      <c r="M344" s="17"/>
      <c r="N344" s="17"/>
      <c r="O344" s="17"/>
      <c r="P344" s="17"/>
      <c r="Q344" s="17"/>
      <c r="R344" s="16"/>
      <c r="S344" s="16"/>
      <c r="T344" s="18"/>
      <c r="U344" s="13"/>
      <c r="V344" s="13"/>
      <c r="W344" s="17"/>
      <c r="X344" s="17"/>
      <c r="Y344" s="17"/>
      <c r="Z344" s="17"/>
      <c r="AA344" s="13"/>
    </row>
    <row r="345" customFormat="false" ht="15" hidden="false" customHeight="false" outlineLevel="0" collapsed="false">
      <c r="A345" s="15" t="s">
        <v>1101</v>
      </c>
      <c r="B345" s="8" t="s">
        <v>1102</v>
      </c>
      <c r="C345" s="16"/>
      <c r="D345" s="17"/>
      <c r="E345" s="17"/>
      <c r="F345" s="17"/>
      <c r="G345" s="13"/>
      <c r="H345" s="13"/>
      <c r="I345" s="17"/>
      <c r="J345" s="17"/>
      <c r="K345" s="17"/>
      <c r="L345" s="17"/>
      <c r="M345" s="17"/>
      <c r="N345" s="17"/>
      <c r="O345" s="17"/>
      <c r="P345" s="17"/>
      <c r="Q345" s="17"/>
      <c r="R345" s="16"/>
      <c r="S345" s="16"/>
      <c r="T345" s="18"/>
      <c r="U345" s="13"/>
      <c r="V345" s="13"/>
      <c r="W345" s="17"/>
      <c r="X345" s="17"/>
      <c r="Y345" s="17"/>
      <c r="Z345" s="17"/>
      <c r="AA345" s="13"/>
    </row>
    <row r="346" customFormat="false" ht="15" hidden="false" customHeight="false" outlineLevel="0" collapsed="false">
      <c r="A346" s="15" t="s">
        <v>1103</v>
      </c>
      <c r="B346" s="8" t="s">
        <v>1104</v>
      </c>
      <c r="C346" s="16"/>
      <c r="D346" s="17"/>
      <c r="E346" s="17"/>
      <c r="F346" s="17"/>
      <c r="G346" s="13"/>
      <c r="H346" s="13"/>
      <c r="I346" s="17"/>
      <c r="J346" s="17"/>
      <c r="K346" s="17"/>
      <c r="L346" s="17"/>
      <c r="M346" s="17"/>
      <c r="N346" s="17"/>
      <c r="O346" s="17"/>
      <c r="P346" s="17"/>
      <c r="Q346" s="17"/>
      <c r="R346" s="16"/>
      <c r="S346" s="16"/>
      <c r="T346" s="18"/>
      <c r="U346" s="13"/>
      <c r="V346" s="13"/>
      <c r="W346" s="17"/>
      <c r="X346" s="17"/>
      <c r="Y346" s="17"/>
      <c r="Z346" s="17"/>
      <c r="AA346" s="13"/>
    </row>
    <row r="347" customFormat="false" ht="15" hidden="false" customHeight="false" outlineLevel="0" collapsed="false">
      <c r="A347" s="15" t="s">
        <v>1105</v>
      </c>
      <c r="B347" s="8" t="s">
        <v>1106</v>
      </c>
      <c r="C347" s="16"/>
      <c r="D347" s="17"/>
      <c r="E347" s="17"/>
      <c r="F347" s="17"/>
      <c r="G347" s="13"/>
      <c r="H347" s="13"/>
      <c r="I347" s="17"/>
      <c r="J347" s="17"/>
      <c r="K347" s="17"/>
      <c r="L347" s="17"/>
      <c r="M347" s="17"/>
      <c r="N347" s="17"/>
      <c r="O347" s="17"/>
      <c r="P347" s="17"/>
      <c r="Q347" s="17"/>
      <c r="R347" s="16"/>
      <c r="S347" s="16"/>
      <c r="T347" s="18"/>
      <c r="U347" s="13"/>
      <c r="V347" s="13"/>
      <c r="W347" s="17"/>
      <c r="X347" s="17"/>
      <c r="Y347" s="17"/>
      <c r="Z347" s="17"/>
      <c r="AA347" s="13"/>
    </row>
    <row r="348" customFormat="false" ht="15" hidden="false" customHeight="false" outlineLevel="0" collapsed="false">
      <c r="A348" s="15" t="s">
        <v>1107</v>
      </c>
      <c r="B348" s="8" t="s">
        <v>1108</v>
      </c>
      <c r="C348" s="16"/>
      <c r="D348" s="17"/>
      <c r="E348" s="17"/>
      <c r="F348" s="17"/>
      <c r="G348" s="13"/>
      <c r="H348" s="13"/>
      <c r="I348" s="17"/>
      <c r="J348" s="17"/>
      <c r="K348" s="17"/>
      <c r="L348" s="17"/>
      <c r="M348" s="17"/>
      <c r="N348" s="17"/>
      <c r="O348" s="17"/>
      <c r="P348" s="17"/>
      <c r="Q348" s="17"/>
      <c r="R348" s="16"/>
      <c r="S348" s="16"/>
      <c r="T348" s="18"/>
      <c r="U348" s="13"/>
      <c r="V348" s="13"/>
      <c r="W348" s="17"/>
      <c r="X348" s="17"/>
      <c r="Y348" s="17"/>
      <c r="Z348" s="17"/>
      <c r="AA348" s="13"/>
    </row>
    <row r="349" customFormat="false" ht="15" hidden="false" customHeight="false" outlineLevel="0" collapsed="false">
      <c r="A349" s="15" t="s">
        <v>1109</v>
      </c>
      <c r="B349" s="8" t="s">
        <v>1110</v>
      </c>
      <c r="C349" s="16"/>
      <c r="D349" s="17"/>
      <c r="E349" s="17"/>
      <c r="F349" s="17"/>
      <c r="G349" s="13"/>
      <c r="H349" s="13"/>
      <c r="I349" s="17"/>
      <c r="J349" s="17"/>
      <c r="K349" s="17"/>
      <c r="L349" s="17"/>
      <c r="M349" s="17"/>
      <c r="N349" s="17"/>
      <c r="O349" s="17"/>
      <c r="P349" s="17"/>
      <c r="Q349" s="17"/>
      <c r="R349" s="16"/>
      <c r="S349" s="16"/>
      <c r="T349" s="18"/>
      <c r="U349" s="13"/>
      <c r="V349" s="13"/>
      <c r="W349" s="17"/>
      <c r="X349" s="17"/>
      <c r="Y349" s="17"/>
      <c r="Z349" s="17"/>
      <c r="AA349" s="13"/>
    </row>
    <row r="350" customFormat="false" ht="15" hidden="false" customHeight="false" outlineLevel="0" collapsed="false">
      <c r="A350" s="15" t="s">
        <v>1111</v>
      </c>
      <c r="B350" s="8" t="s">
        <v>1112</v>
      </c>
      <c r="C350" s="16"/>
      <c r="D350" s="17"/>
      <c r="E350" s="17"/>
      <c r="F350" s="17"/>
      <c r="G350" s="13"/>
      <c r="H350" s="13"/>
      <c r="I350" s="17"/>
      <c r="J350" s="17"/>
      <c r="K350" s="17"/>
      <c r="L350" s="17"/>
      <c r="M350" s="17"/>
      <c r="N350" s="17"/>
      <c r="O350" s="17"/>
      <c r="P350" s="17"/>
      <c r="Q350" s="17"/>
      <c r="R350" s="16"/>
      <c r="S350" s="16"/>
      <c r="T350" s="18"/>
      <c r="U350" s="13"/>
      <c r="V350" s="13"/>
      <c r="W350" s="17"/>
      <c r="X350" s="17"/>
      <c r="Y350" s="17"/>
      <c r="Z350" s="17"/>
      <c r="AA350" s="13"/>
    </row>
    <row r="351" customFormat="false" ht="15" hidden="false" customHeight="false" outlineLevel="0" collapsed="false">
      <c r="A351" s="15" t="s">
        <v>1113</v>
      </c>
      <c r="B351" s="8" t="s">
        <v>1114</v>
      </c>
      <c r="C351" s="16"/>
      <c r="D351" s="17"/>
      <c r="E351" s="17"/>
      <c r="F351" s="17"/>
      <c r="G351" s="13"/>
      <c r="H351" s="13"/>
      <c r="I351" s="17"/>
      <c r="J351" s="17"/>
      <c r="K351" s="17"/>
      <c r="L351" s="17"/>
      <c r="M351" s="17"/>
      <c r="N351" s="17"/>
      <c r="O351" s="17"/>
      <c r="P351" s="17"/>
      <c r="Q351" s="17"/>
      <c r="R351" s="16"/>
      <c r="S351" s="16"/>
      <c r="T351" s="18"/>
      <c r="U351" s="13"/>
      <c r="V351" s="13"/>
      <c r="W351" s="17"/>
      <c r="X351" s="17"/>
      <c r="Y351" s="17"/>
      <c r="Z351" s="17"/>
      <c r="AA351" s="13"/>
    </row>
    <row r="352" customFormat="false" ht="15" hidden="false" customHeight="false" outlineLevel="0" collapsed="false">
      <c r="A352" s="15" t="s">
        <v>1115</v>
      </c>
      <c r="B352" s="8" t="s">
        <v>1116</v>
      </c>
      <c r="C352" s="16" t="s">
        <v>1117</v>
      </c>
      <c r="D352" s="17" t="s">
        <v>1118</v>
      </c>
      <c r="E352" s="17" t="n">
        <v>40</v>
      </c>
      <c r="F352" s="17" t="n">
        <v>50</v>
      </c>
      <c r="G352" s="13" t="n">
        <v>10</v>
      </c>
      <c r="H352" s="13" t="n">
        <v>0</v>
      </c>
      <c r="I352" s="17" t="s">
        <v>42</v>
      </c>
      <c r="J352" s="17" t="s">
        <v>43</v>
      </c>
      <c r="K352" s="17" t="s">
        <v>42</v>
      </c>
      <c r="L352" s="17" t="s">
        <v>32</v>
      </c>
      <c r="M352" s="17" t="s">
        <v>1119</v>
      </c>
      <c r="N352" s="17" t="s">
        <v>32</v>
      </c>
      <c r="O352" s="17" t="s">
        <v>32</v>
      </c>
      <c r="P352" s="17" t="s">
        <v>55</v>
      </c>
      <c r="Q352" s="17" t="s">
        <v>32</v>
      </c>
      <c r="R352" s="16" t="s">
        <v>32</v>
      </c>
      <c r="S352" s="16" t="s">
        <v>56</v>
      </c>
      <c r="T352" s="18" t="s">
        <v>32</v>
      </c>
      <c r="U352" s="13" t="s">
        <v>32</v>
      </c>
      <c r="V352" s="13" t="s">
        <v>167</v>
      </c>
      <c r="W352" s="17" t="s">
        <v>32</v>
      </c>
      <c r="X352" s="17" t="s">
        <v>32</v>
      </c>
      <c r="Y352" s="17" t="s">
        <v>126</v>
      </c>
      <c r="Z352" s="17" t="s">
        <v>32</v>
      </c>
      <c r="AA352" s="13" t="s">
        <v>1120</v>
      </c>
    </row>
    <row r="353" customFormat="false" ht="15" hidden="false" customHeight="false" outlineLevel="0" collapsed="false">
      <c r="A353" s="15" t="s">
        <v>1121</v>
      </c>
      <c r="B353" s="8" t="s">
        <v>1122</v>
      </c>
      <c r="C353" s="16"/>
      <c r="D353" s="17"/>
      <c r="E353" s="17"/>
      <c r="F353" s="17"/>
      <c r="G353" s="13"/>
      <c r="H353" s="13"/>
      <c r="I353" s="17"/>
      <c r="J353" s="17"/>
      <c r="K353" s="17"/>
      <c r="L353" s="17"/>
      <c r="M353" s="17"/>
      <c r="N353" s="17"/>
      <c r="O353" s="17"/>
      <c r="P353" s="17"/>
      <c r="Q353" s="17"/>
      <c r="R353" s="16"/>
      <c r="S353" s="16"/>
      <c r="T353" s="18"/>
      <c r="U353" s="13"/>
      <c r="V353" s="13"/>
      <c r="W353" s="17"/>
      <c r="X353" s="17"/>
      <c r="Y353" s="17"/>
      <c r="Z353" s="17"/>
      <c r="AA353" s="13"/>
    </row>
    <row r="354" customFormat="false" ht="15" hidden="false" customHeight="false" outlineLevel="0" collapsed="false">
      <c r="A354" s="15" t="s">
        <v>1123</v>
      </c>
      <c r="B354" s="8" t="s">
        <v>1124</v>
      </c>
      <c r="C354" s="16"/>
      <c r="D354" s="17"/>
      <c r="E354" s="17"/>
      <c r="F354" s="17"/>
      <c r="G354" s="13"/>
      <c r="H354" s="13"/>
      <c r="I354" s="17"/>
      <c r="J354" s="17"/>
      <c r="K354" s="17"/>
      <c r="L354" s="17"/>
      <c r="M354" s="17"/>
      <c r="N354" s="17"/>
      <c r="O354" s="17"/>
      <c r="P354" s="17"/>
      <c r="Q354" s="17"/>
      <c r="R354" s="16"/>
      <c r="S354" s="16"/>
      <c r="T354" s="18"/>
      <c r="U354" s="13"/>
      <c r="V354" s="13"/>
      <c r="W354" s="17"/>
      <c r="X354" s="17"/>
      <c r="Y354" s="17"/>
      <c r="Z354" s="17"/>
      <c r="AA354" s="13"/>
    </row>
    <row r="355" customFormat="false" ht="15" hidden="false" customHeight="false" outlineLevel="0" collapsed="false">
      <c r="A355" s="15" t="s">
        <v>1125</v>
      </c>
      <c r="B355" s="8" t="s">
        <v>1126</v>
      </c>
      <c r="C355" s="16"/>
      <c r="D355" s="17"/>
      <c r="E355" s="17"/>
      <c r="F355" s="17"/>
      <c r="G355" s="13"/>
      <c r="H355" s="13"/>
      <c r="I355" s="17"/>
      <c r="J355" s="17"/>
      <c r="K355" s="17"/>
      <c r="L355" s="17"/>
      <c r="M355" s="17"/>
      <c r="N355" s="17"/>
      <c r="O355" s="17"/>
      <c r="P355" s="17"/>
      <c r="Q355" s="17"/>
      <c r="R355" s="16"/>
      <c r="S355" s="16"/>
      <c r="T355" s="18"/>
      <c r="U355" s="13"/>
      <c r="V355" s="13"/>
      <c r="W355" s="17"/>
      <c r="X355" s="17"/>
      <c r="Y355" s="17"/>
      <c r="Z355" s="17"/>
      <c r="AA355" s="13"/>
    </row>
    <row r="356" customFormat="false" ht="15" hidden="false" customHeight="false" outlineLevel="0" collapsed="false">
      <c r="A356" s="15" t="s">
        <v>1127</v>
      </c>
      <c r="B356" s="8" t="s">
        <v>1128</v>
      </c>
      <c r="C356" s="16"/>
      <c r="D356" s="17"/>
      <c r="E356" s="17"/>
      <c r="F356" s="17"/>
      <c r="G356" s="13"/>
      <c r="H356" s="13"/>
      <c r="I356" s="17"/>
      <c r="J356" s="17"/>
      <c r="K356" s="17"/>
      <c r="L356" s="17"/>
      <c r="M356" s="17"/>
      <c r="N356" s="17"/>
      <c r="O356" s="17"/>
      <c r="P356" s="17"/>
      <c r="Q356" s="17"/>
      <c r="R356" s="16"/>
      <c r="S356" s="16"/>
      <c r="T356" s="18"/>
      <c r="U356" s="13"/>
      <c r="V356" s="13"/>
      <c r="W356" s="17"/>
      <c r="X356" s="17"/>
      <c r="Y356" s="17"/>
      <c r="Z356" s="17"/>
      <c r="AA356" s="13"/>
    </row>
    <row r="357" customFormat="false" ht="15" hidden="false" customHeight="false" outlineLevel="0" collapsed="false">
      <c r="A357" s="15" t="s">
        <v>1129</v>
      </c>
      <c r="B357" s="8" t="s">
        <v>1130</v>
      </c>
      <c r="C357" s="16"/>
      <c r="D357" s="17"/>
      <c r="E357" s="17"/>
      <c r="F357" s="17"/>
      <c r="G357" s="13"/>
      <c r="H357" s="13"/>
      <c r="I357" s="17"/>
      <c r="J357" s="17"/>
      <c r="K357" s="17"/>
      <c r="L357" s="17"/>
      <c r="M357" s="17"/>
      <c r="N357" s="17"/>
      <c r="O357" s="17"/>
      <c r="P357" s="17"/>
      <c r="Q357" s="17"/>
      <c r="R357" s="16"/>
      <c r="S357" s="16"/>
      <c r="T357" s="18"/>
      <c r="U357" s="13"/>
      <c r="V357" s="13"/>
      <c r="W357" s="17"/>
      <c r="X357" s="17"/>
      <c r="Y357" s="17"/>
      <c r="Z357" s="17"/>
      <c r="AA357" s="13"/>
    </row>
    <row r="358" customFormat="false" ht="15" hidden="false" customHeight="false" outlineLevel="0" collapsed="false">
      <c r="A358" s="15" t="s">
        <v>1131</v>
      </c>
      <c r="B358" s="8" t="s">
        <v>1132</v>
      </c>
      <c r="C358" s="16"/>
      <c r="D358" s="17"/>
      <c r="E358" s="17"/>
      <c r="F358" s="17"/>
      <c r="G358" s="13"/>
      <c r="H358" s="13"/>
      <c r="I358" s="17"/>
      <c r="J358" s="17"/>
      <c r="K358" s="17"/>
      <c r="L358" s="17"/>
      <c r="M358" s="17"/>
      <c r="N358" s="17"/>
      <c r="O358" s="17"/>
      <c r="P358" s="17"/>
      <c r="Q358" s="17"/>
      <c r="R358" s="16"/>
      <c r="S358" s="16"/>
      <c r="T358" s="18"/>
      <c r="U358" s="13"/>
      <c r="V358" s="13"/>
      <c r="W358" s="17"/>
      <c r="X358" s="17"/>
      <c r="Y358" s="17"/>
      <c r="Z358" s="17"/>
      <c r="AA358" s="13"/>
    </row>
    <row r="359" customFormat="false" ht="15" hidden="false" customHeight="false" outlineLevel="0" collapsed="false">
      <c r="A359" s="15" t="s">
        <v>1133</v>
      </c>
      <c r="B359" s="8" t="s">
        <v>1134</v>
      </c>
      <c r="C359" s="16"/>
      <c r="D359" s="17"/>
      <c r="E359" s="17"/>
      <c r="F359" s="17"/>
      <c r="G359" s="13"/>
      <c r="H359" s="13"/>
      <c r="I359" s="17"/>
      <c r="J359" s="17"/>
      <c r="K359" s="17"/>
      <c r="L359" s="17"/>
      <c r="M359" s="17"/>
      <c r="N359" s="17"/>
      <c r="O359" s="17"/>
      <c r="P359" s="17"/>
      <c r="Q359" s="17"/>
      <c r="R359" s="16"/>
      <c r="S359" s="16"/>
      <c r="T359" s="18"/>
      <c r="U359" s="13"/>
      <c r="V359" s="13"/>
      <c r="W359" s="17"/>
      <c r="X359" s="17"/>
      <c r="Y359" s="17"/>
      <c r="Z359" s="17"/>
      <c r="AA359" s="13"/>
    </row>
    <row r="360" customFormat="false" ht="15" hidden="false" customHeight="false" outlineLevel="0" collapsed="false">
      <c r="A360" s="15" t="s">
        <v>1135</v>
      </c>
      <c r="B360" s="8" t="s">
        <v>1136</v>
      </c>
      <c r="C360" s="16"/>
      <c r="D360" s="17"/>
      <c r="E360" s="17"/>
      <c r="F360" s="17"/>
      <c r="G360" s="13"/>
      <c r="H360" s="13"/>
      <c r="I360" s="17"/>
      <c r="J360" s="17"/>
      <c r="K360" s="17"/>
      <c r="L360" s="17"/>
      <c r="M360" s="17"/>
      <c r="N360" s="17"/>
      <c r="O360" s="17"/>
      <c r="P360" s="17"/>
      <c r="Q360" s="17"/>
      <c r="R360" s="16"/>
      <c r="S360" s="16"/>
      <c r="T360" s="18"/>
      <c r="U360" s="13"/>
      <c r="V360" s="13"/>
      <c r="W360" s="17"/>
      <c r="X360" s="17"/>
      <c r="Y360" s="17"/>
      <c r="Z360" s="17"/>
      <c r="AA360" s="13"/>
    </row>
    <row r="361" customFormat="false" ht="15" hidden="false" customHeight="false" outlineLevel="0" collapsed="false">
      <c r="A361" s="15" t="s">
        <v>1137</v>
      </c>
      <c r="B361" s="8" t="s">
        <v>1138</v>
      </c>
      <c r="C361" s="16"/>
      <c r="D361" s="17"/>
      <c r="E361" s="17"/>
      <c r="F361" s="17"/>
      <c r="G361" s="13"/>
      <c r="H361" s="13"/>
      <c r="I361" s="17"/>
      <c r="J361" s="17"/>
      <c r="K361" s="17"/>
      <c r="L361" s="17"/>
      <c r="M361" s="17"/>
      <c r="N361" s="17"/>
      <c r="O361" s="17"/>
      <c r="P361" s="17"/>
      <c r="Q361" s="17"/>
      <c r="R361" s="16"/>
      <c r="S361" s="16"/>
      <c r="T361" s="18"/>
      <c r="U361" s="13"/>
      <c r="V361" s="13"/>
      <c r="W361" s="17"/>
      <c r="X361" s="17"/>
      <c r="Y361" s="17"/>
      <c r="Z361" s="17"/>
      <c r="AA361" s="13"/>
    </row>
    <row r="362" customFormat="false" ht="15" hidden="false" customHeight="false" outlineLevel="0" collapsed="false">
      <c r="A362" s="15" t="s">
        <v>1139</v>
      </c>
      <c r="B362" s="8" t="s">
        <v>1140</v>
      </c>
      <c r="C362" s="16"/>
      <c r="D362" s="17"/>
      <c r="E362" s="17"/>
      <c r="F362" s="17"/>
      <c r="G362" s="13"/>
      <c r="H362" s="13"/>
      <c r="I362" s="17"/>
      <c r="J362" s="17"/>
      <c r="K362" s="17"/>
      <c r="L362" s="17"/>
      <c r="M362" s="17"/>
      <c r="N362" s="17"/>
      <c r="O362" s="17"/>
      <c r="P362" s="17"/>
      <c r="Q362" s="17"/>
      <c r="R362" s="16"/>
      <c r="S362" s="16"/>
      <c r="T362" s="18"/>
      <c r="U362" s="13"/>
      <c r="V362" s="13"/>
      <c r="W362" s="17"/>
      <c r="X362" s="17"/>
      <c r="Y362" s="17"/>
      <c r="Z362" s="17"/>
      <c r="AA362" s="13"/>
    </row>
    <row r="363" customFormat="false" ht="15" hidden="false" customHeight="false" outlineLevel="0" collapsed="false">
      <c r="A363" s="15" t="s">
        <v>1141</v>
      </c>
      <c r="B363" s="8" t="s">
        <v>1142</v>
      </c>
      <c r="C363" s="16"/>
      <c r="D363" s="17"/>
      <c r="E363" s="17"/>
      <c r="F363" s="17"/>
      <c r="G363" s="13"/>
      <c r="H363" s="13"/>
      <c r="I363" s="17"/>
      <c r="J363" s="17"/>
      <c r="K363" s="17"/>
      <c r="L363" s="17"/>
      <c r="M363" s="17"/>
      <c r="N363" s="17"/>
      <c r="O363" s="17"/>
      <c r="P363" s="17"/>
      <c r="Q363" s="17"/>
      <c r="R363" s="16"/>
      <c r="S363" s="16"/>
      <c r="T363" s="18"/>
      <c r="U363" s="13"/>
      <c r="V363" s="13"/>
      <c r="W363" s="17"/>
      <c r="X363" s="17"/>
      <c r="Y363" s="17"/>
      <c r="Z363" s="17"/>
      <c r="AA363" s="13"/>
    </row>
    <row r="364" customFormat="false" ht="15" hidden="false" customHeight="false" outlineLevel="0" collapsed="false">
      <c r="A364" s="15" t="s">
        <v>1143</v>
      </c>
      <c r="B364" s="8" t="s">
        <v>1144</v>
      </c>
      <c r="C364" s="16"/>
      <c r="D364" s="17"/>
      <c r="E364" s="17"/>
      <c r="F364" s="17"/>
      <c r="G364" s="13"/>
      <c r="H364" s="13"/>
      <c r="I364" s="17"/>
      <c r="J364" s="17"/>
      <c r="K364" s="17"/>
      <c r="L364" s="17"/>
      <c r="M364" s="17"/>
      <c r="N364" s="17"/>
      <c r="O364" s="17"/>
      <c r="P364" s="17"/>
      <c r="Q364" s="17"/>
      <c r="R364" s="16"/>
      <c r="S364" s="16"/>
      <c r="T364" s="18"/>
      <c r="U364" s="13"/>
      <c r="V364" s="13"/>
      <c r="W364" s="17"/>
      <c r="X364" s="17"/>
      <c r="Y364" s="17"/>
      <c r="Z364" s="17"/>
      <c r="AA364" s="13"/>
    </row>
    <row r="365" customFormat="false" ht="15" hidden="false" customHeight="false" outlineLevel="0" collapsed="false">
      <c r="A365" s="15" t="s">
        <v>1145</v>
      </c>
      <c r="B365" s="8" t="s">
        <v>1146</v>
      </c>
      <c r="C365" s="16"/>
      <c r="D365" s="17"/>
      <c r="E365" s="17"/>
      <c r="F365" s="17"/>
      <c r="G365" s="13"/>
      <c r="H365" s="13"/>
      <c r="I365" s="17"/>
      <c r="J365" s="17"/>
      <c r="K365" s="17"/>
      <c r="L365" s="17"/>
      <c r="M365" s="17"/>
      <c r="N365" s="17"/>
      <c r="O365" s="17"/>
      <c r="P365" s="17"/>
      <c r="Q365" s="17"/>
      <c r="R365" s="16"/>
      <c r="S365" s="16"/>
      <c r="T365" s="18"/>
      <c r="U365" s="13"/>
      <c r="V365" s="13"/>
      <c r="W365" s="17"/>
      <c r="X365" s="17"/>
      <c r="Y365" s="17"/>
      <c r="Z365" s="17"/>
      <c r="AA365" s="13"/>
    </row>
    <row r="366" customFormat="false" ht="15" hidden="false" customHeight="false" outlineLevel="0" collapsed="false">
      <c r="A366" s="15" t="s">
        <v>1147</v>
      </c>
      <c r="B366" s="8" t="s">
        <v>1148</v>
      </c>
      <c r="C366" s="16"/>
      <c r="D366" s="17"/>
      <c r="E366" s="17"/>
      <c r="F366" s="17"/>
      <c r="G366" s="13"/>
      <c r="H366" s="13"/>
      <c r="I366" s="17"/>
      <c r="J366" s="17"/>
      <c r="K366" s="17"/>
      <c r="L366" s="17"/>
      <c r="M366" s="17"/>
      <c r="N366" s="17"/>
      <c r="O366" s="17"/>
      <c r="P366" s="17"/>
      <c r="Q366" s="17"/>
      <c r="R366" s="16"/>
      <c r="S366" s="16"/>
      <c r="T366" s="18"/>
      <c r="U366" s="13"/>
      <c r="V366" s="13"/>
      <c r="W366" s="17"/>
      <c r="X366" s="17"/>
      <c r="Y366" s="17"/>
      <c r="Z366" s="17"/>
      <c r="AA366" s="13"/>
    </row>
    <row r="367" customFormat="false" ht="15" hidden="false" customHeight="false" outlineLevel="0" collapsed="false">
      <c r="A367" s="15" t="s">
        <v>1149</v>
      </c>
      <c r="B367" s="8" t="s">
        <v>1150</v>
      </c>
      <c r="C367" s="16"/>
      <c r="D367" s="17"/>
      <c r="E367" s="17"/>
      <c r="F367" s="17"/>
      <c r="G367" s="13"/>
      <c r="H367" s="13"/>
      <c r="I367" s="17"/>
      <c r="J367" s="17"/>
      <c r="K367" s="17"/>
      <c r="L367" s="17"/>
      <c r="M367" s="17"/>
      <c r="N367" s="17"/>
      <c r="O367" s="17"/>
      <c r="P367" s="17"/>
      <c r="Q367" s="17"/>
      <c r="R367" s="16"/>
      <c r="S367" s="16"/>
      <c r="T367" s="18"/>
      <c r="U367" s="13"/>
      <c r="V367" s="13"/>
      <c r="W367" s="17"/>
      <c r="X367" s="17"/>
      <c r="Y367" s="17"/>
      <c r="Z367" s="17"/>
      <c r="AA367" s="13"/>
    </row>
    <row r="368" customFormat="false" ht="15" hidden="false" customHeight="false" outlineLevel="0" collapsed="false">
      <c r="A368" s="15" t="s">
        <v>1151</v>
      </c>
      <c r="B368" s="8" t="s">
        <v>1152</v>
      </c>
      <c r="C368" s="16"/>
      <c r="D368" s="17"/>
      <c r="E368" s="17"/>
      <c r="F368" s="17"/>
      <c r="G368" s="13"/>
      <c r="H368" s="13"/>
      <c r="I368" s="17"/>
      <c r="J368" s="17"/>
      <c r="K368" s="17"/>
      <c r="L368" s="17"/>
      <c r="M368" s="17"/>
      <c r="N368" s="17"/>
      <c r="O368" s="17"/>
      <c r="P368" s="17"/>
      <c r="Q368" s="17"/>
      <c r="R368" s="16"/>
      <c r="S368" s="16"/>
      <c r="T368" s="18"/>
      <c r="U368" s="13"/>
      <c r="V368" s="13"/>
      <c r="W368" s="17"/>
      <c r="X368" s="17"/>
      <c r="Y368" s="17"/>
      <c r="Z368" s="17"/>
      <c r="AA368" s="13"/>
    </row>
    <row r="369" customFormat="false" ht="15" hidden="false" customHeight="false" outlineLevel="0" collapsed="false">
      <c r="A369" s="15" t="s">
        <v>1153</v>
      </c>
      <c r="B369" s="8" t="s">
        <v>1154</v>
      </c>
      <c r="C369" s="16"/>
      <c r="D369" s="17"/>
      <c r="E369" s="17"/>
      <c r="F369" s="17"/>
      <c r="G369" s="13"/>
      <c r="H369" s="13"/>
      <c r="I369" s="17"/>
      <c r="J369" s="17"/>
      <c r="K369" s="17"/>
      <c r="L369" s="17"/>
      <c r="M369" s="17"/>
      <c r="N369" s="17"/>
      <c r="O369" s="17"/>
      <c r="P369" s="17"/>
      <c r="Q369" s="17"/>
      <c r="R369" s="16"/>
      <c r="S369" s="16"/>
      <c r="T369" s="18"/>
      <c r="U369" s="13"/>
      <c r="V369" s="13"/>
      <c r="W369" s="17"/>
      <c r="X369" s="17"/>
      <c r="Y369" s="17"/>
      <c r="Z369" s="17"/>
      <c r="AA369" s="13"/>
    </row>
    <row r="370" customFormat="false" ht="15" hidden="false" customHeight="false" outlineLevel="0" collapsed="false">
      <c r="A370" s="15" t="s">
        <v>1155</v>
      </c>
      <c r="B370" s="8" t="s">
        <v>1156</v>
      </c>
      <c r="C370" s="16"/>
      <c r="D370" s="17"/>
      <c r="E370" s="17"/>
      <c r="F370" s="17"/>
      <c r="G370" s="13"/>
      <c r="H370" s="13"/>
      <c r="I370" s="17"/>
      <c r="J370" s="17"/>
      <c r="K370" s="17"/>
      <c r="L370" s="17"/>
      <c r="M370" s="17"/>
      <c r="N370" s="17"/>
      <c r="O370" s="17"/>
      <c r="P370" s="17"/>
      <c r="Q370" s="17"/>
      <c r="R370" s="16"/>
      <c r="S370" s="16"/>
      <c r="T370" s="18"/>
      <c r="U370" s="13"/>
      <c r="V370" s="13"/>
      <c r="W370" s="17"/>
      <c r="X370" s="17"/>
      <c r="Y370" s="17"/>
      <c r="Z370" s="17"/>
      <c r="AA370" s="13"/>
    </row>
    <row r="371" customFormat="false" ht="15" hidden="false" customHeight="false" outlineLevel="0" collapsed="false">
      <c r="A371" s="15" t="s">
        <v>1157</v>
      </c>
      <c r="B371" s="8" t="s">
        <v>1158</v>
      </c>
      <c r="C371" s="16"/>
      <c r="D371" s="17"/>
      <c r="E371" s="17"/>
      <c r="F371" s="17"/>
      <c r="G371" s="13"/>
      <c r="H371" s="13"/>
      <c r="I371" s="17"/>
      <c r="J371" s="17"/>
      <c r="K371" s="17"/>
      <c r="L371" s="17"/>
      <c r="M371" s="17"/>
      <c r="N371" s="17"/>
      <c r="O371" s="17"/>
      <c r="P371" s="17"/>
      <c r="Q371" s="17"/>
      <c r="R371" s="16"/>
      <c r="S371" s="16"/>
      <c r="T371" s="18"/>
      <c r="U371" s="13"/>
      <c r="V371" s="13"/>
      <c r="W371" s="17"/>
      <c r="X371" s="17"/>
      <c r="Y371" s="17"/>
      <c r="Z371" s="17"/>
      <c r="AA371" s="13"/>
    </row>
    <row r="372" customFormat="false" ht="15" hidden="false" customHeight="false" outlineLevel="0" collapsed="false">
      <c r="A372" s="15" t="s">
        <v>1159</v>
      </c>
      <c r="B372" s="8" t="s">
        <v>1160</v>
      </c>
      <c r="C372" s="16"/>
      <c r="D372" s="17"/>
      <c r="E372" s="17"/>
      <c r="F372" s="17"/>
      <c r="G372" s="13"/>
      <c r="H372" s="13"/>
      <c r="I372" s="17"/>
      <c r="J372" s="17"/>
      <c r="K372" s="17"/>
      <c r="L372" s="17"/>
      <c r="M372" s="17"/>
      <c r="N372" s="17"/>
      <c r="O372" s="17"/>
      <c r="P372" s="17"/>
      <c r="Q372" s="17"/>
      <c r="R372" s="16"/>
      <c r="S372" s="16"/>
      <c r="T372" s="18"/>
      <c r="U372" s="13"/>
      <c r="V372" s="13"/>
      <c r="W372" s="17"/>
      <c r="X372" s="17"/>
      <c r="Y372" s="17"/>
      <c r="Z372" s="17"/>
      <c r="AA372" s="13"/>
    </row>
    <row r="373" customFormat="false" ht="15" hidden="false" customHeight="false" outlineLevel="0" collapsed="false">
      <c r="A373" s="15" t="s">
        <v>1161</v>
      </c>
      <c r="B373" s="8" t="s">
        <v>1162</v>
      </c>
      <c r="C373" s="16"/>
      <c r="D373" s="17"/>
      <c r="E373" s="17"/>
      <c r="F373" s="17"/>
      <c r="G373" s="13"/>
      <c r="H373" s="13"/>
      <c r="I373" s="17"/>
      <c r="J373" s="17"/>
      <c r="K373" s="17"/>
      <c r="L373" s="17"/>
      <c r="M373" s="17"/>
      <c r="N373" s="17"/>
      <c r="O373" s="17"/>
      <c r="P373" s="17"/>
      <c r="Q373" s="17"/>
      <c r="R373" s="16"/>
      <c r="S373" s="16"/>
      <c r="T373" s="18"/>
      <c r="U373" s="13"/>
      <c r="V373" s="13"/>
      <c r="W373" s="17"/>
      <c r="X373" s="17"/>
      <c r="Y373" s="17"/>
      <c r="Z373" s="17"/>
      <c r="AA373" s="13"/>
    </row>
    <row r="374" customFormat="false" ht="15" hidden="false" customHeight="false" outlineLevel="0" collapsed="false">
      <c r="A374" s="15" t="s">
        <v>1163</v>
      </c>
      <c r="B374" s="8" t="s">
        <v>1164</v>
      </c>
      <c r="C374" s="16"/>
      <c r="D374" s="17"/>
      <c r="E374" s="17"/>
      <c r="F374" s="17"/>
      <c r="G374" s="13"/>
      <c r="H374" s="13"/>
      <c r="I374" s="17"/>
      <c r="J374" s="17"/>
      <c r="K374" s="17"/>
      <c r="L374" s="17"/>
      <c r="M374" s="17"/>
      <c r="N374" s="17"/>
      <c r="O374" s="17"/>
      <c r="P374" s="17"/>
      <c r="Q374" s="17"/>
      <c r="R374" s="16"/>
      <c r="S374" s="16"/>
      <c r="T374" s="18"/>
      <c r="U374" s="13"/>
      <c r="V374" s="13"/>
      <c r="W374" s="17"/>
      <c r="X374" s="17"/>
      <c r="Y374" s="17"/>
      <c r="Z374" s="17"/>
      <c r="AA374" s="13"/>
    </row>
    <row r="375" customFormat="false" ht="15" hidden="false" customHeight="false" outlineLevel="0" collapsed="false">
      <c r="A375" s="15" t="s">
        <v>1165</v>
      </c>
      <c r="B375" s="8" t="s">
        <v>1166</v>
      </c>
      <c r="C375" s="16"/>
      <c r="D375" s="17"/>
      <c r="E375" s="17"/>
      <c r="F375" s="17"/>
      <c r="G375" s="13"/>
      <c r="H375" s="13"/>
      <c r="I375" s="17"/>
      <c r="J375" s="17"/>
      <c r="K375" s="17"/>
      <c r="L375" s="17"/>
      <c r="M375" s="17"/>
      <c r="N375" s="17"/>
      <c r="O375" s="17"/>
      <c r="P375" s="17"/>
      <c r="Q375" s="17"/>
      <c r="R375" s="16"/>
      <c r="S375" s="16"/>
      <c r="T375" s="18"/>
      <c r="U375" s="13"/>
      <c r="V375" s="13"/>
      <c r="W375" s="17"/>
      <c r="X375" s="17"/>
      <c r="Y375" s="17"/>
      <c r="Z375" s="17"/>
      <c r="AA375" s="13"/>
    </row>
    <row r="376" customFormat="false" ht="15" hidden="false" customHeight="false" outlineLevel="0" collapsed="false">
      <c r="A376" s="15" t="s">
        <v>1167</v>
      </c>
      <c r="B376" s="8" t="s">
        <v>1168</v>
      </c>
      <c r="C376" s="16"/>
      <c r="D376" s="17"/>
      <c r="E376" s="17"/>
      <c r="F376" s="17"/>
      <c r="G376" s="13"/>
      <c r="H376" s="13"/>
      <c r="I376" s="17"/>
      <c r="J376" s="17"/>
      <c r="K376" s="17"/>
      <c r="L376" s="17"/>
      <c r="M376" s="17"/>
      <c r="N376" s="17"/>
      <c r="O376" s="17"/>
      <c r="P376" s="17"/>
      <c r="Q376" s="17"/>
      <c r="R376" s="16"/>
      <c r="S376" s="16"/>
      <c r="T376" s="18"/>
      <c r="U376" s="13"/>
      <c r="V376" s="13"/>
      <c r="W376" s="17"/>
      <c r="X376" s="17"/>
      <c r="Y376" s="17"/>
      <c r="Z376" s="17"/>
      <c r="AA376" s="13"/>
    </row>
    <row r="377" customFormat="false" ht="15" hidden="false" customHeight="false" outlineLevel="0" collapsed="false">
      <c r="A377" s="15" t="s">
        <v>1169</v>
      </c>
      <c r="B377" s="8" t="s">
        <v>1170</v>
      </c>
      <c r="C377" s="16"/>
      <c r="D377" s="17"/>
      <c r="E377" s="17"/>
      <c r="F377" s="17"/>
      <c r="G377" s="13"/>
      <c r="H377" s="13"/>
      <c r="I377" s="17"/>
      <c r="J377" s="17"/>
      <c r="K377" s="17"/>
      <c r="L377" s="17"/>
      <c r="M377" s="17"/>
      <c r="N377" s="17"/>
      <c r="O377" s="17"/>
      <c r="P377" s="17"/>
      <c r="Q377" s="17"/>
      <c r="R377" s="16"/>
      <c r="S377" s="16"/>
      <c r="T377" s="18"/>
      <c r="U377" s="13"/>
      <c r="V377" s="13"/>
      <c r="W377" s="17"/>
      <c r="X377" s="17"/>
      <c r="Y377" s="17"/>
      <c r="Z377" s="17"/>
      <c r="AA377" s="13"/>
    </row>
    <row r="378" customFormat="false" ht="15" hidden="false" customHeight="false" outlineLevel="0" collapsed="false">
      <c r="A378" s="15" t="s">
        <v>1171</v>
      </c>
      <c r="B378" s="8" t="s">
        <v>1172</v>
      </c>
      <c r="C378" s="16"/>
      <c r="D378" s="17"/>
      <c r="E378" s="17"/>
      <c r="F378" s="17"/>
      <c r="G378" s="13"/>
      <c r="H378" s="13"/>
      <c r="I378" s="17"/>
      <c r="J378" s="17"/>
      <c r="K378" s="17"/>
      <c r="L378" s="17"/>
      <c r="M378" s="17"/>
      <c r="N378" s="17"/>
      <c r="O378" s="17"/>
      <c r="P378" s="17"/>
      <c r="Q378" s="17"/>
      <c r="R378" s="16"/>
      <c r="S378" s="16"/>
      <c r="T378" s="18"/>
      <c r="U378" s="13"/>
      <c r="V378" s="13"/>
      <c r="W378" s="17"/>
      <c r="X378" s="17"/>
      <c r="Y378" s="17"/>
      <c r="Z378" s="17"/>
      <c r="AA378" s="13"/>
    </row>
    <row r="379" customFormat="false" ht="15" hidden="false" customHeight="false" outlineLevel="0" collapsed="false">
      <c r="A379" s="15" t="s">
        <v>1173</v>
      </c>
      <c r="B379" s="8" t="s">
        <v>1174</v>
      </c>
      <c r="C379" s="16"/>
      <c r="D379" s="17"/>
      <c r="E379" s="17"/>
      <c r="F379" s="17"/>
      <c r="G379" s="13"/>
      <c r="H379" s="13"/>
      <c r="I379" s="17"/>
      <c r="J379" s="17"/>
      <c r="K379" s="17"/>
      <c r="L379" s="17"/>
      <c r="M379" s="17"/>
      <c r="N379" s="17"/>
      <c r="O379" s="17"/>
      <c r="P379" s="17"/>
      <c r="Q379" s="17"/>
      <c r="R379" s="16"/>
      <c r="S379" s="16"/>
      <c r="T379" s="18"/>
      <c r="U379" s="13"/>
      <c r="V379" s="13"/>
      <c r="W379" s="17"/>
      <c r="X379" s="17"/>
      <c r="Y379" s="17"/>
      <c r="Z379" s="17"/>
      <c r="AA379" s="13"/>
    </row>
    <row r="380" customFormat="false" ht="15" hidden="false" customHeight="false" outlineLevel="0" collapsed="false">
      <c r="A380" s="15" t="s">
        <v>1175</v>
      </c>
      <c r="B380" s="8" t="s">
        <v>1176</v>
      </c>
      <c r="C380" s="16"/>
      <c r="D380" s="17"/>
      <c r="E380" s="17"/>
      <c r="F380" s="17"/>
      <c r="G380" s="13"/>
      <c r="H380" s="13"/>
      <c r="I380" s="17"/>
      <c r="J380" s="17"/>
      <c r="K380" s="17"/>
      <c r="L380" s="17"/>
      <c r="M380" s="17"/>
      <c r="N380" s="17"/>
      <c r="O380" s="17"/>
      <c r="P380" s="17"/>
      <c r="Q380" s="17"/>
      <c r="R380" s="16"/>
      <c r="S380" s="16"/>
      <c r="T380" s="18"/>
      <c r="U380" s="13"/>
      <c r="V380" s="13"/>
      <c r="W380" s="17"/>
      <c r="X380" s="17"/>
      <c r="Y380" s="17"/>
      <c r="Z380" s="17"/>
      <c r="AA380" s="13"/>
    </row>
    <row r="381" customFormat="false" ht="15" hidden="false" customHeight="false" outlineLevel="0" collapsed="false">
      <c r="A381" s="15" t="s">
        <v>1177</v>
      </c>
      <c r="B381" s="8" t="s">
        <v>1178</v>
      </c>
      <c r="C381" s="16"/>
      <c r="D381" s="17"/>
      <c r="E381" s="17"/>
      <c r="F381" s="17"/>
      <c r="G381" s="13"/>
      <c r="H381" s="13"/>
      <c r="I381" s="17"/>
      <c r="J381" s="17"/>
      <c r="K381" s="17"/>
      <c r="L381" s="17"/>
      <c r="M381" s="17"/>
      <c r="N381" s="17"/>
      <c r="O381" s="17"/>
      <c r="P381" s="17"/>
      <c r="Q381" s="17"/>
      <c r="R381" s="16"/>
      <c r="S381" s="16"/>
      <c r="T381" s="18"/>
      <c r="U381" s="13"/>
      <c r="V381" s="13"/>
      <c r="W381" s="17"/>
      <c r="X381" s="17"/>
      <c r="Y381" s="17"/>
      <c r="Z381" s="17"/>
      <c r="AA381" s="13"/>
    </row>
    <row r="382" customFormat="false" ht="15" hidden="false" customHeight="false" outlineLevel="0" collapsed="false">
      <c r="A382" s="15" t="s">
        <v>1179</v>
      </c>
      <c r="B382" s="8" t="s">
        <v>1180</v>
      </c>
      <c r="C382" s="16"/>
      <c r="D382" s="17"/>
      <c r="E382" s="17"/>
      <c r="F382" s="17"/>
      <c r="G382" s="13"/>
      <c r="H382" s="13"/>
      <c r="I382" s="17"/>
      <c r="J382" s="17"/>
      <c r="K382" s="17"/>
      <c r="L382" s="17"/>
      <c r="M382" s="17"/>
      <c r="N382" s="17"/>
      <c r="O382" s="17"/>
      <c r="P382" s="17"/>
      <c r="Q382" s="17"/>
      <c r="R382" s="16"/>
      <c r="S382" s="16"/>
      <c r="T382" s="18"/>
      <c r="U382" s="13"/>
      <c r="V382" s="13"/>
      <c r="W382" s="17"/>
      <c r="X382" s="17"/>
      <c r="Y382" s="17"/>
      <c r="Z382" s="17"/>
      <c r="AA382" s="13"/>
    </row>
    <row r="383" customFormat="false" ht="15" hidden="false" customHeight="false" outlineLevel="0" collapsed="false">
      <c r="A383" s="15" t="s">
        <v>1181</v>
      </c>
      <c r="B383" s="8" t="s">
        <v>1182</v>
      </c>
      <c r="C383" s="16"/>
      <c r="D383" s="17"/>
      <c r="E383" s="17"/>
      <c r="F383" s="17"/>
      <c r="G383" s="13"/>
      <c r="H383" s="13"/>
      <c r="I383" s="17"/>
      <c r="J383" s="17"/>
      <c r="K383" s="17"/>
      <c r="L383" s="17"/>
      <c r="M383" s="17"/>
      <c r="N383" s="17"/>
      <c r="O383" s="17"/>
      <c r="P383" s="17"/>
      <c r="Q383" s="17"/>
      <c r="R383" s="16"/>
      <c r="S383" s="16"/>
      <c r="T383" s="18"/>
      <c r="U383" s="13"/>
      <c r="V383" s="13"/>
      <c r="W383" s="17"/>
      <c r="X383" s="17"/>
      <c r="Y383" s="17"/>
      <c r="Z383" s="17"/>
      <c r="AA383" s="13"/>
    </row>
    <row r="384" customFormat="false" ht="15" hidden="false" customHeight="false" outlineLevel="0" collapsed="false">
      <c r="A384" s="15" t="s">
        <v>1183</v>
      </c>
      <c r="B384" s="8" t="s">
        <v>1184</v>
      </c>
      <c r="C384" s="16"/>
      <c r="D384" s="17"/>
      <c r="E384" s="17"/>
      <c r="F384" s="17"/>
      <c r="G384" s="13"/>
      <c r="H384" s="13"/>
      <c r="I384" s="17"/>
      <c r="J384" s="17"/>
      <c r="K384" s="17"/>
      <c r="L384" s="17"/>
      <c r="M384" s="17"/>
      <c r="N384" s="17"/>
      <c r="O384" s="17"/>
      <c r="P384" s="17"/>
      <c r="Q384" s="17"/>
      <c r="R384" s="16"/>
      <c r="S384" s="16"/>
      <c r="T384" s="18"/>
      <c r="U384" s="13"/>
      <c r="V384" s="13"/>
      <c r="W384" s="17"/>
      <c r="X384" s="17"/>
      <c r="Y384" s="17"/>
      <c r="Z384" s="17"/>
      <c r="AA384" s="13"/>
    </row>
    <row r="385" customFormat="false" ht="15" hidden="false" customHeight="false" outlineLevel="0" collapsed="false">
      <c r="A385" s="15" t="s">
        <v>1185</v>
      </c>
      <c r="B385" s="8" t="s">
        <v>1186</v>
      </c>
      <c r="C385" s="16"/>
      <c r="D385" s="17"/>
      <c r="E385" s="17"/>
      <c r="F385" s="17"/>
      <c r="G385" s="13"/>
      <c r="H385" s="13"/>
      <c r="I385" s="17"/>
      <c r="J385" s="17"/>
      <c r="K385" s="17"/>
      <c r="L385" s="17"/>
      <c r="M385" s="17"/>
      <c r="N385" s="17"/>
      <c r="O385" s="17"/>
      <c r="P385" s="17"/>
      <c r="Q385" s="17"/>
      <c r="R385" s="16"/>
      <c r="S385" s="16"/>
      <c r="T385" s="18"/>
      <c r="U385" s="13"/>
      <c r="V385" s="13"/>
      <c r="W385" s="17"/>
      <c r="X385" s="17"/>
      <c r="Y385" s="17"/>
      <c r="Z385" s="17"/>
      <c r="AA385" s="13"/>
    </row>
    <row r="386" customFormat="false" ht="15" hidden="false" customHeight="false" outlineLevel="0" collapsed="false">
      <c r="A386" s="15" t="s">
        <v>1187</v>
      </c>
      <c r="B386" s="8" t="s">
        <v>1188</v>
      </c>
      <c r="C386" s="16"/>
      <c r="D386" s="17"/>
      <c r="E386" s="17"/>
      <c r="F386" s="17"/>
      <c r="G386" s="13"/>
      <c r="H386" s="13"/>
      <c r="I386" s="17"/>
      <c r="J386" s="17"/>
      <c r="K386" s="17"/>
      <c r="L386" s="17"/>
      <c r="M386" s="17"/>
      <c r="N386" s="17"/>
      <c r="O386" s="17"/>
      <c r="P386" s="17"/>
      <c r="Q386" s="17"/>
      <c r="R386" s="16"/>
      <c r="S386" s="16"/>
      <c r="T386" s="18"/>
      <c r="U386" s="13"/>
      <c r="V386" s="13"/>
      <c r="W386" s="17"/>
      <c r="X386" s="17"/>
      <c r="Y386" s="17"/>
      <c r="Z386" s="17"/>
      <c r="AA386" s="13"/>
    </row>
    <row r="387" customFormat="false" ht="15" hidden="false" customHeight="false" outlineLevel="0" collapsed="false">
      <c r="A387" s="15" t="s">
        <v>1189</v>
      </c>
      <c r="B387" s="8" t="s">
        <v>1190</v>
      </c>
      <c r="C387" s="16"/>
      <c r="D387" s="17"/>
      <c r="E387" s="17"/>
      <c r="F387" s="17"/>
      <c r="G387" s="13"/>
      <c r="H387" s="13"/>
      <c r="I387" s="17"/>
      <c r="J387" s="17"/>
      <c r="K387" s="17"/>
      <c r="L387" s="17"/>
      <c r="M387" s="17"/>
      <c r="N387" s="17"/>
      <c r="O387" s="17"/>
      <c r="P387" s="17"/>
      <c r="Q387" s="17"/>
      <c r="R387" s="16"/>
      <c r="S387" s="16"/>
      <c r="T387" s="18"/>
      <c r="U387" s="13"/>
      <c r="V387" s="13"/>
      <c r="W387" s="17"/>
      <c r="X387" s="17"/>
      <c r="Y387" s="17"/>
      <c r="Z387" s="17"/>
      <c r="AA387" s="13"/>
    </row>
    <row r="388" customFormat="false" ht="15" hidden="false" customHeight="false" outlineLevel="0" collapsed="false">
      <c r="A388" s="15" t="s">
        <v>1191</v>
      </c>
      <c r="B388" s="8" t="s">
        <v>1192</v>
      </c>
      <c r="C388" s="16"/>
      <c r="D388" s="17"/>
      <c r="E388" s="17"/>
      <c r="F388" s="17"/>
      <c r="G388" s="13"/>
      <c r="H388" s="13"/>
      <c r="I388" s="17"/>
      <c r="J388" s="17"/>
      <c r="K388" s="17"/>
      <c r="L388" s="17"/>
      <c r="M388" s="17"/>
      <c r="N388" s="17"/>
      <c r="O388" s="17"/>
      <c r="P388" s="17"/>
      <c r="Q388" s="17"/>
      <c r="R388" s="16"/>
      <c r="S388" s="16"/>
      <c r="T388" s="18"/>
      <c r="U388" s="13"/>
      <c r="V388" s="13"/>
      <c r="W388" s="17"/>
      <c r="X388" s="17"/>
      <c r="Y388" s="17"/>
      <c r="Z388" s="17"/>
      <c r="AA388" s="13"/>
    </row>
    <row r="389" customFormat="false" ht="15" hidden="false" customHeight="false" outlineLevel="0" collapsed="false">
      <c r="A389" s="15" t="s">
        <v>1193</v>
      </c>
      <c r="B389" s="8" t="s">
        <v>1194</v>
      </c>
      <c r="C389" s="16"/>
      <c r="D389" s="17"/>
      <c r="E389" s="17"/>
      <c r="F389" s="17"/>
      <c r="G389" s="13"/>
      <c r="H389" s="13"/>
      <c r="I389" s="17"/>
      <c r="J389" s="17"/>
      <c r="K389" s="17"/>
      <c r="L389" s="17"/>
      <c r="M389" s="17"/>
      <c r="N389" s="17"/>
      <c r="O389" s="17"/>
      <c r="P389" s="17"/>
      <c r="Q389" s="17"/>
      <c r="R389" s="16"/>
      <c r="S389" s="16"/>
      <c r="T389" s="18"/>
      <c r="U389" s="13"/>
      <c r="V389" s="13"/>
      <c r="W389" s="17"/>
      <c r="X389" s="17"/>
      <c r="Y389" s="17"/>
      <c r="Z389" s="17"/>
      <c r="AA389" s="13"/>
    </row>
    <row r="390" customFormat="false" ht="15" hidden="false" customHeight="false" outlineLevel="0" collapsed="false">
      <c r="A390" s="15" t="s">
        <v>1195</v>
      </c>
      <c r="B390" s="8" t="s">
        <v>1196</v>
      </c>
      <c r="C390" s="16"/>
      <c r="D390" s="17"/>
      <c r="E390" s="17"/>
      <c r="F390" s="17"/>
      <c r="G390" s="13"/>
      <c r="H390" s="13"/>
      <c r="I390" s="17"/>
      <c r="J390" s="17"/>
      <c r="K390" s="17"/>
      <c r="L390" s="17"/>
      <c r="M390" s="17"/>
      <c r="N390" s="17"/>
      <c r="O390" s="17"/>
      <c r="P390" s="17"/>
      <c r="Q390" s="17"/>
      <c r="R390" s="16"/>
      <c r="S390" s="16"/>
      <c r="T390" s="18"/>
      <c r="U390" s="13"/>
      <c r="V390" s="13"/>
      <c r="W390" s="17"/>
      <c r="X390" s="17"/>
      <c r="Y390" s="17"/>
      <c r="Z390" s="17"/>
      <c r="AA390" s="13"/>
    </row>
    <row r="391" customFormat="false" ht="15" hidden="false" customHeight="false" outlineLevel="0" collapsed="false">
      <c r="A391" s="15" t="s">
        <v>1197</v>
      </c>
      <c r="B391" s="8" t="s">
        <v>1198</v>
      </c>
      <c r="C391" s="16"/>
      <c r="D391" s="17"/>
      <c r="E391" s="17"/>
      <c r="F391" s="17"/>
      <c r="G391" s="13"/>
      <c r="H391" s="13"/>
      <c r="I391" s="17"/>
      <c r="J391" s="17"/>
      <c r="K391" s="17"/>
      <c r="L391" s="17"/>
      <c r="M391" s="17"/>
      <c r="N391" s="17"/>
      <c r="O391" s="17"/>
      <c r="P391" s="17"/>
      <c r="Q391" s="17"/>
      <c r="R391" s="16"/>
      <c r="S391" s="16"/>
      <c r="T391" s="18"/>
      <c r="U391" s="13"/>
      <c r="V391" s="13"/>
      <c r="W391" s="17"/>
      <c r="X391" s="17"/>
      <c r="Y391" s="17"/>
      <c r="Z391" s="17"/>
      <c r="AA391" s="13"/>
    </row>
    <row r="392" customFormat="false" ht="15" hidden="false" customHeight="false" outlineLevel="0" collapsed="false">
      <c r="A392" s="15" t="s">
        <v>1199</v>
      </c>
      <c r="B392" s="8" t="s">
        <v>1200</v>
      </c>
      <c r="C392" s="16"/>
      <c r="D392" s="17"/>
      <c r="E392" s="17"/>
      <c r="F392" s="17"/>
      <c r="G392" s="13"/>
      <c r="H392" s="13"/>
      <c r="I392" s="17"/>
      <c r="J392" s="17"/>
      <c r="K392" s="17"/>
      <c r="L392" s="17"/>
      <c r="M392" s="17"/>
      <c r="N392" s="17"/>
      <c r="O392" s="17"/>
      <c r="P392" s="17"/>
      <c r="Q392" s="17"/>
      <c r="R392" s="16"/>
      <c r="S392" s="16"/>
      <c r="T392" s="18"/>
      <c r="U392" s="13"/>
      <c r="V392" s="13"/>
      <c r="W392" s="17"/>
      <c r="X392" s="17"/>
      <c r="Y392" s="17"/>
      <c r="Z392" s="17"/>
      <c r="AA392" s="13"/>
    </row>
    <row r="393" customFormat="false" ht="15" hidden="false" customHeight="false" outlineLevel="0" collapsed="false">
      <c r="A393" s="15" t="s">
        <v>1201</v>
      </c>
      <c r="B393" s="8" t="s">
        <v>1202</v>
      </c>
      <c r="C393" s="16"/>
      <c r="D393" s="17"/>
      <c r="E393" s="17"/>
      <c r="F393" s="17"/>
      <c r="G393" s="13"/>
      <c r="H393" s="13"/>
      <c r="I393" s="17"/>
      <c r="J393" s="17"/>
      <c r="K393" s="17"/>
      <c r="L393" s="17"/>
      <c r="M393" s="17"/>
      <c r="N393" s="17"/>
      <c r="O393" s="17"/>
      <c r="P393" s="17"/>
      <c r="Q393" s="17"/>
      <c r="R393" s="16"/>
      <c r="S393" s="16"/>
      <c r="T393" s="18"/>
      <c r="U393" s="13"/>
      <c r="V393" s="13"/>
      <c r="W393" s="17"/>
      <c r="X393" s="17"/>
      <c r="Y393" s="17"/>
      <c r="Z393" s="17"/>
      <c r="AA393" s="13"/>
    </row>
    <row r="394" customFormat="false" ht="15" hidden="false" customHeight="false" outlineLevel="0" collapsed="false">
      <c r="A394" s="15" t="s">
        <v>1203</v>
      </c>
      <c r="B394" s="8" t="s">
        <v>1204</v>
      </c>
      <c r="C394" s="16"/>
      <c r="D394" s="17"/>
      <c r="E394" s="17"/>
      <c r="F394" s="17"/>
      <c r="G394" s="13"/>
      <c r="H394" s="13"/>
      <c r="I394" s="17"/>
      <c r="J394" s="17"/>
      <c r="K394" s="17"/>
      <c r="L394" s="17"/>
      <c r="M394" s="17"/>
      <c r="N394" s="17"/>
      <c r="O394" s="17"/>
      <c r="P394" s="17"/>
      <c r="Q394" s="17"/>
      <c r="R394" s="16"/>
      <c r="S394" s="16"/>
      <c r="T394" s="18"/>
      <c r="U394" s="13"/>
      <c r="V394" s="13"/>
      <c r="W394" s="17"/>
      <c r="X394" s="17"/>
      <c r="Y394" s="17"/>
      <c r="Z394" s="17"/>
      <c r="AA394" s="13"/>
    </row>
    <row r="395" customFormat="false" ht="15" hidden="false" customHeight="false" outlineLevel="0" collapsed="false">
      <c r="A395" s="15" t="s">
        <v>1205</v>
      </c>
      <c r="B395" s="8" t="s">
        <v>1206</v>
      </c>
      <c r="C395" s="16"/>
      <c r="D395" s="17"/>
      <c r="E395" s="17"/>
      <c r="F395" s="17"/>
      <c r="G395" s="13"/>
      <c r="H395" s="13"/>
      <c r="I395" s="17"/>
      <c r="J395" s="17"/>
      <c r="K395" s="17"/>
      <c r="L395" s="17"/>
      <c r="M395" s="17"/>
      <c r="N395" s="17"/>
      <c r="O395" s="17"/>
      <c r="P395" s="17"/>
      <c r="Q395" s="17"/>
      <c r="R395" s="16"/>
      <c r="S395" s="16"/>
      <c r="T395" s="18"/>
      <c r="U395" s="13"/>
      <c r="V395" s="13"/>
      <c r="W395" s="17"/>
      <c r="X395" s="17"/>
      <c r="Y395" s="17"/>
      <c r="Z395" s="17"/>
      <c r="AA395" s="13"/>
    </row>
    <row r="396" customFormat="false" ht="15" hidden="false" customHeight="false" outlineLevel="0" collapsed="false">
      <c r="A396" s="15" t="s">
        <v>1207</v>
      </c>
      <c r="B396" s="8" t="s">
        <v>1208</v>
      </c>
      <c r="C396" s="16"/>
      <c r="D396" s="17"/>
      <c r="E396" s="17"/>
      <c r="F396" s="17"/>
      <c r="G396" s="13"/>
      <c r="H396" s="13"/>
      <c r="I396" s="17"/>
      <c r="J396" s="17"/>
      <c r="K396" s="17"/>
      <c r="L396" s="17"/>
      <c r="M396" s="17"/>
      <c r="N396" s="17"/>
      <c r="O396" s="17"/>
      <c r="P396" s="17"/>
      <c r="Q396" s="17"/>
      <c r="R396" s="16"/>
      <c r="S396" s="16"/>
      <c r="T396" s="18"/>
      <c r="U396" s="13"/>
      <c r="V396" s="13"/>
      <c r="W396" s="17"/>
      <c r="X396" s="17"/>
      <c r="Y396" s="17"/>
      <c r="Z396" s="17"/>
      <c r="AA396" s="13"/>
    </row>
    <row r="397" customFormat="false" ht="15" hidden="false" customHeight="false" outlineLevel="0" collapsed="false">
      <c r="A397" s="15" t="s">
        <v>1209</v>
      </c>
      <c r="B397" s="8" t="s">
        <v>1210</v>
      </c>
      <c r="C397" s="16"/>
      <c r="D397" s="17"/>
      <c r="E397" s="17"/>
      <c r="F397" s="17"/>
      <c r="G397" s="13"/>
      <c r="H397" s="13"/>
      <c r="I397" s="17"/>
      <c r="J397" s="17"/>
      <c r="K397" s="17"/>
      <c r="L397" s="17"/>
      <c r="M397" s="17"/>
      <c r="N397" s="17"/>
      <c r="O397" s="17"/>
      <c r="P397" s="17"/>
      <c r="Q397" s="17"/>
      <c r="R397" s="16"/>
      <c r="S397" s="16"/>
      <c r="T397" s="18"/>
      <c r="U397" s="13"/>
      <c r="V397" s="13"/>
      <c r="W397" s="17"/>
      <c r="X397" s="17"/>
      <c r="Y397" s="17"/>
      <c r="Z397" s="17"/>
      <c r="AA397" s="13"/>
    </row>
    <row r="398" customFormat="false" ht="15" hidden="false" customHeight="false" outlineLevel="0" collapsed="false">
      <c r="A398" s="15" t="s">
        <v>1211</v>
      </c>
      <c r="B398" s="8" t="s">
        <v>1212</v>
      </c>
      <c r="C398" s="16"/>
      <c r="D398" s="17"/>
      <c r="E398" s="17"/>
      <c r="F398" s="17"/>
      <c r="G398" s="13"/>
      <c r="H398" s="13"/>
      <c r="I398" s="17"/>
      <c r="J398" s="17"/>
      <c r="K398" s="17"/>
      <c r="L398" s="17"/>
      <c r="M398" s="17"/>
      <c r="N398" s="17"/>
      <c r="O398" s="17"/>
      <c r="P398" s="17"/>
      <c r="Q398" s="17"/>
      <c r="R398" s="16"/>
      <c r="S398" s="16"/>
      <c r="T398" s="18"/>
      <c r="U398" s="13"/>
      <c r="V398" s="13"/>
      <c r="W398" s="17"/>
      <c r="X398" s="17"/>
      <c r="Y398" s="17"/>
      <c r="Z398" s="17"/>
      <c r="AA398" s="13"/>
    </row>
    <row r="399" customFormat="false" ht="15" hidden="false" customHeight="false" outlineLevel="0" collapsed="false">
      <c r="A399" s="15" t="s">
        <v>1213</v>
      </c>
      <c r="B399" s="8" t="s">
        <v>1214</v>
      </c>
      <c r="C399" s="16"/>
      <c r="D399" s="17"/>
      <c r="E399" s="17"/>
      <c r="F399" s="17"/>
      <c r="G399" s="13"/>
      <c r="H399" s="13"/>
      <c r="I399" s="17"/>
      <c r="J399" s="17"/>
      <c r="K399" s="17"/>
      <c r="L399" s="17"/>
      <c r="M399" s="17"/>
      <c r="N399" s="17"/>
      <c r="O399" s="17"/>
      <c r="P399" s="17"/>
      <c r="Q399" s="17"/>
      <c r="R399" s="16"/>
      <c r="S399" s="16"/>
      <c r="T399" s="18"/>
      <c r="U399" s="13"/>
      <c r="V399" s="13"/>
      <c r="W399" s="17"/>
      <c r="X399" s="17"/>
      <c r="Y399" s="17"/>
      <c r="Z399" s="17"/>
      <c r="AA399" s="13"/>
    </row>
    <row r="400" customFormat="false" ht="15" hidden="false" customHeight="false" outlineLevel="0" collapsed="false">
      <c r="A400" s="15" t="s">
        <v>1215</v>
      </c>
      <c r="B400" s="8" t="s">
        <v>1216</v>
      </c>
      <c r="C400" s="16"/>
      <c r="D400" s="17"/>
      <c r="E400" s="17"/>
      <c r="F400" s="17"/>
      <c r="G400" s="13"/>
      <c r="H400" s="13"/>
      <c r="I400" s="17"/>
      <c r="J400" s="17"/>
      <c r="K400" s="17"/>
      <c r="L400" s="17"/>
      <c r="M400" s="17"/>
      <c r="N400" s="17"/>
      <c r="O400" s="17"/>
      <c r="P400" s="17"/>
      <c r="Q400" s="17"/>
      <c r="R400" s="16"/>
      <c r="S400" s="16"/>
      <c r="T400" s="18"/>
      <c r="U400" s="13"/>
      <c r="V400" s="13"/>
      <c r="W400" s="17"/>
      <c r="X400" s="17"/>
      <c r="Y400" s="17"/>
      <c r="Z400" s="17"/>
      <c r="AA400" s="13"/>
    </row>
    <row r="401" customFormat="false" ht="15" hidden="false" customHeight="false" outlineLevel="0" collapsed="false">
      <c r="A401" s="15" t="s">
        <v>1217</v>
      </c>
      <c r="B401" s="8" t="s">
        <v>1218</v>
      </c>
      <c r="C401" s="16"/>
      <c r="D401" s="17"/>
      <c r="E401" s="17"/>
      <c r="F401" s="17"/>
      <c r="G401" s="13"/>
      <c r="H401" s="13"/>
      <c r="I401" s="17"/>
      <c r="J401" s="17"/>
      <c r="K401" s="17"/>
      <c r="L401" s="17"/>
      <c r="M401" s="17"/>
      <c r="N401" s="17"/>
      <c r="O401" s="17"/>
      <c r="P401" s="17"/>
      <c r="Q401" s="17"/>
      <c r="R401" s="16"/>
      <c r="S401" s="16"/>
      <c r="T401" s="18"/>
      <c r="U401" s="13"/>
      <c r="V401" s="13"/>
      <c r="W401" s="17"/>
      <c r="X401" s="17"/>
      <c r="Y401" s="17"/>
      <c r="Z401" s="17"/>
      <c r="AA401" s="13"/>
    </row>
    <row r="402" customFormat="false" ht="15" hidden="false" customHeight="false" outlineLevel="0" collapsed="false">
      <c r="A402" s="15" t="s">
        <v>1219</v>
      </c>
      <c r="B402" s="8" t="s">
        <v>1220</v>
      </c>
      <c r="C402" s="16"/>
      <c r="D402" s="17"/>
      <c r="E402" s="17"/>
      <c r="F402" s="17"/>
      <c r="G402" s="13"/>
      <c r="H402" s="13"/>
      <c r="I402" s="17"/>
      <c r="J402" s="17"/>
      <c r="K402" s="17"/>
      <c r="L402" s="17"/>
      <c r="M402" s="17"/>
      <c r="N402" s="17"/>
      <c r="O402" s="17"/>
      <c r="P402" s="17"/>
      <c r="Q402" s="17"/>
      <c r="R402" s="16"/>
      <c r="S402" s="16"/>
      <c r="T402" s="18"/>
      <c r="U402" s="13"/>
      <c r="V402" s="13"/>
      <c r="W402" s="17"/>
      <c r="X402" s="17"/>
      <c r="Y402" s="17"/>
      <c r="Z402" s="17"/>
      <c r="AA402" s="13"/>
    </row>
    <row r="403" customFormat="false" ht="15" hidden="false" customHeight="false" outlineLevel="0" collapsed="false">
      <c r="A403" s="15" t="s">
        <v>1221</v>
      </c>
      <c r="B403" s="8" t="s">
        <v>1222</v>
      </c>
      <c r="C403" s="16"/>
      <c r="D403" s="17"/>
      <c r="E403" s="17"/>
      <c r="F403" s="17"/>
      <c r="G403" s="13"/>
      <c r="H403" s="13"/>
      <c r="I403" s="17"/>
      <c r="J403" s="17"/>
      <c r="K403" s="17"/>
      <c r="L403" s="17"/>
      <c r="M403" s="17"/>
      <c r="N403" s="17"/>
      <c r="O403" s="17"/>
      <c r="P403" s="17"/>
      <c r="Q403" s="17"/>
      <c r="R403" s="16"/>
      <c r="S403" s="16"/>
      <c r="T403" s="18"/>
      <c r="U403" s="13"/>
      <c r="V403" s="13"/>
      <c r="W403" s="17"/>
      <c r="X403" s="17"/>
      <c r="Y403" s="17"/>
      <c r="Z403" s="17"/>
      <c r="AA403" s="13"/>
    </row>
    <row r="404" customFormat="false" ht="15" hidden="false" customHeight="false" outlineLevel="0" collapsed="false">
      <c r="A404" s="15" t="s">
        <v>1223</v>
      </c>
      <c r="B404" s="8" t="s">
        <v>1224</v>
      </c>
      <c r="C404" s="16"/>
      <c r="D404" s="17"/>
      <c r="E404" s="17"/>
      <c r="F404" s="17"/>
      <c r="G404" s="13"/>
      <c r="H404" s="13"/>
      <c r="I404" s="17"/>
      <c r="J404" s="17"/>
      <c r="K404" s="17"/>
      <c r="L404" s="17"/>
      <c r="M404" s="17"/>
      <c r="N404" s="17"/>
      <c r="O404" s="17"/>
      <c r="P404" s="17"/>
      <c r="Q404" s="17"/>
      <c r="R404" s="16"/>
      <c r="S404" s="16"/>
      <c r="T404" s="18"/>
      <c r="U404" s="13"/>
      <c r="V404" s="13"/>
      <c r="W404" s="17"/>
      <c r="X404" s="17"/>
      <c r="Y404" s="17"/>
      <c r="Z404" s="17"/>
      <c r="AA404" s="13"/>
    </row>
    <row r="405" customFormat="false" ht="15" hidden="false" customHeight="false" outlineLevel="0" collapsed="false">
      <c r="A405" s="15" t="s">
        <v>1225</v>
      </c>
      <c r="B405" s="8" t="s">
        <v>1226</v>
      </c>
      <c r="C405" s="16"/>
      <c r="D405" s="17"/>
      <c r="E405" s="17"/>
      <c r="F405" s="17"/>
      <c r="G405" s="13"/>
      <c r="H405" s="13"/>
      <c r="I405" s="17"/>
      <c r="J405" s="17"/>
      <c r="K405" s="17"/>
      <c r="L405" s="17"/>
      <c r="M405" s="17"/>
      <c r="N405" s="17"/>
      <c r="O405" s="17"/>
      <c r="P405" s="17"/>
      <c r="Q405" s="17"/>
      <c r="R405" s="16"/>
      <c r="S405" s="16"/>
      <c r="T405" s="18"/>
      <c r="U405" s="13"/>
      <c r="V405" s="13"/>
      <c r="W405" s="17"/>
      <c r="X405" s="17"/>
      <c r="Y405" s="17"/>
      <c r="Z405" s="17"/>
      <c r="AA405" s="13"/>
    </row>
    <row r="406" customFormat="false" ht="15" hidden="false" customHeight="false" outlineLevel="0" collapsed="false">
      <c r="A406" s="15" t="s">
        <v>1227</v>
      </c>
      <c r="B406" s="8" t="s">
        <v>1228</v>
      </c>
      <c r="C406" s="16"/>
      <c r="D406" s="17"/>
      <c r="E406" s="17"/>
      <c r="F406" s="17"/>
      <c r="G406" s="13"/>
      <c r="H406" s="13"/>
      <c r="I406" s="17"/>
      <c r="J406" s="17"/>
      <c r="K406" s="17"/>
      <c r="L406" s="17"/>
      <c r="M406" s="17"/>
      <c r="N406" s="17"/>
      <c r="O406" s="17"/>
      <c r="P406" s="17"/>
      <c r="Q406" s="17"/>
      <c r="R406" s="16"/>
      <c r="S406" s="16"/>
      <c r="T406" s="18"/>
      <c r="U406" s="13"/>
      <c r="V406" s="13"/>
      <c r="W406" s="17"/>
      <c r="X406" s="17"/>
      <c r="Y406" s="17"/>
      <c r="Z406" s="17"/>
      <c r="AA406" s="13"/>
    </row>
    <row r="407" customFormat="false" ht="15" hidden="false" customHeight="false" outlineLevel="0" collapsed="false">
      <c r="A407" s="15" t="s">
        <v>1229</v>
      </c>
      <c r="B407" s="8" t="s">
        <v>1230</v>
      </c>
      <c r="C407" s="16"/>
      <c r="D407" s="17"/>
      <c r="E407" s="17"/>
      <c r="F407" s="17"/>
      <c r="G407" s="13"/>
      <c r="H407" s="13"/>
      <c r="I407" s="17"/>
      <c r="J407" s="17"/>
      <c r="K407" s="17"/>
      <c r="L407" s="17"/>
      <c r="M407" s="17"/>
      <c r="N407" s="17"/>
      <c r="O407" s="17"/>
      <c r="P407" s="17"/>
      <c r="Q407" s="17"/>
      <c r="R407" s="16"/>
      <c r="S407" s="16"/>
      <c r="T407" s="18"/>
      <c r="U407" s="13"/>
      <c r="V407" s="13"/>
      <c r="W407" s="17"/>
      <c r="X407" s="17"/>
      <c r="Y407" s="17"/>
      <c r="Z407" s="17"/>
      <c r="AA407" s="13"/>
    </row>
    <row r="408" customFormat="false" ht="15" hidden="false" customHeight="false" outlineLevel="0" collapsed="false">
      <c r="A408" s="15" t="s">
        <v>1231</v>
      </c>
      <c r="B408" s="8" t="s">
        <v>1232</v>
      </c>
      <c r="C408" s="16"/>
      <c r="D408" s="17"/>
      <c r="E408" s="17"/>
      <c r="F408" s="17"/>
      <c r="G408" s="13"/>
      <c r="H408" s="13"/>
      <c r="I408" s="17"/>
      <c r="J408" s="17"/>
      <c r="K408" s="17"/>
      <c r="L408" s="17"/>
      <c r="M408" s="17"/>
      <c r="N408" s="17"/>
      <c r="O408" s="17"/>
      <c r="P408" s="17"/>
      <c r="Q408" s="17"/>
      <c r="R408" s="16"/>
      <c r="S408" s="16"/>
      <c r="T408" s="18"/>
      <c r="U408" s="13"/>
      <c r="V408" s="13"/>
      <c r="W408" s="17"/>
      <c r="X408" s="17"/>
      <c r="Y408" s="17"/>
      <c r="Z408" s="17"/>
      <c r="AA408" s="13"/>
    </row>
    <row r="409" customFormat="false" ht="15" hidden="false" customHeight="false" outlineLevel="0" collapsed="false">
      <c r="A409" s="15" t="s">
        <v>1233</v>
      </c>
      <c r="B409" s="8" t="s">
        <v>1234</v>
      </c>
      <c r="C409" s="16"/>
      <c r="D409" s="17"/>
      <c r="E409" s="17"/>
      <c r="F409" s="17"/>
      <c r="G409" s="13"/>
      <c r="H409" s="13"/>
      <c r="I409" s="17"/>
      <c r="J409" s="17"/>
      <c r="K409" s="17"/>
      <c r="L409" s="17"/>
      <c r="M409" s="17"/>
      <c r="N409" s="17"/>
      <c r="O409" s="17"/>
      <c r="P409" s="17"/>
      <c r="Q409" s="17"/>
      <c r="R409" s="16"/>
      <c r="S409" s="16"/>
      <c r="T409" s="18"/>
      <c r="U409" s="13"/>
      <c r="V409" s="13"/>
      <c r="W409" s="17"/>
      <c r="X409" s="17"/>
      <c r="Y409" s="17"/>
      <c r="Z409" s="17"/>
      <c r="AA409" s="13"/>
    </row>
    <row r="410" customFormat="false" ht="15" hidden="false" customHeight="false" outlineLevel="0" collapsed="false">
      <c r="A410" s="15" t="s">
        <v>1235</v>
      </c>
      <c r="B410" s="8" t="s">
        <v>1236</v>
      </c>
      <c r="C410" s="16"/>
      <c r="D410" s="17"/>
      <c r="E410" s="17"/>
      <c r="F410" s="17"/>
      <c r="G410" s="13"/>
      <c r="H410" s="13"/>
      <c r="I410" s="17"/>
      <c r="J410" s="17"/>
      <c r="K410" s="17"/>
      <c r="L410" s="17"/>
      <c r="M410" s="17"/>
      <c r="N410" s="17"/>
      <c r="O410" s="17"/>
      <c r="P410" s="17"/>
      <c r="Q410" s="17"/>
      <c r="R410" s="16"/>
      <c r="S410" s="16"/>
      <c r="T410" s="18"/>
      <c r="U410" s="13"/>
      <c r="V410" s="13"/>
      <c r="W410" s="17"/>
      <c r="X410" s="17"/>
      <c r="Y410" s="17"/>
      <c r="Z410" s="17"/>
      <c r="AA410" s="13"/>
    </row>
    <row r="411" customFormat="false" ht="15" hidden="false" customHeight="false" outlineLevel="0" collapsed="false">
      <c r="A411" s="15" t="s">
        <v>1237</v>
      </c>
      <c r="B411" s="8" t="s">
        <v>1238</v>
      </c>
      <c r="C411" s="16"/>
      <c r="D411" s="17"/>
      <c r="E411" s="17"/>
      <c r="F411" s="17"/>
      <c r="G411" s="13"/>
      <c r="H411" s="13"/>
      <c r="I411" s="17"/>
      <c r="J411" s="17"/>
      <c r="K411" s="17"/>
      <c r="L411" s="17"/>
      <c r="M411" s="17"/>
      <c r="N411" s="17"/>
      <c r="O411" s="17"/>
      <c r="P411" s="17"/>
      <c r="Q411" s="17"/>
      <c r="R411" s="16"/>
      <c r="S411" s="16"/>
      <c r="T411" s="18"/>
      <c r="U411" s="13"/>
      <c r="V411" s="13"/>
      <c r="W411" s="17"/>
      <c r="X411" s="17"/>
      <c r="Y411" s="17"/>
      <c r="Z411" s="17"/>
      <c r="AA411" s="13"/>
    </row>
    <row r="412" customFormat="false" ht="15" hidden="false" customHeight="false" outlineLevel="0" collapsed="false">
      <c r="A412" s="15" t="s">
        <v>1239</v>
      </c>
      <c r="B412" s="8" t="s">
        <v>1240</v>
      </c>
      <c r="C412" s="16"/>
      <c r="D412" s="17"/>
      <c r="E412" s="17"/>
      <c r="F412" s="17"/>
      <c r="G412" s="13"/>
      <c r="H412" s="13"/>
      <c r="I412" s="17"/>
      <c r="J412" s="17"/>
      <c r="K412" s="17"/>
      <c r="L412" s="17"/>
      <c r="M412" s="17"/>
      <c r="N412" s="17"/>
      <c r="O412" s="17"/>
      <c r="P412" s="17"/>
      <c r="Q412" s="17"/>
      <c r="R412" s="16"/>
      <c r="S412" s="16"/>
      <c r="T412" s="18"/>
      <c r="U412" s="13"/>
      <c r="V412" s="13"/>
      <c r="W412" s="17"/>
      <c r="X412" s="17"/>
      <c r="Y412" s="17"/>
      <c r="Z412" s="17"/>
      <c r="AA412" s="13"/>
    </row>
    <row r="413" customFormat="false" ht="15" hidden="false" customHeight="false" outlineLevel="0" collapsed="false">
      <c r="A413" s="15" t="s">
        <v>1241</v>
      </c>
      <c r="B413" s="8" t="s">
        <v>1242</v>
      </c>
      <c r="C413" s="16"/>
      <c r="D413" s="17"/>
      <c r="E413" s="17"/>
      <c r="F413" s="17"/>
      <c r="G413" s="13"/>
      <c r="H413" s="13"/>
      <c r="I413" s="17"/>
      <c r="J413" s="17"/>
      <c r="K413" s="17"/>
      <c r="L413" s="17"/>
      <c r="M413" s="17"/>
      <c r="N413" s="17"/>
      <c r="O413" s="17"/>
      <c r="P413" s="17"/>
      <c r="Q413" s="17"/>
      <c r="R413" s="16"/>
      <c r="S413" s="16"/>
      <c r="T413" s="18"/>
      <c r="U413" s="13"/>
      <c r="V413" s="13"/>
      <c r="W413" s="17"/>
      <c r="X413" s="17"/>
      <c r="Y413" s="17"/>
      <c r="Z413" s="17"/>
      <c r="AA413" s="13"/>
    </row>
    <row r="414" customFormat="false" ht="15" hidden="false" customHeight="false" outlineLevel="0" collapsed="false">
      <c r="A414" s="15" t="s">
        <v>1243</v>
      </c>
      <c r="B414" s="8" t="s">
        <v>1244</v>
      </c>
      <c r="C414" s="16"/>
      <c r="D414" s="17"/>
      <c r="E414" s="17"/>
      <c r="F414" s="17"/>
      <c r="G414" s="13"/>
      <c r="H414" s="13"/>
      <c r="I414" s="17"/>
      <c r="J414" s="17"/>
      <c r="K414" s="17"/>
      <c r="L414" s="17"/>
      <c r="M414" s="17"/>
      <c r="N414" s="17"/>
      <c r="O414" s="17"/>
      <c r="P414" s="17"/>
      <c r="Q414" s="17"/>
      <c r="R414" s="16"/>
      <c r="S414" s="16"/>
      <c r="T414" s="18"/>
      <c r="U414" s="13"/>
      <c r="V414" s="13"/>
      <c r="W414" s="17"/>
      <c r="X414" s="17"/>
      <c r="Y414" s="17"/>
      <c r="Z414" s="17"/>
      <c r="AA414" s="13"/>
    </row>
    <row r="415" customFormat="false" ht="15" hidden="false" customHeight="false" outlineLevel="0" collapsed="false">
      <c r="A415" s="15" t="s">
        <v>1245</v>
      </c>
      <c r="B415" s="8" t="s">
        <v>1246</v>
      </c>
      <c r="C415" s="16"/>
      <c r="D415" s="17"/>
      <c r="E415" s="17"/>
      <c r="F415" s="17"/>
      <c r="G415" s="13"/>
      <c r="H415" s="13"/>
      <c r="I415" s="17"/>
      <c r="J415" s="17"/>
      <c r="K415" s="17"/>
      <c r="L415" s="17"/>
      <c r="M415" s="17"/>
      <c r="N415" s="17"/>
      <c r="O415" s="17"/>
      <c r="P415" s="17"/>
      <c r="Q415" s="17"/>
      <c r="R415" s="16"/>
      <c r="S415" s="16"/>
      <c r="T415" s="18"/>
      <c r="U415" s="13"/>
      <c r="V415" s="13"/>
      <c r="W415" s="17"/>
      <c r="X415" s="17"/>
      <c r="Y415" s="17"/>
      <c r="Z415" s="17"/>
      <c r="AA415" s="13"/>
    </row>
    <row r="416" customFormat="false" ht="15" hidden="false" customHeight="false" outlineLevel="0" collapsed="false">
      <c r="A416" s="15" t="s">
        <v>1247</v>
      </c>
      <c r="B416" s="8" t="s">
        <v>1248</v>
      </c>
      <c r="C416" s="16"/>
      <c r="D416" s="17"/>
      <c r="E416" s="17"/>
      <c r="F416" s="17"/>
      <c r="G416" s="13"/>
      <c r="H416" s="13"/>
      <c r="I416" s="17"/>
      <c r="J416" s="17"/>
      <c r="K416" s="17"/>
      <c r="L416" s="17"/>
      <c r="M416" s="17"/>
      <c r="N416" s="17"/>
      <c r="O416" s="17"/>
      <c r="P416" s="17"/>
      <c r="Q416" s="17"/>
      <c r="R416" s="16"/>
      <c r="S416" s="16"/>
      <c r="T416" s="18"/>
      <c r="U416" s="13"/>
      <c r="V416" s="13"/>
      <c r="W416" s="17"/>
      <c r="X416" s="17"/>
      <c r="Y416" s="17"/>
      <c r="Z416" s="17"/>
      <c r="AA416" s="13"/>
    </row>
    <row r="417" customFormat="false" ht="15" hidden="false" customHeight="false" outlineLevel="0" collapsed="false">
      <c r="A417" s="15" t="s">
        <v>1249</v>
      </c>
      <c r="B417" s="8" t="s">
        <v>1250</v>
      </c>
      <c r="C417" s="16"/>
      <c r="D417" s="17"/>
      <c r="E417" s="17"/>
      <c r="F417" s="17"/>
      <c r="G417" s="13"/>
      <c r="H417" s="13"/>
      <c r="I417" s="17"/>
      <c r="J417" s="17"/>
      <c r="K417" s="17"/>
      <c r="L417" s="17"/>
      <c r="M417" s="17"/>
      <c r="N417" s="17"/>
      <c r="O417" s="17"/>
      <c r="P417" s="17"/>
      <c r="Q417" s="17"/>
      <c r="R417" s="16"/>
      <c r="S417" s="16"/>
      <c r="T417" s="18"/>
      <c r="U417" s="13"/>
      <c r="V417" s="13"/>
      <c r="W417" s="17"/>
      <c r="X417" s="17"/>
      <c r="Y417" s="17"/>
      <c r="Z417" s="17"/>
      <c r="AA417" s="13"/>
    </row>
    <row r="418" customFormat="false" ht="15" hidden="false" customHeight="false" outlineLevel="0" collapsed="false">
      <c r="A418" s="15" t="s">
        <v>1251</v>
      </c>
      <c r="B418" s="8" t="s">
        <v>1252</v>
      </c>
      <c r="C418" s="16"/>
      <c r="D418" s="17"/>
      <c r="E418" s="17"/>
      <c r="F418" s="17"/>
      <c r="G418" s="13"/>
      <c r="H418" s="13"/>
      <c r="I418" s="17"/>
      <c r="J418" s="17"/>
      <c r="K418" s="17"/>
      <c r="L418" s="17"/>
      <c r="M418" s="17"/>
      <c r="N418" s="17"/>
      <c r="O418" s="17"/>
      <c r="P418" s="17"/>
      <c r="Q418" s="17"/>
      <c r="R418" s="16"/>
      <c r="S418" s="16"/>
      <c r="T418" s="18"/>
      <c r="U418" s="13"/>
      <c r="V418" s="13"/>
      <c r="W418" s="17"/>
      <c r="X418" s="17"/>
      <c r="Y418" s="17"/>
      <c r="Z418" s="17"/>
      <c r="AA418" s="13"/>
    </row>
    <row r="419" customFormat="false" ht="15" hidden="false" customHeight="false" outlineLevel="0" collapsed="false">
      <c r="A419" s="15" t="s">
        <v>1253</v>
      </c>
      <c r="B419" s="8" t="s">
        <v>1254</v>
      </c>
      <c r="C419" s="16"/>
      <c r="D419" s="17"/>
      <c r="E419" s="17"/>
      <c r="F419" s="17"/>
      <c r="G419" s="13"/>
      <c r="H419" s="13"/>
      <c r="I419" s="17"/>
      <c r="J419" s="17"/>
      <c r="K419" s="17"/>
      <c r="L419" s="17"/>
      <c r="M419" s="17"/>
      <c r="N419" s="17"/>
      <c r="O419" s="17"/>
      <c r="P419" s="17"/>
      <c r="Q419" s="17"/>
      <c r="R419" s="16"/>
      <c r="S419" s="16"/>
      <c r="T419" s="18"/>
      <c r="U419" s="13"/>
      <c r="V419" s="13"/>
      <c r="W419" s="17"/>
      <c r="X419" s="17"/>
      <c r="Y419" s="17"/>
      <c r="Z419" s="17"/>
      <c r="AA419" s="13"/>
    </row>
    <row r="420" customFormat="false" ht="15" hidden="false" customHeight="false" outlineLevel="0" collapsed="false">
      <c r="A420" s="15" t="s">
        <v>1255</v>
      </c>
      <c r="B420" s="8" t="s">
        <v>1256</v>
      </c>
      <c r="C420" s="16"/>
      <c r="D420" s="17"/>
      <c r="E420" s="17"/>
      <c r="F420" s="17"/>
      <c r="G420" s="13"/>
      <c r="H420" s="13"/>
      <c r="I420" s="17"/>
      <c r="J420" s="17"/>
      <c r="K420" s="17"/>
      <c r="L420" s="17"/>
      <c r="M420" s="17"/>
      <c r="N420" s="17"/>
      <c r="O420" s="17"/>
      <c r="P420" s="17"/>
      <c r="Q420" s="17"/>
      <c r="R420" s="16"/>
      <c r="S420" s="16"/>
      <c r="T420" s="18"/>
      <c r="U420" s="13"/>
      <c r="V420" s="13"/>
      <c r="W420" s="17"/>
      <c r="X420" s="17"/>
      <c r="Y420" s="17"/>
      <c r="Z420" s="17"/>
      <c r="AA420" s="13"/>
    </row>
    <row r="421" customFormat="false" ht="15" hidden="false" customHeight="false" outlineLevel="0" collapsed="false">
      <c r="A421" s="15" t="s">
        <v>1257</v>
      </c>
      <c r="B421" s="8" t="s">
        <v>1258</v>
      </c>
      <c r="C421" s="16"/>
      <c r="D421" s="17"/>
      <c r="E421" s="17"/>
      <c r="F421" s="17"/>
      <c r="G421" s="13"/>
      <c r="H421" s="13"/>
      <c r="I421" s="17"/>
      <c r="J421" s="17"/>
      <c r="K421" s="17"/>
      <c r="L421" s="17"/>
      <c r="M421" s="17"/>
      <c r="N421" s="17"/>
      <c r="O421" s="17"/>
      <c r="P421" s="17"/>
      <c r="Q421" s="17"/>
      <c r="R421" s="16"/>
      <c r="S421" s="16"/>
      <c r="T421" s="18"/>
      <c r="U421" s="13"/>
      <c r="V421" s="13"/>
      <c r="W421" s="17"/>
      <c r="X421" s="17"/>
      <c r="Y421" s="17"/>
      <c r="Z421" s="17"/>
      <c r="AA421" s="13"/>
    </row>
    <row r="422" customFormat="false" ht="15" hidden="false" customHeight="false" outlineLevel="0" collapsed="false">
      <c r="A422" s="15" t="s">
        <v>1259</v>
      </c>
      <c r="B422" s="8" t="s">
        <v>1260</v>
      </c>
      <c r="C422" s="16"/>
      <c r="D422" s="17"/>
      <c r="E422" s="17"/>
      <c r="F422" s="17"/>
      <c r="G422" s="13"/>
      <c r="H422" s="13"/>
      <c r="I422" s="17"/>
      <c r="J422" s="17"/>
      <c r="K422" s="17"/>
      <c r="L422" s="17"/>
      <c r="M422" s="17"/>
      <c r="N422" s="17"/>
      <c r="O422" s="17"/>
      <c r="P422" s="17"/>
      <c r="Q422" s="17"/>
      <c r="R422" s="16"/>
      <c r="S422" s="16"/>
      <c r="T422" s="18"/>
      <c r="U422" s="13"/>
      <c r="V422" s="13"/>
      <c r="W422" s="17"/>
      <c r="X422" s="17"/>
      <c r="Y422" s="17"/>
      <c r="Z422" s="17"/>
      <c r="AA422" s="13"/>
    </row>
    <row r="423" customFormat="false" ht="15" hidden="false" customHeight="false" outlineLevel="0" collapsed="false">
      <c r="A423" s="15" t="s">
        <v>1261</v>
      </c>
      <c r="B423" s="8" t="s">
        <v>1262</v>
      </c>
      <c r="C423" s="16"/>
      <c r="D423" s="17"/>
      <c r="E423" s="17"/>
      <c r="F423" s="17"/>
      <c r="G423" s="13"/>
      <c r="H423" s="13"/>
      <c r="I423" s="17"/>
      <c r="J423" s="17"/>
      <c r="K423" s="17"/>
      <c r="L423" s="17"/>
      <c r="M423" s="17"/>
      <c r="N423" s="17"/>
      <c r="O423" s="17"/>
      <c r="P423" s="17"/>
      <c r="Q423" s="17"/>
      <c r="R423" s="16"/>
      <c r="S423" s="16"/>
      <c r="T423" s="18"/>
      <c r="U423" s="13"/>
      <c r="V423" s="13"/>
      <c r="W423" s="17"/>
      <c r="X423" s="17"/>
      <c r="Y423" s="17"/>
      <c r="Z423" s="17"/>
      <c r="AA423" s="13"/>
    </row>
    <row r="424" customFormat="false" ht="15" hidden="false" customHeight="false" outlineLevel="0" collapsed="false">
      <c r="A424" s="15" t="s">
        <v>1263</v>
      </c>
      <c r="B424" s="8" t="s">
        <v>1264</v>
      </c>
      <c r="C424" s="16"/>
      <c r="D424" s="17"/>
      <c r="E424" s="17"/>
      <c r="F424" s="17"/>
      <c r="G424" s="13"/>
      <c r="H424" s="13"/>
      <c r="I424" s="17"/>
      <c r="J424" s="17"/>
      <c r="K424" s="17"/>
      <c r="L424" s="17"/>
      <c r="M424" s="17"/>
      <c r="N424" s="17"/>
      <c r="O424" s="17"/>
      <c r="P424" s="17"/>
      <c r="Q424" s="17"/>
      <c r="R424" s="16"/>
      <c r="S424" s="16"/>
      <c r="T424" s="18"/>
      <c r="U424" s="13"/>
      <c r="V424" s="13"/>
      <c r="W424" s="17"/>
      <c r="X424" s="17"/>
      <c r="Y424" s="17"/>
      <c r="Z424" s="17"/>
      <c r="AA424" s="13"/>
    </row>
    <row r="425" customFormat="false" ht="15" hidden="false" customHeight="false" outlineLevel="0" collapsed="false">
      <c r="A425" s="15" t="s">
        <v>1265</v>
      </c>
      <c r="B425" s="8" t="s">
        <v>1266</v>
      </c>
      <c r="C425" s="16"/>
      <c r="D425" s="17"/>
      <c r="E425" s="17"/>
      <c r="F425" s="17"/>
      <c r="G425" s="13"/>
      <c r="H425" s="13"/>
      <c r="I425" s="17"/>
      <c r="J425" s="17"/>
      <c r="K425" s="17"/>
      <c r="L425" s="17"/>
      <c r="M425" s="17"/>
      <c r="N425" s="17"/>
      <c r="O425" s="17"/>
      <c r="P425" s="17"/>
      <c r="Q425" s="17"/>
      <c r="R425" s="16"/>
      <c r="S425" s="16"/>
      <c r="T425" s="18"/>
      <c r="U425" s="13"/>
      <c r="V425" s="13"/>
      <c r="W425" s="17"/>
      <c r="X425" s="17"/>
      <c r="Y425" s="17"/>
      <c r="Z425" s="17"/>
      <c r="AA425" s="13"/>
    </row>
    <row r="426" customFormat="false" ht="15" hidden="false" customHeight="false" outlineLevel="0" collapsed="false">
      <c r="A426" s="15" t="s">
        <v>1267</v>
      </c>
      <c r="B426" s="8" t="s">
        <v>1268</v>
      </c>
      <c r="C426" s="16"/>
      <c r="D426" s="17"/>
      <c r="E426" s="17"/>
      <c r="F426" s="17"/>
      <c r="G426" s="13"/>
      <c r="H426" s="13"/>
      <c r="I426" s="17"/>
      <c r="J426" s="17"/>
      <c r="K426" s="17"/>
      <c r="L426" s="17"/>
      <c r="M426" s="17"/>
      <c r="N426" s="17"/>
      <c r="O426" s="17"/>
      <c r="P426" s="17"/>
      <c r="Q426" s="17"/>
      <c r="R426" s="16"/>
      <c r="S426" s="16"/>
      <c r="T426" s="18"/>
      <c r="U426" s="13"/>
      <c r="V426" s="13"/>
      <c r="W426" s="17"/>
      <c r="X426" s="17"/>
      <c r="Y426" s="17"/>
      <c r="Z426" s="17"/>
      <c r="AA426" s="13"/>
    </row>
    <row r="427" customFormat="false" ht="15" hidden="false" customHeight="false" outlineLevel="0" collapsed="false">
      <c r="A427" s="15" t="s">
        <v>1269</v>
      </c>
      <c r="B427" s="8" t="s">
        <v>1270</v>
      </c>
      <c r="C427" s="16"/>
      <c r="D427" s="17"/>
      <c r="E427" s="17"/>
      <c r="F427" s="17"/>
      <c r="G427" s="13"/>
      <c r="H427" s="13"/>
      <c r="I427" s="17"/>
      <c r="J427" s="17"/>
      <c r="K427" s="17"/>
      <c r="L427" s="17"/>
      <c r="M427" s="17"/>
      <c r="N427" s="17"/>
      <c r="O427" s="17"/>
      <c r="P427" s="17"/>
      <c r="Q427" s="17"/>
      <c r="R427" s="16"/>
      <c r="S427" s="16"/>
      <c r="T427" s="18"/>
      <c r="U427" s="13"/>
      <c r="V427" s="13"/>
      <c r="W427" s="17"/>
      <c r="X427" s="17"/>
      <c r="Y427" s="17"/>
      <c r="Z427" s="17"/>
      <c r="AA427" s="13"/>
    </row>
    <row r="428" customFormat="false" ht="15" hidden="false" customHeight="false" outlineLevel="0" collapsed="false">
      <c r="A428" s="15" t="s">
        <v>1271</v>
      </c>
      <c r="B428" s="8" t="s">
        <v>1272</v>
      </c>
      <c r="C428" s="16"/>
      <c r="D428" s="17"/>
      <c r="E428" s="17"/>
      <c r="F428" s="17"/>
      <c r="G428" s="13"/>
      <c r="H428" s="13"/>
      <c r="I428" s="17"/>
      <c r="J428" s="17"/>
      <c r="K428" s="17"/>
      <c r="L428" s="17"/>
      <c r="M428" s="17"/>
      <c r="N428" s="17"/>
      <c r="O428" s="17"/>
      <c r="P428" s="17"/>
      <c r="Q428" s="17"/>
      <c r="R428" s="16"/>
      <c r="S428" s="16"/>
      <c r="T428" s="18"/>
      <c r="U428" s="13"/>
      <c r="V428" s="13"/>
      <c r="W428" s="17"/>
      <c r="X428" s="17"/>
      <c r="Y428" s="17"/>
      <c r="Z428" s="17"/>
      <c r="AA428" s="13"/>
    </row>
    <row r="429" customFormat="false" ht="15" hidden="false" customHeight="false" outlineLevel="0" collapsed="false">
      <c r="A429" s="15" t="s">
        <v>1273</v>
      </c>
      <c r="B429" s="8" t="s">
        <v>1274</v>
      </c>
      <c r="C429" s="16"/>
      <c r="D429" s="17"/>
      <c r="E429" s="17"/>
      <c r="F429" s="17"/>
      <c r="G429" s="13"/>
      <c r="H429" s="13"/>
      <c r="I429" s="17"/>
      <c r="J429" s="17"/>
      <c r="K429" s="17"/>
      <c r="L429" s="17"/>
      <c r="M429" s="17"/>
      <c r="N429" s="17"/>
      <c r="O429" s="17"/>
      <c r="P429" s="17"/>
      <c r="Q429" s="17"/>
      <c r="R429" s="16"/>
      <c r="S429" s="16"/>
      <c r="T429" s="18"/>
      <c r="U429" s="13"/>
      <c r="V429" s="13"/>
      <c r="W429" s="17"/>
      <c r="X429" s="17"/>
      <c r="Y429" s="17"/>
      <c r="Z429" s="17"/>
      <c r="AA429" s="13"/>
    </row>
    <row r="430" customFormat="false" ht="15" hidden="false" customHeight="false" outlineLevel="0" collapsed="false">
      <c r="A430" s="15" t="s">
        <v>1275</v>
      </c>
      <c r="B430" s="8" t="s">
        <v>1276</v>
      </c>
      <c r="C430" s="16"/>
      <c r="D430" s="17"/>
      <c r="E430" s="17"/>
      <c r="F430" s="17"/>
      <c r="G430" s="13"/>
      <c r="H430" s="13"/>
      <c r="I430" s="17"/>
      <c r="J430" s="17"/>
      <c r="K430" s="17"/>
      <c r="L430" s="17"/>
      <c r="M430" s="17"/>
      <c r="N430" s="17"/>
      <c r="O430" s="17"/>
      <c r="P430" s="17"/>
      <c r="Q430" s="17"/>
      <c r="R430" s="16"/>
      <c r="S430" s="16"/>
      <c r="T430" s="18"/>
      <c r="U430" s="13"/>
      <c r="V430" s="13"/>
      <c r="W430" s="17"/>
      <c r="X430" s="17"/>
      <c r="Y430" s="17"/>
      <c r="Z430" s="17"/>
      <c r="AA430" s="13"/>
    </row>
    <row r="431" customFormat="false" ht="15" hidden="false" customHeight="false" outlineLevel="0" collapsed="false">
      <c r="A431" s="15" t="s">
        <v>1277</v>
      </c>
      <c r="B431" s="8" t="s">
        <v>1278</v>
      </c>
      <c r="C431" s="16"/>
      <c r="D431" s="17"/>
      <c r="E431" s="17"/>
      <c r="F431" s="17"/>
      <c r="G431" s="13"/>
      <c r="H431" s="13"/>
      <c r="I431" s="17"/>
      <c r="J431" s="17"/>
      <c r="K431" s="17"/>
      <c r="L431" s="17"/>
      <c r="M431" s="17"/>
      <c r="N431" s="17"/>
      <c r="O431" s="17"/>
      <c r="P431" s="17"/>
      <c r="Q431" s="17"/>
      <c r="R431" s="16"/>
      <c r="S431" s="16"/>
      <c r="T431" s="18"/>
      <c r="U431" s="13"/>
      <c r="V431" s="13"/>
      <c r="W431" s="17"/>
      <c r="X431" s="17"/>
      <c r="Y431" s="17"/>
      <c r="Z431" s="17"/>
      <c r="AA431" s="13"/>
    </row>
    <row r="432" customFormat="false" ht="15" hidden="false" customHeight="false" outlineLevel="0" collapsed="false">
      <c r="A432" s="15" t="s">
        <v>1279</v>
      </c>
      <c r="B432" s="8" t="s">
        <v>1280</v>
      </c>
      <c r="C432" s="16"/>
      <c r="D432" s="17"/>
      <c r="E432" s="17"/>
      <c r="F432" s="17"/>
      <c r="G432" s="13"/>
      <c r="H432" s="13"/>
      <c r="I432" s="17"/>
      <c r="J432" s="17"/>
      <c r="K432" s="17"/>
      <c r="L432" s="17"/>
      <c r="M432" s="17"/>
      <c r="N432" s="17"/>
      <c r="O432" s="17"/>
      <c r="P432" s="17"/>
      <c r="Q432" s="17"/>
      <c r="R432" s="16"/>
      <c r="S432" s="16"/>
      <c r="T432" s="18"/>
      <c r="U432" s="13"/>
      <c r="V432" s="13"/>
      <c r="W432" s="17"/>
      <c r="X432" s="17"/>
      <c r="Y432" s="17"/>
      <c r="Z432" s="17"/>
      <c r="AA432" s="13"/>
    </row>
    <row r="433" customFormat="false" ht="15" hidden="false" customHeight="false" outlineLevel="0" collapsed="false">
      <c r="A433" s="15" t="s">
        <v>1281</v>
      </c>
      <c r="B433" s="8" t="s">
        <v>1282</v>
      </c>
      <c r="C433" s="16"/>
      <c r="D433" s="17"/>
      <c r="E433" s="17"/>
      <c r="F433" s="17"/>
      <c r="G433" s="13"/>
      <c r="H433" s="13"/>
      <c r="I433" s="17"/>
      <c r="J433" s="17"/>
      <c r="K433" s="17"/>
      <c r="L433" s="17"/>
      <c r="M433" s="17"/>
      <c r="N433" s="17"/>
      <c r="O433" s="17"/>
      <c r="P433" s="17"/>
      <c r="Q433" s="17"/>
      <c r="R433" s="16"/>
      <c r="S433" s="16"/>
      <c r="T433" s="18"/>
      <c r="U433" s="13"/>
      <c r="V433" s="13"/>
      <c r="W433" s="17"/>
      <c r="X433" s="17"/>
      <c r="Y433" s="17"/>
      <c r="Z433" s="17"/>
      <c r="AA433" s="13"/>
    </row>
    <row r="434" customFormat="false" ht="15" hidden="false" customHeight="false" outlineLevel="0" collapsed="false">
      <c r="A434" s="15" t="s">
        <v>1283</v>
      </c>
      <c r="B434" s="8" t="s">
        <v>1284</v>
      </c>
      <c r="C434" s="16"/>
      <c r="D434" s="17"/>
      <c r="E434" s="17"/>
      <c r="F434" s="17"/>
      <c r="G434" s="13"/>
      <c r="H434" s="13"/>
      <c r="I434" s="17"/>
      <c r="J434" s="17"/>
      <c r="K434" s="17"/>
      <c r="L434" s="17"/>
      <c r="M434" s="17"/>
      <c r="N434" s="17"/>
      <c r="O434" s="17"/>
      <c r="P434" s="17"/>
      <c r="Q434" s="17"/>
      <c r="R434" s="16"/>
      <c r="S434" s="16"/>
      <c r="T434" s="18"/>
      <c r="U434" s="13"/>
      <c r="V434" s="13"/>
      <c r="W434" s="17"/>
      <c r="X434" s="17"/>
      <c r="Y434" s="17"/>
      <c r="Z434" s="17"/>
      <c r="AA434" s="13"/>
    </row>
    <row r="435" customFormat="false" ht="15" hidden="false" customHeight="false" outlineLevel="0" collapsed="false">
      <c r="A435" s="15" t="s">
        <v>1285</v>
      </c>
      <c r="B435" s="8" t="s">
        <v>1286</v>
      </c>
      <c r="C435" s="16" t="s">
        <v>1287</v>
      </c>
      <c r="D435" s="17" t="s">
        <v>1288</v>
      </c>
      <c r="E435" s="17" t="n">
        <v>62</v>
      </c>
      <c r="F435" s="17" t="n">
        <v>36</v>
      </c>
      <c r="G435" s="13" t="n">
        <v>2</v>
      </c>
      <c r="H435" s="13" t="n">
        <v>205</v>
      </c>
      <c r="I435" s="17" t="s">
        <v>43</v>
      </c>
      <c r="J435" s="17" t="s">
        <v>43</v>
      </c>
      <c r="K435" s="17" t="s">
        <v>43</v>
      </c>
      <c r="L435" s="17" t="s">
        <v>162</v>
      </c>
      <c r="M435" s="17" t="s">
        <v>145</v>
      </c>
      <c r="N435" s="17" t="s">
        <v>66</v>
      </c>
      <c r="O435" s="17" t="s">
        <v>55</v>
      </c>
      <c r="P435" s="17" t="s">
        <v>55</v>
      </c>
      <c r="Q435" s="17" t="s">
        <v>55</v>
      </c>
      <c r="R435" s="16" t="s">
        <v>141</v>
      </c>
      <c r="S435" s="16" t="s">
        <v>90</v>
      </c>
      <c r="T435" s="18" t="s">
        <v>659</v>
      </c>
      <c r="U435" s="13" t="s">
        <v>146</v>
      </c>
      <c r="V435" s="13" t="s">
        <v>107</v>
      </c>
      <c r="W435" s="17" t="s">
        <v>124</v>
      </c>
      <c r="X435" s="17" t="s">
        <v>567</v>
      </c>
      <c r="Y435" s="17" t="s">
        <v>85</v>
      </c>
      <c r="Z435" s="17" t="s">
        <v>157</v>
      </c>
      <c r="AA435" s="13" t="s">
        <v>1289</v>
      </c>
    </row>
    <row r="436" customFormat="false" ht="15" hidden="false" customHeight="false" outlineLevel="0" collapsed="false">
      <c r="A436" s="15" t="s">
        <v>1290</v>
      </c>
      <c r="B436" s="8" t="s">
        <v>1291</v>
      </c>
      <c r="C436" s="16"/>
      <c r="D436" s="17"/>
      <c r="E436" s="17"/>
      <c r="F436" s="17"/>
      <c r="G436" s="13"/>
      <c r="H436" s="13"/>
      <c r="I436" s="17"/>
      <c r="J436" s="17"/>
      <c r="K436" s="17"/>
      <c r="L436" s="17"/>
      <c r="M436" s="17"/>
      <c r="N436" s="17"/>
      <c r="O436" s="17"/>
      <c r="P436" s="17"/>
      <c r="Q436" s="17"/>
      <c r="R436" s="16"/>
      <c r="S436" s="16"/>
      <c r="T436" s="18"/>
      <c r="U436" s="13"/>
      <c r="V436" s="13"/>
      <c r="W436" s="17"/>
      <c r="X436" s="17"/>
      <c r="Y436" s="17"/>
      <c r="Z436" s="17"/>
      <c r="AA436" s="13"/>
    </row>
    <row r="437" customFormat="false" ht="15" hidden="false" customHeight="false" outlineLevel="0" collapsed="false">
      <c r="A437" s="15" t="s">
        <v>1292</v>
      </c>
      <c r="B437" s="8" t="s">
        <v>1293</v>
      </c>
      <c r="C437" s="16"/>
      <c r="D437" s="17"/>
      <c r="E437" s="17"/>
      <c r="F437" s="17"/>
      <c r="G437" s="13"/>
      <c r="H437" s="13"/>
      <c r="I437" s="17"/>
      <c r="J437" s="17"/>
      <c r="K437" s="17"/>
      <c r="L437" s="17"/>
      <c r="M437" s="17"/>
      <c r="N437" s="17"/>
      <c r="O437" s="17"/>
      <c r="P437" s="17"/>
      <c r="Q437" s="17"/>
      <c r="R437" s="16"/>
      <c r="S437" s="16"/>
      <c r="T437" s="18"/>
      <c r="U437" s="13"/>
      <c r="V437" s="13"/>
      <c r="W437" s="17"/>
      <c r="X437" s="17"/>
      <c r="Y437" s="17"/>
      <c r="Z437" s="17"/>
      <c r="AA437" s="13"/>
    </row>
    <row r="438" customFormat="false" ht="15" hidden="false" customHeight="false" outlineLevel="0" collapsed="false">
      <c r="A438" s="15" t="s">
        <v>1294</v>
      </c>
      <c r="B438" s="8" t="s">
        <v>1295</v>
      </c>
      <c r="C438" s="16"/>
      <c r="D438" s="17"/>
      <c r="E438" s="17"/>
      <c r="F438" s="17"/>
      <c r="G438" s="13"/>
      <c r="H438" s="13"/>
      <c r="I438" s="17"/>
      <c r="J438" s="17"/>
      <c r="K438" s="17"/>
      <c r="L438" s="17"/>
      <c r="M438" s="17"/>
      <c r="N438" s="17"/>
      <c r="O438" s="17"/>
      <c r="P438" s="17"/>
      <c r="Q438" s="17"/>
      <c r="R438" s="16"/>
      <c r="S438" s="16"/>
      <c r="T438" s="18"/>
      <c r="U438" s="13"/>
      <c r="V438" s="13"/>
      <c r="W438" s="17"/>
      <c r="X438" s="17"/>
      <c r="Y438" s="17"/>
      <c r="Z438" s="17"/>
      <c r="AA438" s="13"/>
    </row>
    <row r="439" customFormat="false" ht="15" hidden="false" customHeight="false" outlineLevel="0" collapsed="false">
      <c r="A439" s="15" t="s">
        <v>1296</v>
      </c>
      <c r="B439" s="8" t="s">
        <v>1297</v>
      </c>
      <c r="C439" s="16"/>
      <c r="D439" s="17"/>
      <c r="E439" s="17"/>
      <c r="F439" s="17"/>
      <c r="G439" s="13"/>
      <c r="H439" s="13"/>
      <c r="I439" s="17"/>
      <c r="J439" s="17"/>
      <c r="K439" s="17"/>
      <c r="L439" s="17"/>
      <c r="M439" s="17"/>
      <c r="N439" s="17"/>
      <c r="O439" s="17"/>
      <c r="P439" s="17"/>
      <c r="Q439" s="17"/>
      <c r="R439" s="16"/>
      <c r="S439" s="16"/>
      <c r="T439" s="18"/>
      <c r="U439" s="13"/>
      <c r="V439" s="13"/>
      <c r="W439" s="17"/>
      <c r="X439" s="17"/>
      <c r="Y439" s="17"/>
      <c r="Z439" s="17"/>
      <c r="AA439" s="13"/>
    </row>
    <row r="440" customFormat="false" ht="15" hidden="false" customHeight="false" outlineLevel="0" collapsed="false">
      <c r="A440" s="15" t="s">
        <v>1298</v>
      </c>
      <c r="B440" s="8" t="s">
        <v>1299</v>
      </c>
      <c r="C440" s="16"/>
      <c r="D440" s="17"/>
      <c r="E440" s="17"/>
      <c r="F440" s="17"/>
      <c r="G440" s="13"/>
      <c r="H440" s="13"/>
      <c r="I440" s="17"/>
      <c r="J440" s="17"/>
      <c r="K440" s="17"/>
      <c r="L440" s="17"/>
      <c r="M440" s="17"/>
      <c r="N440" s="17"/>
      <c r="O440" s="17"/>
      <c r="P440" s="17"/>
      <c r="Q440" s="17"/>
      <c r="R440" s="16"/>
      <c r="S440" s="16"/>
      <c r="T440" s="18"/>
      <c r="U440" s="13"/>
      <c r="V440" s="13"/>
      <c r="W440" s="17"/>
      <c r="X440" s="17"/>
      <c r="Y440" s="17"/>
      <c r="Z440" s="17"/>
      <c r="AA440" s="13"/>
    </row>
    <row r="441" customFormat="false" ht="15" hidden="false" customHeight="false" outlineLevel="0" collapsed="false">
      <c r="A441" s="15" t="s">
        <v>1300</v>
      </c>
      <c r="B441" s="8" t="s">
        <v>1301</v>
      </c>
      <c r="C441" s="16"/>
      <c r="D441" s="17"/>
      <c r="E441" s="17"/>
      <c r="F441" s="17"/>
      <c r="G441" s="13"/>
      <c r="H441" s="13"/>
      <c r="I441" s="17"/>
      <c r="J441" s="17"/>
      <c r="K441" s="17"/>
      <c r="L441" s="17"/>
      <c r="M441" s="17"/>
      <c r="N441" s="17"/>
      <c r="O441" s="17"/>
      <c r="P441" s="17"/>
      <c r="Q441" s="17"/>
      <c r="R441" s="16"/>
      <c r="S441" s="16"/>
      <c r="T441" s="18"/>
      <c r="U441" s="13"/>
      <c r="V441" s="13"/>
      <c r="W441" s="17"/>
      <c r="X441" s="17"/>
      <c r="Y441" s="17"/>
      <c r="Z441" s="17"/>
      <c r="AA441" s="13"/>
    </row>
    <row r="442" customFormat="false" ht="15" hidden="false" customHeight="false" outlineLevel="0" collapsed="false">
      <c r="A442" s="15" t="s">
        <v>1302</v>
      </c>
      <c r="B442" s="8" t="s">
        <v>1303</v>
      </c>
      <c r="C442" s="16"/>
      <c r="D442" s="17"/>
      <c r="E442" s="17"/>
      <c r="F442" s="17"/>
      <c r="G442" s="13"/>
      <c r="H442" s="13"/>
      <c r="I442" s="17"/>
      <c r="J442" s="17"/>
      <c r="K442" s="17"/>
      <c r="L442" s="17"/>
      <c r="M442" s="17"/>
      <c r="N442" s="17"/>
      <c r="O442" s="17"/>
      <c r="P442" s="17"/>
      <c r="Q442" s="17"/>
      <c r="R442" s="16"/>
      <c r="S442" s="16"/>
      <c r="T442" s="18"/>
      <c r="U442" s="13"/>
      <c r="V442" s="13"/>
      <c r="W442" s="17"/>
      <c r="X442" s="17"/>
      <c r="Y442" s="17"/>
      <c r="Z442" s="17"/>
      <c r="AA442" s="13"/>
    </row>
    <row r="443" customFormat="false" ht="15" hidden="false" customHeight="false" outlineLevel="0" collapsed="false">
      <c r="A443" s="15" t="s">
        <v>1304</v>
      </c>
      <c r="B443" s="8" t="s">
        <v>1305</v>
      </c>
      <c r="C443" s="16"/>
      <c r="D443" s="17"/>
      <c r="E443" s="17"/>
      <c r="F443" s="17"/>
      <c r="G443" s="13"/>
      <c r="H443" s="13"/>
      <c r="I443" s="17"/>
      <c r="J443" s="17"/>
      <c r="K443" s="17"/>
      <c r="L443" s="17"/>
      <c r="M443" s="17"/>
      <c r="N443" s="17"/>
      <c r="O443" s="17"/>
      <c r="P443" s="17"/>
      <c r="Q443" s="17"/>
      <c r="R443" s="16"/>
      <c r="S443" s="16"/>
      <c r="T443" s="18"/>
      <c r="U443" s="13"/>
      <c r="V443" s="13"/>
      <c r="W443" s="17"/>
      <c r="X443" s="17"/>
      <c r="Y443" s="17"/>
      <c r="Z443" s="17"/>
      <c r="AA443" s="13"/>
    </row>
    <row r="444" customFormat="false" ht="15" hidden="false" customHeight="false" outlineLevel="0" collapsed="false">
      <c r="A444" s="15" t="s">
        <v>1306</v>
      </c>
      <c r="B444" s="8" t="s">
        <v>1307</v>
      </c>
      <c r="C444" s="16"/>
      <c r="D444" s="17"/>
      <c r="E444" s="17"/>
      <c r="F444" s="17"/>
      <c r="G444" s="13"/>
      <c r="H444" s="13"/>
      <c r="I444" s="17"/>
      <c r="J444" s="17"/>
      <c r="K444" s="17"/>
      <c r="L444" s="17"/>
      <c r="M444" s="17"/>
      <c r="N444" s="17"/>
      <c r="O444" s="17"/>
      <c r="P444" s="17"/>
      <c r="Q444" s="17"/>
      <c r="R444" s="16"/>
      <c r="S444" s="16"/>
      <c r="T444" s="18"/>
      <c r="U444" s="13"/>
      <c r="V444" s="13"/>
      <c r="W444" s="17"/>
      <c r="X444" s="17"/>
      <c r="Y444" s="17"/>
      <c r="Z444" s="17"/>
      <c r="AA444" s="13"/>
    </row>
    <row r="445" customFormat="false" ht="15" hidden="false" customHeight="false" outlineLevel="0" collapsed="false">
      <c r="A445" s="15" t="s">
        <v>1308</v>
      </c>
      <c r="B445" s="8" t="s">
        <v>1309</v>
      </c>
      <c r="C445" s="16"/>
      <c r="D445" s="17"/>
      <c r="E445" s="17"/>
      <c r="F445" s="17"/>
      <c r="G445" s="13"/>
      <c r="H445" s="13"/>
      <c r="I445" s="17"/>
      <c r="J445" s="17"/>
      <c r="K445" s="17"/>
      <c r="L445" s="17"/>
      <c r="M445" s="17"/>
      <c r="N445" s="17"/>
      <c r="O445" s="17"/>
      <c r="P445" s="17"/>
      <c r="Q445" s="17"/>
      <c r="R445" s="16"/>
      <c r="S445" s="16"/>
      <c r="T445" s="18"/>
      <c r="U445" s="13"/>
      <c r="V445" s="13"/>
      <c r="W445" s="17"/>
      <c r="X445" s="17"/>
      <c r="Y445" s="17"/>
      <c r="Z445" s="17"/>
      <c r="AA445" s="13"/>
    </row>
    <row r="446" customFormat="false" ht="15" hidden="false" customHeight="false" outlineLevel="0" collapsed="false">
      <c r="A446" s="15" t="s">
        <v>1310</v>
      </c>
      <c r="B446" s="8" t="s">
        <v>1311</v>
      </c>
      <c r="C446" s="16"/>
      <c r="D446" s="17"/>
      <c r="E446" s="17"/>
      <c r="F446" s="17"/>
      <c r="G446" s="13"/>
      <c r="H446" s="13"/>
      <c r="I446" s="17"/>
      <c r="J446" s="17"/>
      <c r="K446" s="17"/>
      <c r="L446" s="17"/>
      <c r="M446" s="17"/>
      <c r="N446" s="17"/>
      <c r="O446" s="17"/>
      <c r="P446" s="17"/>
      <c r="Q446" s="17"/>
      <c r="R446" s="16"/>
      <c r="S446" s="16"/>
      <c r="T446" s="18"/>
      <c r="U446" s="13"/>
      <c r="V446" s="13"/>
      <c r="W446" s="17"/>
      <c r="X446" s="17"/>
      <c r="Y446" s="17"/>
      <c r="Z446" s="17"/>
      <c r="AA446" s="13"/>
    </row>
    <row r="447" customFormat="false" ht="15" hidden="false" customHeight="false" outlineLevel="0" collapsed="false">
      <c r="A447" s="15" t="s">
        <v>1312</v>
      </c>
      <c r="B447" s="8" t="s">
        <v>1313</v>
      </c>
      <c r="C447" s="16"/>
      <c r="D447" s="17"/>
      <c r="E447" s="17"/>
      <c r="F447" s="17"/>
      <c r="G447" s="13"/>
      <c r="H447" s="13"/>
      <c r="I447" s="17"/>
      <c r="J447" s="17"/>
      <c r="K447" s="17"/>
      <c r="L447" s="17"/>
      <c r="M447" s="17"/>
      <c r="N447" s="17"/>
      <c r="O447" s="17"/>
      <c r="P447" s="17"/>
      <c r="Q447" s="17"/>
      <c r="R447" s="16"/>
      <c r="S447" s="16"/>
      <c r="T447" s="18"/>
      <c r="U447" s="13"/>
      <c r="V447" s="13"/>
      <c r="W447" s="17"/>
      <c r="X447" s="17"/>
      <c r="Y447" s="17"/>
      <c r="Z447" s="17"/>
      <c r="AA447" s="13"/>
    </row>
    <row r="448" customFormat="false" ht="15" hidden="false" customHeight="false" outlineLevel="0" collapsed="false">
      <c r="A448" s="15" t="s">
        <v>1314</v>
      </c>
      <c r="B448" s="8" t="s">
        <v>1315</v>
      </c>
      <c r="C448" s="16"/>
      <c r="D448" s="17"/>
      <c r="E448" s="17"/>
      <c r="F448" s="17"/>
      <c r="G448" s="13"/>
      <c r="H448" s="13"/>
      <c r="I448" s="17"/>
      <c r="J448" s="17"/>
      <c r="K448" s="17"/>
      <c r="L448" s="17"/>
      <c r="M448" s="17"/>
      <c r="N448" s="17"/>
      <c r="O448" s="17"/>
      <c r="P448" s="17"/>
      <c r="Q448" s="17"/>
      <c r="R448" s="16"/>
      <c r="S448" s="16"/>
      <c r="T448" s="18"/>
      <c r="U448" s="13"/>
      <c r="V448" s="13"/>
      <c r="W448" s="17"/>
      <c r="X448" s="17"/>
      <c r="Y448" s="17"/>
      <c r="Z448" s="17"/>
      <c r="AA448" s="13"/>
    </row>
    <row r="449" customFormat="false" ht="15" hidden="false" customHeight="false" outlineLevel="0" collapsed="false">
      <c r="A449" s="15" t="s">
        <v>1316</v>
      </c>
      <c r="B449" s="8" t="s">
        <v>1317</v>
      </c>
      <c r="C449" s="16"/>
      <c r="D449" s="17"/>
      <c r="E449" s="17"/>
      <c r="F449" s="17"/>
      <c r="G449" s="13"/>
      <c r="H449" s="13"/>
      <c r="I449" s="17"/>
      <c r="J449" s="17"/>
      <c r="K449" s="17"/>
      <c r="L449" s="17"/>
      <c r="M449" s="17"/>
      <c r="N449" s="17"/>
      <c r="O449" s="17"/>
      <c r="P449" s="17"/>
      <c r="Q449" s="17"/>
      <c r="R449" s="16"/>
      <c r="S449" s="16"/>
      <c r="T449" s="18"/>
      <c r="U449" s="13"/>
      <c r="V449" s="13"/>
      <c r="W449" s="17"/>
      <c r="X449" s="17"/>
      <c r="Y449" s="17"/>
      <c r="Z449" s="17"/>
      <c r="AA449" s="13"/>
    </row>
    <row r="450" customFormat="false" ht="15" hidden="false" customHeight="false" outlineLevel="0" collapsed="false">
      <c r="A450" s="15" t="s">
        <v>1318</v>
      </c>
      <c r="B450" s="8" t="s">
        <v>1319</v>
      </c>
      <c r="C450" s="16"/>
      <c r="D450" s="17"/>
      <c r="E450" s="17"/>
      <c r="F450" s="17"/>
      <c r="G450" s="13"/>
      <c r="H450" s="13"/>
      <c r="I450" s="17"/>
      <c r="J450" s="17"/>
      <c r="K450" s="17"/>
      <c r="L450" s="17"/>
      <c r="M450" s="17"/>
      <c r="N450" s="17"/>
      <c r="O450" s="17"/>
      <c r="P450" s="17"/>
      <c r="Q450" s="17"/>
      <c r="R450" s="16"/>
      <c r="S450" s="16"/>
      <c r="T450" s="18"/>
      <c r="U450" s="13"/>
      <c r="V450" s="13"/>
      <c r="W450" s="17"/>
      <c r="X450" s="17"/>
      <c r="Y450" s="17"/>
      <c r="Z450" s="17"/>
      <c r="AA450" s="13"/>
    </row>
    <row r="451" customFormat="false" ht="15" hidden="false" customHeight="false" outlineLevel="0" collapsed="false">
      <c r="A451" s="15" t="s">
        <v>1320</v>
      </c>
      <c r="B451" s="8" t="s">
        <v>1321</v>
      </c>
      <c r="C451" s="16"/>
      <c r="D451" s="17"/>
      <c r="E451" s="17"/>
      <c r="F451" s="17"/>
      <c r="G451" s="13"/>
      <c r="H451" s="13"/>
      <c r="I451" s="17"/>
      <c r="J451" s="17"/>
      <c r="K451" s="17"/>
      <c r="L451" s="17"/>
      <c r="M451" s="17"/>
      <c r="N451" s="17"/>
      <c r="O451" s="17"/>
      <c r="P451" s="17"/>
      <c r="Q451" s="17"/>
      <c r="R451" s="16"/>
      <c r="S451" s="16"/>
      <c r="T451" s="18"/>
      <c r="U451" s="13"/>
      <c r="V451" s="13"/>
      <c r="W451" s="17"/>
      <c r="X451" s="17"/>
      <c r="Y451" s="17"/>
      <c r="Z451" s="17"/>
      <c r="AA451" s="13"/>
    </row>
    <row r="452" customFormat="false" ht="15" hidden="false" customHeight="false" outlineLevel="0" collapsed="false">
      <c r="A452" s="15" t="s">
        <v>1322</v>
      </c>
      <c r="B452" s="8" t="s">
        <v>1323</v>
      </c>
      <c r="C452" s="16"/>
      <c r="D452" s="17"/>
      <c r="E452" s="17"/>
      <c r="F452" s="17"/>
      <c r="G452" s="13"/>
      <c r="H452" s="13"/>
      <c r="I452" s="17"/>
      <c r="J452" s="17"/>
      <c r="K452" s="17"/>
      <c r="L452" s="17"/>
      <c r="M452" s="17"/>
      <c r="N452" s="17"/>
      <c r="O452" s="17"/>
      <c r="P452" s="17"/>
      <c r="Q452" s="17"/>
      <c r="R452" s="16"/>
      <c r="S452" s="16"/>
      <c r="T452" s="18"/>
      <c r="U452" s="13"/>
      <c r="V452" s="13"/>
      <c r="W452" s="17"/>
      <c r="X452" s="17"/>
      <c r="Y452" s="17"/>
      <c r="Z452" s="17"/>
      <c r="AA452" s="13"/>
    </row>
    <row r="453" customFormat="false" ht="15" hidden="false" customHeight="false" outlineLevel="0" collapsed="false">
      <c r="A453" s="15" t="s">
        <v>1324</v>
      </c>
      <c r="B453" s="8" t="s">
        <v>1325</v>
      </c>
      <c r="C453" s="16"/>
      <c r="D453" s="17"/>
      <c r="E453" s="17"/>
      <c r="F453" s="17"/>
      <c r="G453" s="13"/>
      <c r="H453" s="13"/>
      <c r="I453" s="17"/>
      <c r="J453" s="17"/>
      <c r="K453" s="17"/>
      <c r="L453" s="17"/>
      <c r="M453" s="17"/>
      <c r="N453" s="17"/>
      <c r="O453" s="17"/>
      <c r="P453" s="17"/>
      <c r="Q453" s="17"/>
      <c r="R453" s="16"/>
      <c r="S453" s="16"/>
      <c r="T453" s="18"/>
      <c r="U453" s="13"/>
      <c r="V453" s="13"/>
      <c r="W453" s="17"/>
      <c r="X453" s="17"/>
      <c r="Y453" s="17"/>
      <c r="Z453" s="17"/>
      <c r="AA453" s="13"/>
    </row>
    <row r="454" customFormat="false" ht="15" hidden="false" customHeight="false" outlineLevel="0" collapsed="false">
      <c r="A454" s="15" t="s">
        <v>1326</v>
      </c>
      <c r="B454" s="8" t="s">
        <v>1327</v>
      </c>
      <c r="C454" s="16"/>
      <c r="D454" s="17"/>
      <c r="E454" s="17"/>
      <c r="F454" s="17"/>
      <c r="G454" s="13"/>
      <c r="H454" s="13"/>
      <c r="I454" s="17"/>
      <c r="J454" s="17"/>
      <c r="K454" s="17"/>
      <c r="L454" s="17"/>
      <c r="M454" s="17"/>
      <c r="N454" s="17"/>
      <c r="O454" s="17"/>
      <c r="P454" s="17"/>
      <c r="Q454" s="17"/>
      <c r="R454" s="16"/>
      <c r="S454" s="16"/>
      <c r="T454" s="18"/>
      <c r="U454" s="13"/>
      <c r="V454" s="13"/>
      <c r="W454" s="17"/>
      <c r="X454" s="17"/>
      <c r="Y454" s="17"/>
      <c r="Z454" s="17"/>
      <c r="AA454" s="13"/>
    </row>
    <row r="455" customFormat="false" ht="15" hidden="false" customHeight="false" outlineLevel="0" collapsed="false">
      <c r="A455" s="15" t="s">
        <v>1328</v>
      </c>
      <c r="B455" s="8" t="s">
        <v>1329</v>
      </c>
      <c r="C455" s="16"/>
      <c r="D455" s="17"/>
      <c r="E455" s="17"/>
      <c r="F455" s="17"/>
      <c r="G455" s="13"/>
      <c r="H455" s="13"/>
      <c r="I455" s="17"/>
      <c r="J455" s="17"/>
      <c r="K455" s="17"/>
      <c r="L455" s="17"/>
      <c r="M455" s="17"/>
      <c r="N455" s="17"/>
      <c r="O455" s="17"/>
      <c r="P455" s="17"/>
      <c r="Q455" s="17"/>
      <c r="R455" s="16"/>
      <c r="S455" s="16"/>
      <c r="T455" s="18"/>
      <c r="U455" s="13"/>
      <c r="V455" s="13"/>
      <c r="W455" s="17"/>
      <c r="X455" s="17"/>
      <c r="Y455" s="17"/>
      <c r="Z455" s="17"/>
      <c r="AA455" s="13"/>
    </row>
    <row r="456" customFormat="false" ht="15" hidden="false" customHeight="false" outlineLevel="0" collapsed="false">
      <c r="A456" s="15" t="s">
        <v>1330</v>
      </c>
      <c r="B456" s="8" t="s">
        <v>1331</v>
      </c>
      <c r="C456" s="16"/>
      <c r="D456" s="17"/>
      <c r="E456" s="17"/>
      <c r="F456" s="17"/>
      <c r="G456" s="13"/>
      <c r="H456" s="13"/>
      <c r="I456" s="17"/>
      <c r="J456" s="17"/>
      <c r="K456" s="17"/>
      <c r="L456" s="17"/>
      <c r="M456" s="17"/>
      <c r="N456" s="17"/>
      <c r="O456" s="17"/>
      <c r="P456" s="17"/>
      <c r="Q456" s="17"/>
      <c r="R456" s="16"/>
      <c r="S456" s="16"/>
      <c r="T456" s="18"/>
      <c r="U456" s="13"/>
      <c r="V456" s="13"/>
      <c r="W456" s="17"/>
      <c r="X456" s="17"/>
      <c r="Y456" s="17"/>
      <c r="Z456" s="17"/>
      <c r="AA456" s="13"/>
    </row>
    <row r="457" customFormat="false" ht="15" hidden="false" customHeight="false" outlineLevel="0" collapsed="false">
      <c r="A457" s="15" t="s">
        <v>1332</v>
      </c>
      <c r="B457" s="8" t="s">
        <v>1333</v>
      </c>
      <c r="C457" s="16"/>
      <c r="D457" s="17"/>
      <c r="E457" s="17"/>
      <c r="F457" s="17"/>
      <c r="G457" s="13"/>
      <c r="H457" s="13"/>
      <c r="I457" s="17"/>
      <c r="J457" s="17"/>
      <c r="K457" s="17"/>
      <c r="L457" s="17"/>
      <c r="M457" s="17"/>
      <c r="N457" s="17"/>
      <c r="O457" s="17"/>
      <c r="P457" s="17"/>
      <c r="Q457" s="17"/>
      <c r="R457" s="16"/>
      <c r="S457" s="16"/>
      <c r="T457" s="18"/>
      <c r="U457" s="13"/>
      <c r="V457" s="13"/>
      <c r="W457" s="17"/>
      <c r="X457" s="17"/>
      <c r="Y457" s="17"/>
      <c r="Z457" s="17"/>
      <c r="AA457" s="13"/>
    </row>
    <row r="458" customFormat="false" ht="15" hidden="false" customHeight="false" outlineLevel="0" collapsed="false">
      <c r="A458" s="15" t="s">
        <v>1334</v>
      </c>
      <c r="B458" s="8" t="s">
        <v>1335</v>
      </c>
      <c r="C458" s="16"/>
      <c r="D458" s="17"/>
      <c r="E458" s="17"/>
      <c r="F458" s="17"/>
      <c r="G458" s="13"/>
      <c r="H458" s="13"/>
      <c r="I458" s="17"/>
      <c r="J458" s="17"/>
      <c r="K458" s="17"/>
      <c r="L458" s="17"/>
      <c r="M458" s="17"/>
      <c r="N458" s="17"/>
      <c r="O458" s="17"/>
      <c r="P458" s="17"/>
      <c r="Q458" s="17"/>
      <c r="R458" s="16"/>
      <c r="S458" s="16"/>
      <c r="T458" s="18"/>
      <c r="U458" s="13"/>
      <c r="V458" s="13"/>
      <c r="W458" s="17"/>
      <c r="X458" s="17"/>
      <c r="Y458" s="17"/>
      <c r="Z458" s="17"/>
      <c r="AA458" s="13"/>
    </row>
    <row r="459" customFormat="false" ht="15" hidden="false" customHeight="false" outlineLevel="0" collapsed="false">
      <c r="A459" s="15" t="s">
        <v>1336</v>
      </c>
      <c r="B459" s="8" t="s">
        <v>1337</v>
      </c>
      <c r="C459" s="16"/>
      <c r="D459" s="17"/>
      <c r="E459" s="17"/>
      <c r="F459" s="17"/>
      <c r="G459" s="13"/>
      <c r="H459" s="13"/>
      <c r="I459" s="17"/>
      <c r="J459" s="17"/>
      <c r="K459" s="17"/>
      <c r="L459" s="17"/>
      <c r="M459" s="17"/>
      <c r="N459" s="17"/>
      <c r="O459" s="17"/>
      <c r="P459" s="17"/>
      <c r="Q459" s="17"/>
      <c r="R459" s="16"/>
      <c r="S459" s="16"/>
      <c r="T459" s="18"/>
      <c r="U459" s="13"/>
      <c r="V459" s="13"/>
      <c r="W459" s="17"/>
      <c r="X459" s="17"/>
      <c r="Y459" s="17"/>
      <c r="Z459" s="17"/>
      <c r="AA459" s="13"/>
    </row>
    <row r="460" customFormat="false" ht="15" hidden="false" customHeight="false" outlineLevel="0" collapsed="false">
      <c r="A460" s="15" t="s">
        <v>1338</v>
      </c>
      <c r="B460" s="8" t="s">
        <v>1339</v>
      </c>
      <c r="C460" s="16"/>
      <c r="D460" s="17"/>
      <c r="E460" s="17"/>
      <c r="F460" s="17"/>
      <c r="G460" s="13"/>
      <c r="H460" s="13"/>
      <c r="I460" s="17"/>
      <c r="J460" s="17"/>
      <c r="K460" s="17"/>
      <c r="L460" s="17"/>
      <c r="M460" s="17"/>
      <c r="N460" s="17"/>
      <c r="O460" s="17"/>
      <c r="P460" s="17"/>
      <c r="Q460" s="17"/>
      <c r="R460" s="16"/>
      <c r="S460" s="16"/>
      <c r="T460" s="18"/>
      <c r="U460" s="13"/>
      <c r="V460" s="13"/>
      <c r="W460" s="17"/>
      <c r="X460" s="17"/>
      <c r="Y460" s="17"/>
      <c r="Z460" s="17"/>
      <c r="AA460" s="13"/>
    </row>
    <row r="461" customFormat="false" ht="15" hidden="false" customHeight="false" outlineLevel="0" collapsed="false">
      <c r="A461" s="15" t="s">
        <v>1340</v>
      </c>
      <c r="B461" s="8" t="s">
        <v>1341</v>
      </c>
      <c r="C461" s="16"/>
      <c r="D461" s="17"/>
      <c r="E461" s="17"/>
      <c r="F461" s="17"/>
      <c r="G461" s="13"/>
      <c r="H461" s="13"/>
      <c r="I461" s="17"/>
      <c r="J461" s="17"/>
      <c r="K461" s="17"/>
      <c r="L461" s="17"/>
      <c r="M461" s="17"/>
      <c r="N461" s="17"/>
      <c r="O461" s="17"/>
      <c r="P461" s="17"/>
      <c r="Q461" s="17"/>
      <c r="R461" s="16"/>
      <c r="S461" s="16"/>
      <c r="T461" s="18"/>
      <c r="U461" s="13"/>
      <c r="V461" s="13"/>
      <c r="W461" s="17"/>
      <c r="X461" s="17"/>
      <c r="Y461" s="17"/>
      <c r="Z461" s="17"/>
      <c r="AA461" s="13"/>
    </row>
    <row r="462" customFormat="false" ht="15" hidden="false" customHeight="false" outlineLevel="0" collapsed="false">
      <c r="A462" s="15" t="s">
        <v>1342</v>
      </c>
      <c r="B462" s="8" t="s">
        <v>1343</v>
      </c>
      <c r="C462" s="16"/>
      <c r="D462" s="17"/>
      <c r="E462" s="17"/>
      <c r="F462" s="17"/>
      <c r="G462" s="13"/>
      <c r="H462" s="13"/>
      <c r="I462" s="17"/>
      <c r="J462" s="17"/>
      <c r="K462" s="17"/>
      <c r="L462" s="17"/>
      <c r="M462" s="17"/>
      <c r="N462" s="17"/>
      <c r="O462" s="17"/>
      <c r="P462" s="17"/>
      <c r="Q462" s="17"/>
      <c r="R462" s="16"/>
      <c r="S462" s="16"/>
      <c r="T462" s="18"/>
      <c r="U462" s="13"/>
      <c r="V462" s="13"/>
      <c r="W462" s="17"/>
      <c r="X462" s="17"/>
      <c r="Y462" s="17"/>
      <c r="Z462" s="17"/>
      <c r="AA462" s="13"/>
    </row>
    <row r="463" customFormat="false" ht="15" hidden="false" customHeight="false" outlineLevel="0" collapsed="false">
      <c r="A463" s="15" t="s">
        <v>1344</v>
      </c>
      <c r="B463" s="8" t="s">
        <v>1345</v>
      </c>
      <c r="C463" s="16"/>
      <c r="D463" s="17"/>
      <c r="E463" s="17"/>
      <c r="F463" s="17"/>
      <c r="G463" s="13"/>
      <c r="H463" s="13"/>
      <c r="I463" s="17"/>
      <c r="J463" s="17"/>
      <c r="K463" s="17"/>
      <c r="L463" s="17"/>
      <c r="M463" s="17"/>
      <c r="N463" s="17"/>
      <c r="O463" s="17"/>
      <c r="P463" s="17"/>
      <c r="Q463" s="17"/>
      <c r="R463" s="16"/>
      <c r="S463" s="16"/>
      <c r="T463" s="18"/>
      <c r="U463" s="13"/>
      <c r="V463" s="13"/>
      <c r="W463" s="17"/>
      <c r="X463" s="17"/>
      <c r="Y463" s="17"/>
      <c r="Z463" s="17"/>
      <c r="AA463" s="13"/>
    </row>
    <row r="464" customFormat="false" ht="15" hidden="false" customHeight="false" outlineLevel="0" collapsed="false">
      <c r="A464" s="15" t="s">
        <v>1346</v>
      </c>
      <c r="B464" s="8" t="s">
        <v>1347</v>
      </c>
      <c r="C464" s="16"/>
      <c r="D464" s="17"/>
      <c r="E464" s="17"/>
      <c r="F464" s="17"/>
      <c r="G464" s="13"/>
      <c r="H464" s="13"/>
      <c r="I464" s="17"/>
      <c r="J464" s="17"/>
      <c r="K464" s="17"/>
      <c r="L464" s="17"/>
      <c r="M464" s="17"/>
      <c r="N464" s="17"/>
      <c r="O464" s="17"/>
      <c r="P464" s="17"/>
      <c r="Q464" s="17"/>
      <c r="R464" s="16"/>
      <c r="S464" s="16"/>
      <c r="T464" s="18"/>
      <c r="U464" s="13"/>
      <c r="V464" s="13"/>
      <c r="W464" s="17"/>
      <c r="X464" s="17"/>
      <c r="Y464" s="17"/>
      <c r="Z464" s="17"/>
      <c r="AA464" s="13"/>
    </row>
    <row r="465" customFormat="false" ht="15" hidden="false" customHeight="false" outlineLevel="0" collapsed="false">
      <c r="A465" s="15" t="s">
        <v>1348</v>
      </c>
      <c r="B465" s="8" t="s">
        <v>1349</v>
      </c>
      <c r="C465" s="16"/>
      <c r="D465" s="17"/>
      <c r="E465" s="17"/>
      <c r="F465" s="17"/>
      <c r="G465" s="13"/>
      <c r="H465" s="13"/>
      <c r="I465" s="17"/>
      <c r="J465" s="17"/>
      <c r="K465" s="17"/>
      <c r="L465" s="17"/>
      <c r="M465" s="17"/>
      <c r="N465" s="17"/>
      <c r="O465" s="17"/>
      <c r="P465" s="17"/>
      <c r="Q465" s="17"/>
      <c r="R465" s="16"/>
      <c r="S465" s="16"/>
      <c r="T465" s="18"/>
      <c r="U465" s="13"/>
      <c r="V465" s="13"/>
      <c r="W465" s="17"/>
      <c r="X465" s="17"/>
      <c r="Y465" s="17"/>
      <c r="Z465" s="17"/>
      <c r="AA465" s="13"/>
    </row>
    <row r="466" customFormat="false" ht="15" hidden="false" customHeight="false" outlineLevel="0" collapsed="false">
      <c r="A466" s="15" t="s">
        <v>1350</v>
      </c>
      <c r="B466" s="8" t="s">
        <v>1351</v>
      </c>
      <c r="C466" s="16"/>
      <c r="D466" s="17"/>
      <c r="E466" s="17"/>
      <c r="F466" s="17"/>
      <c r="G466" s="13"/>
      <c r="H466" s="13"/>
      <c r="I466" s="17"/>
      <c r="J466" s="17"/>
      <c r="K466" s="17"/>
      <c r="L466" s="17"/>
      <c r="M466" s="17"/>
      <c r="N466" s="17"/>
      <c r="O466" s="17"/>
      <c r="P466" s="17"/>
      <c r="Q466" s="17"/>
      <c r="R466" s="16"/>
      <c r="S466" s="16"/>
      <c r="T466" s="18"/>
      <c r="U466" s="13"/>
      <c r="V466" s="13"/>
      <c r="W466" s="17"/>
      <c r="X466" s="17"/>
      <c r="Y466" s="17"/>
      <c r="Z466" s="17"/>
      <c r="AA466" s="13"/>
    </row>
    <row r="467" customFormat="false" ht="15" hidden="false" customHeight="false" outlineLevel="0" collapsed="false">
      <c r="A467" s="15" t="s">
        <v>1352</v>
      </c>
      <c r="B467" s="8" t="s">
        <v>1353</v>
      </c>
      <c r="C467" s="16"/>
      <c r="D467" s="17"/>
      <c r="E467" s="17"/>
      <c r="F467" s="17"/>
      <c r="G467" s="13"/>
      <c r="H467" s="13"/>
      <c r="I467" s="17"/>
      <c r="J467" s="17"/>
      <c r="K467" s="17"/>
      <c r="L467" s="17"/>
      <c r="M467" s="17"/>
      <c r="N467" s="17"/>
      <c r="O467" s="17"/>
      <c r="P467" s="17"/>
      <c r="Q467" s="17"/>
      <c r="R467" s="16"/>
      <c r="S467" s="16"/>
      <c r="T467" s="18"/>
      <c r="U467" s="13"/>
      <c r="V467" s="13"/>
      <c r="W467" s="17"/>
      <c r="X467" s="17"/>
      <c r="Y467" s="17"/>
      <c r="Z467" s="17"/>
      <c r="AA467" s="13"/>
    </row>
    <row r="468" customFormat="false" ht="15" hidden="false" customHeight="false" outlineLevel="0" collapsed="false">
      <c r="A468" s="15" t="s">
        <v>1354</v>
      </c>
      <c r="B468" s="8" t="s">
        <v>1355</v>
      </c>
      <c r="C468" s="16"/>
      <c r="D468" s="17"/>
      <c r="E468" s="17"/>
      <c r="F468" s="17"/>
      <c r="G468" s="13"/>
      <c r="H468" s="13"/>
      <c r="I468" s="17"/>
      <c r="J468" s="17"/>
      <c r="K468" s="17"/>
      <c r="L468" s="17"/>
      <c r="M468" s="17"/>
      <c r="N468" s="17"/>
      <c r="O468" s="17"/>
      <c r="P468" s="17"/>
      <c r="Q468" s="17"/>
      <c r="R468" s="16"/>
      <c r="S468" s="16"/>
      <c r="T468" s="18"/>
      <c r="U468" s="13"/>
      <c r="V468" s="13"/>
      <c r="W468" s="17"/>
      <c r="X468" s="17"/>
      <c r="Y468" s="17"/>
      <c r="Z468" s="17"/>
      <c r="AA468" s="13"/>
    </row>
    <row r="469" customFormat="false" ht="15" hidden="false" customHeight="false" outlineLevel="0" collapsed="false">
      <c r="A469" s="15" t="s">
        <v>1356</v>
      </c>
      <c r="B469" s="8" t="s">
        <v>1357</v>
      </c>
      <c r="C469" s="16"/>
      <c r="D469" s="17"/>
      <c r="E469" s="17"/>
      <c r="F469" s="17"/>
      <c r="G469" s="13"/>
      <c r="H469" s="13"/>
      <c r="I469" s="17"/>
      <c r="J469" s="17"/>
      <c r="K469" s="17"/>
      <c r="L469" s="17"/>
      <c r="M469" s="17"/>
      <c r="N469" s="17"/>
      <c r="O469" s="17"/>
      <c r="P469" s="17"/>
      <c r="Q469" s="17"/>
      <c r="R469" s="16"/>
      <c r="S469" s="16"/>
      <c r="T469" s="18"/>
      <c r="U469" s="13"/>
      <c r="V469" s="13"/>
      <c r="W469" s="17"/>
      <c r="X469" s="17"/>
      <c r="Y469" s="17"/>
      <c r="Z469" s="17"/>
      <c r="AA469" s="13"/>
    </row>
    <row r="470" customFormat="false" ht="15" hidden="false" customHeight="false" outlineLevel="0" collapsed="false">
      <c r="A470" s="15" t="s">
        <v>1358</v>
      </c>
      <c r="B470" s="8" t="s">
        <v>1359</v>
      </c>
      <c r="C470" s="16"/>
      <c r="D470" s="17"/>
      <c r="E470" s="17"/>
      <c r="F470" s="17"/>
      <c r="G470" s="13"/>
      <c r="H470" s="13"/>
      <c r="I470" s="17"/>
      <c r="J470" s="17"/>
      <c r="K470" s="17"/>
      <c r="L470" s="17"/>
      <c r="M470" s="17"/>
      <c r="N470" s="17"/>
      <c r="O470" s="17"/>
      <c r="P470" s="17"/>
      <c r="Q470" s="17"/>
      <c r="R470" s="16"/>
      <c r="S470" s="16"/>
      <c r="T470" s="18"/>
      <c r="U470" s="13"/>
      <c r="V470" s="13"/>
      <c r="W470" s="17"/>
      <c r="X470" s="17"/>
      <c r="Y470" s="17"/>
      <c r="Z470" s="17"/>
      <c r="AA470" s="13"/>
    </row>
    <row r="471" customFormat="false" ht="15" hidden="false" customHeight="false" outlineLevel="0" collapsed="false">
      <c r="A471" s="15" t="s">
        <v>1360</v>
      </c>
      <c r="B471" s="8" t="s">
        <v>1361</v>
      </c>
      <c r="C471" s="16"/>
      <c r="D471" s="17"/>
      <c r="E471" s="17"/>
      <c r="F471" s="17"/>
      <c r="G471" s="13"/>
      <c r="H471" s="13"/>
      <c r="I471" s="17"/>
      <c r="J471" s="17"/>
      <c r="K471" s="17"/>
      <c r="L471" s="17"/>
      <c r="M471" s="17"/>
      <c r="N471" s="17"/>
      <c r="O471" s="17"/>
      <c r="P471" s="17"/>
      <c r="Q471" s="17"/>
      <c r="R471" s="16"/>
      <c r="S471" s="16"/>
      <c r="T471" s="18"/>
      <c r="U471" s="13"/>
      <c r="V471" s="13"/>
      <c r="W471" s="17"/>
      <c r="X471" s="17"/>
      <c r="Y471" s="17"/>
      <c r="Z471" s="17"/>
      <c r="AA471" s="13"/>
    </row>
    <row r="472" customFormat="false" ht="15" hidden="false" customHeight="false" outlineLevel="0" collapsed="false">
      <c r="A472" s="15" t="s">
        <v>1362</v>
      </c>
      <c r="B472" s="8" t="s">
        <v>1363</v>
      </c>
      <c r="C472" s="16"/>
      <c r="D472" s="17"/>
      <c r="E472" s="17"/>
      <c r="F472" s="17"/>
      <c r="G472" s="13"/>
      <c r="H472" s="13"/>
      <c r="I472" s="17"/>
      <c r="J472" s="17"/>
      <c r="K472" s="17"/>
      <c r="L472" s="17"/>
      <c r="M472" s="17"/>
      <c r="N472" s="17"/>
      <c r="O472" s="17"/>
      <c r="P472" s="17"/>
      <c r="Q472" s="17"/>
      <c r="R472" s="16"/>
      <c r="S472" s="16"/>
      <c r="T472" s="18"/>
      <c r="U472" s="13"/>
      <c r="V472" s="13"/>
      <c r="W472" s="17"/>
      <c r="X472" s="17"/>
      <c r="Y472" s="17"/>
      <c r="Z472" s="17"/>
      <c r="AA472" s="13"/>
    </row>
    <row r="473" customFormat="false" ht="15" hidden="false" customHeight="false" outlineLevel="0" collapsed="false">
      <c r="A473" s="15" t="s">
        <v>1364</v>
      </c>
      <c r="B473" s="8" t="s">
        <v>1365</v>
      </c>
      <c r="C473" s="16"/>
      <c r="D473" s="17"/>
      <c r="E473" s="17"/>
      <c r="F473" s="17"/>
      <c r="G473" s="13"/>
      <c r="H473" s="13"/>
      <c r="I473" s="17"/>
      <c r="J473" s="17"/>
      <c r="K473" s="17"/>
      <c r="L473" s="17"/>
      <c r="M473" s="17"/>
      <c r="N473" s="17"/>
      <c r="O473" s="17"/>
      <c r="P473" s="17"/>
      <c r="Q473" s="17"/>
      <c r="R473" s="16"/>
      <c r="S473" s="16"/>
      <c r="T473" s="18"/>
      <c r="U473" s="13"/>
      <c r="V473" s="13"/>
      <c r="W473" s="17"/>
      <c r="X473" s="17"/>
      <c r="Y473" s="17"/>
      <c r="Z473" s="17"/>
      <c r="AA473" s="13"/>
    </row>
    <row r="474" customFormat="false" ht="15" hidden="false" customHeight="false" outlineLevel="0" collapsed="false">
      <c r="A474" s="15" t="s">
        <v>1366</v>
      </c>
      <c r="B474" s="8" t="s">
        <v>1367</v>
      </c>
      <c r="C474" s="16"/>
      <c r="D474" s="17"/>
      <c r="E474" s="17"/>
      <c r="F474" s="17"/>
      <c r="G474" s="13"/>
      <c r="H474" s="13"/>
      <c r="I474" s="17"/>
      <c r="J474" s="17"/>
      <c r="K474" s="17"/>
      <c r="L474" s="17"/>
      <c r="M474" s="17"/>
      <c r="N474" s="17"/>
      <c r="O474" s="17"/>
      <c r="P474" s="17"/>
      <c r="Q474" s="17"/>
      <c r="R474" s="16"/>
      <c r="S474" s="16"/>
      <c r="T474" s="18"/>
      <c r="U474" s="13"/>
      <c r="V474" s="13"/>
      <c r="W474" s="17"/>
      <c r="X474" s="17"/>
      <c r="Y474" s="17"/>
      <c r="Z474" s="17"/>
      <c r="AA474" s="13"/>
    </row>
    <row r="475" customFormat="false" ht="15" hidden="false" customHeight="false" outlineLevel="0" collapsed="false">
      <c r="A475" s="15" t="s">
        <v>1368</v>
      </c>
      <c r="B475" s="8" t="s">
        <v>1369</v>
      </c>
      <c r="C475" s="16"/>
      <c r="D475" s="17"/>
      <c r="E475" s="17"/>
      <c r="F475" s="17"/>
      <c r="G475" s="13"/>
      <c r="H475" s="13"/>
      <c r="I475" s="17"/>
      <c r="J475" s="17"/>
      <c r="K475" s="17"/>
      <c r="L475" s="17"/>
      <c r="M475" s="17"/>
      <c r="N475" s="17"/>
      <c r="O475" s="17"/>
      <c r="P475" s="17"/>
      <c r="Q475" s="17"/>
      <c r="R475" s="16"/>
      <c r="S475" s="16"/>
      <c r="T475" s="18"/>
      <c r="U475" s="13"/>
      <c r="V475" s="13"/>
      <c r="W475" s="17"/>
      <c r="X475" s="17"/>
      <c r="Y475" s="17"/>
      <c r="Z475" s="17"/>
      <c r="AA475" s="13"/>
    </row>
    <row r="476" customFormat="false" ht="15" hidden="false" customHeight="false" outlineLevel="0" collapsed="false">
      <c r="A476" s="15" t="s">
        <v>1370</v>
      </c>
      <c r="B476" s="8" t="s">
        <v>1371</v>
      </c>
      <c r="C476" s="16"/>
      <c r="D476" s="17"/>
      <c r="E476" s="17"/>
      <c r="F476" s="17"/>
      <c r="G476" s="13"/>
      <c r="H476" s="13"/>
      <c r="I476" s="17"/>
      <c r="J476" s="17"/>
      <c r="K476" s="17"/>
      <c r="L476" s="17"/>
      <c r="M476" s="17"/>
      <c r="N476" s="17"/>
      <c r="O476" s="17"/>
      <c r="P476" s="17"/>
      <c r="Q476" s="17"/>
      <c r="R476" s="16"/>
      <c r="S476" s="16"/>
      <c r="T476" s="18"/>
      <c r="U476" s="13"/>
      <c r="V476" s="13"/>
      <c r="W476" s="17"/>
      <c r="X476" s="17"/>
      <c r="Y476" s="17"/>
      <c r="Z476" s="17"/>
      <c r="AA476" s="13"/>
    </row>
    <row r="477" customFormat="false" ht="15" hidden="false" customHeight="false" outlineLevel="0" collapsed="false">
      <c r="A477" s="15" t="s">
        <v>1372</v>
      </c>
      <c r="B477" s="8" t="s">
        <v>1373</v>
      </c>
      <c r="C477" s="16"/>
      <c r="D477" s="17"/>
      <c r="E477" s="17"/>
      <c r="F477" s="17"/>
      <c r="G477" s="13"/>
      <c r="H477" s="13"/>
      <c r="I477" s="17"/>
      <c r="J477" s="17"/>
      <c r="K477" s="17"/>
      <c r="L477" s="17"/>
      <c r="M477" s="17"/>
      <c r="N477" s="17"/>
      <c r="O477" s="17"/>
      <c r="P477" s="17"/>
      <c r="Q477" s="17"/>
      <c r="R477" s="16"/>
      <c r="S477" s="16"/>
      <c r="T477" s="18"/>
      <c r="U477" s="13"/>
      <c r="V477" s="13"/>
      <c r="W477" s="17"/>
      <c r="X477" s="17"/>
      <c r="Y477" s="17"/>
      <c r="Z477" s="17"/>
      <c r="AA477" s="13"/>
    </row>
    <row r="478" customFormat="false" ht="15" hidden="false" customHeight="false" outlineLevel="0" collapsed="false">
      <c r="A478" s="15" t="s">
        <v>1374</v>
      </c>
      <c r="B478" s="8" t="s">
        <v>1375</v>
      </c>
      <c r="C478" s="16"/>
      <c r="D478" s="17"/>
      <c r="E478" s="17"/>
      <c r="F478" s="17"/>
      <c r="G478" s="13"/>
      <c r="H478" s="13"/>
      <c r="I478" s="17"/>
      <c r="J478" s="17"/>
      <c r="K478" s="17"/>
      <c r="L478" s="17"/>
      <c r="M478" s="17"/>
      <c r="N478" s="17"/>
      <c r="O478" s="17"/>
      <c r="P478" s="17"/>
      <c r="Q478" s="17"/>
      <c r="R478" s="16"/>
      <c r="S478" s="16"/>
      <c r="T478" s="18"/>
      <c r="U478" s="13"/>
      <c r="V478" s="13"/>
      <c r="W478" s="17"/>
      <c r="X478" s="17"/>
      <c r="Y478" s="17"/>
      <c r="Z478" s="17"/>
      <c r="AA478" s="13"/>
    </row>
    <row r="479" customFormat="false" ht="12.75" hidden="false" customHeight="false" outlineLevel="0" collapsed="false">
      <c r="A479" s="15"/>
      <c r="B479" s="16"/>
      <c r="C479" s="16"/>
      <c r="D479" s="17"/>
      <c r="E479" s="17"/>
      <c r="F479" s="17"/>
      <c r="G479" s="13"/>
      <c r="H479" s="13"/>
      <c r="I479" s="17"/>
      <c r="J479" s="17"/>
      <c r="K479" s="17"/>
      <c r="L479" s="17"/>
      <c r="M479" s="17"/>
      <c r="N479" s="17"/>
      <c r="O479" s="17"/>
      <c r="P479" s="17"/>
      <c r="Q479" s="17"/>
      <c r="R479" s="16"/>
      <c r="S479" s="16"/>
      <c r="T479" s="18"/>
      <c r="U479" s="13"/>
      <c r="V479" s="13"/>
      <c r="W479" s="17"/>
      <c r="X479" s="17"/>
      <c r="Y479" s="17"/>
      <c r="Z479" s="17"/>
      <c r="AA479" s="13"/>
    </row>
    <row r="480" customFormat="false" ht="12.75" hidden="false" customHeight="false" outlineLevel="0" collapsed="false">
      <c r="A480" s="15"/>
      <c r="B480" s="16"/>
      <c r="C480" s="16"/>
      <c r="D480" s="17"/>
      <c r="E480" s="17"/>
      <c r="F480" s="17"/>
      <c r="G480" s="13"/>
      <c r="H480" s="13"/>
      <c r="I480" s="17"/>
      <c r="J480" s="17"/>
      <c r="K480" s="17"/>
      <c r="L480" s="17"/>
      <c r="M480" s="17"/>
      <c r="N480" s="17"/>
      <c r="O480" s="17"/>
      <c r="P480" s="17"/>
      <c r="Q480" s="17"/>
      <c r="R480" s="16"/>
      <c r="S480" s="16"/>
      <c r="T480" s="18"/>
      <c r="U480" s="13"/>
      <c r="V480" s="13"/>
      <c r="W480" s="17"/>
      <c r="X480" s="17"/>
      <c r="Y480" s="17"/>
      <c r="Z480" s="17"/>
      <c r="AA480" s="13"/>
    </row>
    <row r="481" customFormat="false" ht="12.75" hidden="false" customHeight="false" outlineLevel="0" collapsed="false">
      <c r="A481" s="15"/>
      <c r="B481" s="16"/>
      <c r="C481" s="16"/>
      <c r="D481" s="17"/>
      <c r="E481" s="17"/>
      <c r="F481" s="17"/>
      <c r="G481" s="13"/>
      <c r="H481" s="13"/>
      <c r="I481" s="17"/>
      <c r="J481" s="17"/>
      <c r="K481" s="17"/>
      <c r="L481" s="17"/>
      <c r="M481" s="17"/>
      <c r="N481" s="17"/>
      <c r="O481" s="17"/>
      <c r="P481" s="17"/>
      <c r="Q481" s="17"/>
      <c r="R481" s="16"/>
      <c r="S481" s="16"/>
      <c r="T481" s="18"/>
      <c r="U481" s="13"/>
      <c r="V481" s="13"/>
      <c r="W481" s="17"/>
      <c r="X481" s="17"/>
      <c r="Y481" s="17"/>
      <c r="Z481" s="17"/>
      <c r="AA481" s="13"/>
    </row>
    <row r="482" customFormat="false" ht="12.75" hidden="false" customHeight="false" outlineLevel="0" collapsed="false">
      <c r="A482" s="15"/>
      <c r="B482" s="16"/>
      <c r="C482" s="16"/>
      <c r="D482" s="17"/>
      <c r="E482" s="17"/>
      <c r="F482" s="17"/>
      <c r="G482" s="13"/>
      <c r="H482" s="13"/>
      <c r="I482" s="17"/>
      <c r="J482" s="17"/>
      <c r="K482" s="17"/>
      <c r="L482" s="17"/>
      <c r="M482" s="17"/>
      <c r="N482" s="17"/>
      <c r="O482" s="17"/>
      <c r="P482" s="17"/>
      <c r="Q482" s="17"/>
      <c r="R482" s="16"/>
      <c r="S482" s="16"/>
      <c r="T482" s="18"/>
      <c r="U482" s="13"/>
      <c r="V482" s="13"/>
      <c r="W482" s="17"/>
      <c r="X482" s="17"/>
      <c r="Y482" s="17"/>
      <c r="Z482" s="17"/>
      <c r="AA482" s="13"/>
    </row>
    <row r="483" customFormat="false" ht="12.75" hidden="false" customHeight="false" outlineLevel="0" collapsed="false">
      <c r="A483" s="15"/>
      <c r="B483" s="16"/>
      <c r="C483" s="16"/>
      <c r="D483" s="17"/>
      <c r="E483" s="17"/>
      <c r="F483" s="17"/>
      <c r="G483" s="13"/>
      <c r="H483" s="13"/>
      <c r="I483" s="17"/>
      <c r="J483" s="17"/>
      <c r="K483" s="17"/>
      <c r="L483" s="17"/>
      <c r="M483" s="17"/>
      <c r="N483" s="17"/>
      <c r="O483" s="17"/>
      <c r="P483" s="17"/>
      <c r="Q483" s="17"/>
      <c r="R483" s="16"/>
      <c r="S483" s="16"/>
      <c r="T483" s="18"/>
      <c r="U483" s="13"/>
      <c r="V483" s="13"/>
      <c r="W483" s="17"/>
      <c r="X483" s="17"/>
      <c r="Y483" s="17"/>
      <c r="Z483" s="17"/>
      <c r="AA483" s="13"/>
    </row>
    <row r="484" customFormat="false" ht="12.75" hidden="false" customHeight="false" outlineLevel="0" collapsed="false">
      <c r="A484" s="15"/>
      <c r="B484" s="16"/>
      <c r="C484" s="16"/>
      <c r="D484" s="17"/>
      <c r="E484" s="17"/>
      <c r="F484" s="17"/>
      <c r="G484" s="13"/>
      <c r="H484" s="13"/>
      <c r="I484" s="17"/>
      <c r="J484" s="17"/>
      <c r="K484" s="17"/>
      <c r="L484" s="17"/>
      <c r="M484" s="17"/>
      <c r="N484" s="17"/>
      <c r="O484" s="17"/>
      <c r="P484" s="17"/>
      <c r="Q484" s="17"/>
      <c r="R484" s="16"/>
      <c r="S484" s="16"/>
      <c r="T484" s="18"/>
      <c r="U484" s="13"/>
      <c r="V484" s="13"/>
      <c r="W484" s="17"/>
      <c r="X484" s="17"/>
      <c r="Y484" s="17"/>
      <c r="Z484" s="17"/>
      <c r="AA484" s="13"/>
    </row>
    <row r="485" customFormat="false" ht="12.75" hidden="false" customHeight="false" outlineLevel="0" collapsed="false">
      <c r="A485" s="15"/>
      <c r="B485" s="16"/>
      <c r="C485" s="16"/>
      <c r="D485" s="17"/>
      <c r="E485" s="17"/>
      <c r="F485" s="17"/>
      <c r="G485" s="13"/>
      <c r="H485" s="13"/>
      <c r="I485" s="17"/>
      <c r="J485" s="17"/>
      <c r="K485" s="17"/>
      <c r="L485" s="17"/>
      <c r="M485" s="17"/>
      <c r="N485" s="17"/>
      <c r="O485" s="17"/>
      <c r="P485" s="17"/>
      <c r="Q485" s="17"/>
      <c r="R485" s="16"/>
      <c r="S485" s="16"/>
      <c r="T485" s="18"/>
      <c r="U485" s="13"/>
      <c r="V485" s="13"/>
      <c r="W485" s="17"/>
      <c r="X485" s="17"/>
      <c r="Y485" s="17"/>
      <c r="Z485" s="17"/>
      <c r="AA485" s="13"/>
    </row>
    <row r="486" customFormat="false" ht="12.75" hidden="false" customHeight="false" outlineLevel="0" collapsed="false">
      <c r="A486" s="15"/>
      <c r="B486" s="16"/>
      <c r="C486" s="16"/>
      <c r="D486" s="17"/>
      <c r="E486" s="17"/>
      <c r="F486" s="17"/>
      <c r="G486" s="13"/>
      <c r="H486" s="13"/>
      <c r="I486" s="17"/>
      <c r="J486" s="17"/>
      <c r="K486" s="17"/>
      <c r="L486" s="17"/>
      <c r="M486" s="17"/>
      <c r="N486" s="17"/>
      <c r="O486" s="17"/>
      <c r="P486" s="17"/>
      <c r="Q486" s="17"/>
      <c r="R486" s="16"/>
      <c r="S486" s="16"/>
      <c r="T486" s="18"/>
      <c r="U486" s="13"/>
      <c r="V486" s="13"/>
      <c r="W486" s="17"/>
      <c r="X486" s="17"/>
      <c r="Y486" s="17"/>
      <c r="Z486" s="17"/>
      <c r="AA486" s="13"/>
    </row>
    <row r="487" customFormat="false" ht="12.75" hidden="false" customHeight="false" outlineLevel="0" collapsed="false">
      <c r="A487" s="15"/>
      <c r="B487" s="16"/>
      <c r="C487" s="16"/>
      <c r="D487" s="17"/>
      <c r="E487" s="17"/>
      <c r="F487" s="17"/>
      <c r="G487" s="13"/>
      <c r="H487" s="13"/>
      <c r="I487" s="17"/>
      <c r="J487" s="17"/>
      <c r="K487" s="17"/>
      <c r="L487" s="17"/>
      <c r="M487" s="17"/>
      <c r="N487" s="17"/>
      <c r="O487" s="17"/>
      <c r="P487" s="17"/>
      <c r="Q487" s="17"/>
      <c r="R487" s="16"/>
      <c r="S487" s="16"/>
      <c r="T487" s="18"/>
      <c r="U487" s="13"/>
      <c r="V487" s="13"/>
      <c r="W487" s="17"/>
      <c r="X487" s="17"/>
      <c r="Y487" s="17"/>
      <c r="Z487" s="17"/>
      <c r="AA487" s="13"/>
    </row>
    <row r="488" customFormat="false" ht="12.75" hidden="false" customHeight="false" outlineLevel="0" collapsed="false">
      <c r="A488" s="15"/>
      <c r="B488" s="16"/>
      <c r="C488" s="16"/>
      <c r="D488" s="17"/>
      <c r="E488" s="17"/>
      <c r="F488" s="17"/>
      <c r="G488" s="13"/>
      <c r="H488" s="13"/>
      <c r="I488" s="17"/>
      <c r="J488" s="17"/>
      <c r="K488" s="17"/>
      <c r="L488" s="17"/>
      <c r="M488" s="17"/>
      <c r="N488" s="17"/>
      <c r="O488" s="17"/>
      <c r="P488" s="17"/>
      <c r="Q488" s="17"/>
      <c r="R488" s="16"/>
      <c r="S488" s="16"/>
      <c r="T488" s="18"/>
      <c r="U488" s="13"/>
      <c r="V488" s="13"/>
      <c r="W488" s="17"/>
      <c r="X488" s="17"/>
      <c r="Y488" s="17"/>
      <c r="Z488" s="17"/>
      <c r="AA488" s="13"/>
    </row>
    <row r="489" customFormat="false" ht="12.75" hidden="false" customHeight="false" outlineLevel="0" collapsed="false">
      <c r="A489" s="15"/>
      <c r="B489" s="16"/>
      <c r="C489" s="16"/>
      <c r="D489" s="17"/>
      <c r="E489" s="17"/>
      <c r="F489" s="17"/>
      <c r="G489" s="13"/>
      <c r="H489" s="13"/>
      <c r="I489" s="17"/>
      <c r="J489" s="17"/>
      <c r="K489" s="17"/>
      <c r="L489" s="17"/>
      <c r="M489" s="17"/>
      <c r="N489" s="17"/>
      <c r="O489" s="17"/>
      <c r="P489" s="17"/>
      <c r="Q489" s="17"/>
      <c r="R489" s="16"/>
      <c r="S489" s="16"/>
      <c r="T489" s="18"/>
      <c r="U489" s="13"/>
      <c r="V489" s="13"/>
      <c r="W489" s="17"/>
      <c r="X489" s="17"/>
      <c r="Y489" s="17"/>
      <c r="Z489" s="17"/>
      <c r="AA489" s="13"/>
    </row>
    <row r="490" customFormat="false" ht="12.75" hidden="false" customHeight="false" outlineLevel="0" collapsed="false">
      <c r="A490" s="15"/>
      <c r="B490" s="16"/>
      <c r="C490" s="16"/>
      <c r="D490" s="17"/>
      <c r="E490" s="17"/>
      <c r="F490" s="17"/>
      <c r="G490" s="13"/>
      <c r="H490" s="13"/>
      <c r="I490" s="17"/>
      <c r="J490" s="17"/>
      <c r="K490" s="17"/>
      <c r="L490" s="17"/>
      <c r="M490" s="17"/>
      <c r="N490" s="17"/>
      <c r="O490" s="17"/>
      <c r="P490" s="17"/>
      <c r="Q490" s="17"/>
      <c r="R490" s="16"/>
      <c r="S490" s="16"/>
      <c r="T490" s="18"/>
      <c r="U490" s="13"/>
      <c r="V490" s="13"/>
      <c r="W490" s="17"/>
      <c r="X490" s="17"/>
      <c r="Y490" s="17"/>
      <c r="Z490" s="17"/>
      <c r="AA490" s="13"/>
    </row>
    <row r="491" customFormat="false" ht="12.75" hidden="false" customHeight="false" outlineLevel="0" collapsed="false">
      <c r="A491" s="15"/>
      <c r="B491" s="16"/>
      <c r="C491" s="16"/>
      <c r="D491" s="17"/>
      <c r="E491" s="17"/>
      <c r="F491" s="17"/>
      <c r="G491" s="13"/>
      <c r="H491" s="13"/>
      <c r="I491" s="17"/>
      <c r="J491" s="17"/>
      <c r="K491" s="17"/>
      <c r="L491" s="17"/>
      <c r="M491" s="17"/>
      <c r="N491" s="17"/>
      <c r="O491" s="17"/>
      <c r="P491" s="17"/>
      <c r="Q491" s="17"/>
      <c r="R491" s="16"/>
      <c r="S491" s="16"/>
      <c r="T491" s="18"/>
      <c r="U491" s="13"/>
      <c r="V491" s="13"/>
      <c r="W491" s="17"/>
      <c r="X491" s="17"/>
      <c r="Y491" s="17"/>
      <c r="Z491" s="17"/>
      <c r="AA491" s="13"/>
    </row>
    <row r="492" customFormat="false" ht="12.75" hidden="false" customHeight="false" outlineLevel="0" collapsed="false">
      <c r="A492" s="15"/>
      <c r="B492" s="16"/>
      <c r="C492" s="16"/>
      <c r="D492" s="17"/>
      <c r="E492" s="17"/>
      <c r="F492" s="17"/>
      <c r="G492" s="13"/>
      <c r="H492" s="13"/>
      <c r="I492" s="17"/>
      <c r="J492" s="17"/>
      <c r="K492" s="17"/>
      <c r="L492" s="17"/>
      <c r="M492" s="17"/>
      <c r="N492" s="17"/>
      <c r="O492" s="17"/>
      <c r="P492" s="17"/>
      <c r="Q492" s="17"/>
      <c r="R492" s="16"/>
      <c r="S492" s="16"/>
      <c r="T492" s="18"/>
      <c r="U492" s="13"/>
      <c r="V492" s="13"/>
      <c r="W492" s="17"/>
      <c r="X492" s="17"/>
      <c r="Y492" s="17"/>
      <c r="Z492" s="17"/>
      <c r="AA492" s="13"/>
    </row>
    <row r="493" customFormat="false" ht="12.75" hidden="false" customHeight="false" outlineLevel="0" collapsed="false">
      <c r="A493" s="15"/>
      <c r="B493" s="16"/>
      <c r="C493" s="16"/>
      <c r="D493" s="17"/>
      <c r="E493" s="17"/>
      <c r="F493" s="17"/>
      <c r="G493" s="13"/>
      <c r="H493" s="13"/>
      <c r="I493" s="17"/>
      <c r="J493" s="17"/>
      <c r="K493" s="17"/>
      <c r="L493" s="17"/>
      <c r="M493" s="17"/>
      <c r="N493" s="17"/>
      <c r="O493" s="17"/>
      <c r="P493" s="17"/>
      <c r="Q493" s="17"/>
      <c r="R493" s="16"/>
      <c r="S493" s="16"/>
      <c r="T493" s="18"/>
      <c r="U493" s="13"/>
      <c r="V493" s="13"/>
      <c r="W493" s="17"/>
      <c r="X493" s="17"/>
      <c r="Y493" s="17"/>
      <c r="Z493" s="17"/>
      <c r="AA493" s="13"/>
    </row>
    <row r="494" customFormat="false" ht="12.75" hidden="false" customHeight="false" outlineLevel="0" collapsed="false">
      <c r="A494" s="15"/>
      <c r="B494" s="16"/>
      <c r="C494" s="16"/>
      <c r="D494" s="17"/>
      <c r="E494" s="17"/>
      <c r="F494" s="17"/>
      <c r="G494" s="13"/>
      <c r="H494" s="13"/>
      <c r="I494" s="17"/>
      <c r="J494" s="17"/>
      <c r="K494" s="17"/>
      <c r="L494" s="17"/>
      <c r="M494" s="17"/>
      <c r="N494" s="17"/>
      <c r="O494" s="17"/>
      <c r="P494" s="17"/>
      <c r="Q494" s="17"/>
      <c r="R494" s="16"/>
      <c r="S494" s="16"/>
      <c r="T494" s="18"/>
      <c r="U494" s="13"/>
      <c r="V494" s="13"/>
      <c r="W494" s="17"/>
      <c r="X494" s="17"/>
      <c r="Y494" s="17"/>
      <c r="Z494" s="17"/>
      <c r="AA494" s="13"/>
    </row>
    <row r="495" customFormat="false" ht="12.75" hidden="false" customHeight="false" outlineLevel="0" collapsed="false">
      <c r="A495" s="15"/>
      <c r="B495" s="16"/>
      <c r="C495" s="16"/>
      <c r="D495" s="17"/>
      <c r="E495" s="17"/>
      <c r="F495" s="17"/>
      <c r="G495" s="13"/>
      <c r="H495" s="13"/>
      <c r="I495" s="17"/>
      <c r="J495" s="17"/>
      <c r="K495" s="17"/>
      <c r="L495" s="17"/>
      <c r="M495" s="17"/>
      <c r="N495" s="17"/>
      <c r="O495" s="17"/>
      <c r="P495" s="17"/>
      <c r="Q495" s="17"/>
      <c r="R495" s="16"/>
      <c r="S495" s="16"/>
      <c r="T495" s="18"/>
      <c r="U495" s="13"/>
      <c r="V495" s="13"/>
      <c r="W495" s="17"/>
      <c r="X495" s="17"/>
      <c r="Y495" s="17"/>
      <c r="Z495" s="17"/>
      <c r="AA495" s="13"/>
    </row>
    <row r="496" customFormat="false" ht="12.75" hidden="false" customHeight="false" outlineLevel="0" collapsed="false">
      <c r="A496" s="15"/>
      <c r="B496" s="16"/>
      <c r="C496" s="16"/>
      <c r="D496" s="17"/>
      <c r="E496" s="17"/>
      <c r="F496" s="17"/>
      <c r="G496" s="13"/>
      <c r="H496" s="13"/>
      <c r="I496" s="17"/>
      <c r="J496" s="17"/>
      <c r="K496" s="17"/>
      <c r="L496" s="17"/>
      <c r="M496" s="17"/>
      <c r="N496" s="17"/>
      <c r="O496" s="17"/>
      <c r="P496" s="17"/>
      <c r="Q496" s="17"/>
      <c r="R496" s="16"/>
      <c r="S496" s="16"/>
      <c r="T496" s="18"/>
      <c r="U496" s="13"/>
      <c r="V496" s="13"/>
      <c r="W496" s="17"/>
      <c r="X496" s="17"/>
      <c r="Y496" s="17"/>
      <c r="Z496" s="17"/>
      <c r="AA496" s="13"/>
    </row>
    <row r="497" customFormat="false" ht="12.75" hidden="false" customHeight="false" outlineLevel="0" collapsed="false">
      <c r="A497" s="15"/>
      <c r="B497" s="16"/>
      <c r="C497" s="16"/>
      <c r="D497" s="17"/>
      <c r="E497" s="17"/>
      <c r="F497" s="17"/>
      <c r="G497" s="13"/>
      <c r="H497" s="13"/>
      <c r="I497" s="17"/>
      <c r="J497" s="17"/>
      <c r="K497" s="17"/>
      <c r="L497" s="17"/>
      <c r="M497" s="17"/>
      <c r="N497" s="17"/>
      <c r="O497" s="17"/>
      <c r="P497" s="17"/>
      <c r="Q497" s="17"/>
      <c r="R497" s="16"/>
      <c r="S497" s="16"/>
      <c r="T497" s="18"/>
      <c r="U497" s="13"/>
      <c r="V497" s="13"/>
      <c r="W497" s="17"/>
      <c r="X497" s="17"/>
      <c r="Y497" s="17"/>
      <c r="Z497" s="17"/>
      <c r="AA497" s="13"/>
    </row>
    <row r="498" customFormat="false" ht="12.75" hidden="false" customHeight="false" outlineLevel="0" collapsed="false">
      <c r="A498" s="15"/>
      <c r="B498" s="16"/>
      <c r="C498" s="16"/>
      <c r="D498" s="17"/>
      <c r="E498" s="17"/>
      <c r="F498" s="17"/>
      <c r="G498" s="13"/>
      <c r="H498" s="13"/>
      <c r="I498" s="17"/>
      <c r="J498" s="17"/>
      <c r="K498" s="17"/>
      <c r="L498" s="17"/>
      <c r="M498" s="17"/>
      <c r="N498" s="17"/>
      <c r="O498" s="17"/>
      <c r="P498" s="17"/>
      <c r="Q498" s="17"/>
      <c r="R498" s="16"/>
      <c r="S498" s="16"/>
      <c r="T498" s="18"/>
      <c r="U498" s="13"/>
      <c r="V498" s="13"/>
      <c r="W498" s="17"/>
      <c r="X498" s="17"/>
      <c r="Y498" s="17"/>
      <c r="Z498" s="17"/>
      <c r="AA498" s="13"/>
    </row>
    <row r="499" customFormat="false" ht="12.75" hidden="false" customHeight="false" outlineLevel="0" collapsed="false">
      <c r="A499" s="15"/>
      <c r="B499" s="16"/>
      <c r="C499" s="16"/>
      <c r="D499" s="17"/>
      <c r="E499" s="17"/>
      <c r="F499" s="17"/>
      <c r="G499" s="13"/>
      <c r="H499" s="13"/>
      <c r="I499" s="17"/>
      <c r="J499" s="17"/>
      <c r="K499" s="17"/>
      <c r="L499" s="17"/>
      <c r="M499" s="17"/>
      <c r="N499" s="17"/>
      <c r="O499" s="17"/>
      <c r="P499" s="17"/>
      <c r="Q499" s="17"/>
      <c r="R499" s="16"/>
      <c r="S499" s="16"/>
      <c r="T499" s="18"/>
      <c r="U499" s="13"/>
      <c r="V499" s="13"/>
      <c r="W499" s="17"/>
      <c r="X499" s="17"/>
      <c r="Y499" s="17"/>
      <c r="Z499" s="17"/>
      <c r="AA499" s="13"/>
    </row>
    <row r="500" customFormat="false" ht="12.75" hidden="false" customHeight="false" outlineLevel="0" collapsed="false">
      <c r="A500" s="15"/>
      <c r="B500" s="16"/>
      <c r="C500" s="16"/>
      <c r="D500" s="17"/>
      <c r="E500" s="17"/>
      <c r="F500" s="17"/>
      <c r="G500" s="13"/>
      <c r="H500" s="13"/>
      <c r="I500" s="17"/>
      <c r="J500" s="17"/>
      <c r="K500" s="17"/>
      <c r="L500" s="17"/>
      <c r="M500" s="17"/>
      <c r="N500" s="17"/>
      <c r="O500" s="17"/>
      <c r="P500" s="17"/>
      <c r="Q500" s="17"/>
      <c r="R500" s="16"/>
      <c r="S500" s="16"/>
      <c r="T500" s="18"/>
      <c r="U500" s="13"/>
      <c r="V500" s="13"/>
      <c r="W500" s="17"/>
      <c r="X500" s="17"/>
      <c r="Y500" s="17"/>
      <c r="Z500" s="17"/>
      <c r="AA500" s="13"/>
    </row>
    <row r="501" customFormat="false" ht="12.75" hidden="false" customHeight="false" outlineLevel="0" collapsed="false">
      <c r="A501" s="15"/>
      <c r="B501" s="16"/>
      <c r="C501" s="16"/>
      <c r="D501" s="17"/>
      <c r="E501" s="17"/>
      <c r="F501" s="17"/>
      <c r="G501" s="13"/>
      <c r="H501" s="13"/>
      <c r="I501" s="17"/>
      <c r="J501" s="17"/>
      <c r="K501" s="17"/>
      <c r="L501" s="17"/>
      <c r="M501" s="17"/>
      <c r="N501" s="17"/>
      <c r="O501" s="17"/>
      <c r="P501" s="17"/>
      <c r="Q501" s="17"/>
      <c r="R501" s="16"/>
      <c r="S501" s="16"/>
      <c r="T501" s="18"/>
      <c r="U501" s="13"/>
      <c r="V501" s="13"/>
      <c r="W501" s="17"/>
      <c r="X501" s="17"/>
      <c r="Y501" s="17"/>
      <c r="Z501" s="17"/>
      <c r="AA501" s="13"/>
    </row>
    <row r="502" customFormat="false" ht="12.75" hidden="false" customHeight="false" outlineLevel="0" collapsed="false">
      <c r="A502" s="15"/>
      <c r="B502" s="16"/>
      <c r="C502" s="16"/>
      <c r="D502" s="17"/>
      <c r="E502" s="17"/>
      <c r="F502" s="17"/>
      <c r="G502" s="13"/>
      <c r="H502" s="13"/>
      <c r="I502" s="17"/>
      <c r="J502" s="17"/>
      <c r="K502" s="17"/>
      <c r="L502" s="17"/>
      <c r="M502" s="17"/>
      <c r="N502" s="17"/>
      <c r="O502" s="17"/>
      <c r="P502" s="17"/>
      <c r="Q502" s="17"/>
      <c r="R502" s="16"/>
      <c r="S502" s="16"/>
      <c r="T502" s="18"/>
      <c r="U502" s="13"/>
      <c r="V502" s="13"/>
      <c r="W502" s="17"/>
      <c r="X502" s="17"/>
      <c r="Y502" s="17"/>
      <c r="Z502" s="17"/>
      <c r="AA502" s="13"/>
    </row>
    <row r="503" customFormat="false" ht="12.75" hidden="false" customHeight="false" outlineLevel="0" collapsed="false">
      <c r="A503" s="15"/>
      <c r="B503" s="16"/>
      <c r="C503" s="16"/>
      <c r="D503" s="17"/>
      <c r="E503" s="17"/>
      <c r="F503" s="17"/>
      <c r="G503" s="13"/>
      <c r="H503" s="13"/>
      <c r="I503" s="17"/>
      <c r="J503" s="17"/>
      <c r="K503" s="17"/>
      <c r="L503" s="17"/>
      <c r="M503" s="17"/>
      <c r="N503" s="17"/>
      <c r="O503" s="17"/>
      <c r="P503" s="17"/>
      <c r="Q503" s="17"/>
      <c r="R503" s="16"/>
      <c r="S503" s="16"/>
      <c r="T503" s="18"/>
      <c r="U503" s="13"/>
      <c r="V503" s="13"/>
      <c r="W503" s="17"/>
      <c r="X503" s="17"/>
      <c r="Y503" s="17"/>
      <c r="Z503" s="17"/>
      <c r="AA503" s="13"/>
    </row>
    <row r="504" customFormat="false" ht="12.75" hidden="false" customHeight="false" outlineLevel="0" collapsed="false">
      <c r="A504" s="15"/>
      <c r="B504" s="16"/>
      <c r="C504" s="16"/>
      <c r="D504" s="17"/>
      <c r="E504" s="17"/>
      <c r="F504" s="17"/>
      <c r="G504" s="13"/>
      <c r="H504" s="13"/>
      <c r="I504" s="17"/>
      <c r="J504" s="17"/>
      <c r="K504" s="17"/>
      <c r="L504" s="17"/>
      <c r="M504" s="17"/>
      <c r="N504" s="17"/>
      <c r="O504" s="17"/>
      <c r="P504" s="17"/>
      <c r="Q504" s="17"/>
      <c r="R504" s="16"/>
      <c r="S504" s="16"/>
      <c r="T504" s="18"/>
      <c r="U504" s="13"/>
      <c r="V504" s="13"/>
      <c r="W504" s="17"/>
      <c r="X504" s="17"/>
      <c r="Y504" s="17"/>
      <c r="Z504" s="17"/>
      <c r="AA504" s="13"/>
    </row>
    <row r="505" customFormat="false" ht="12.75" hidden="false" customHeight="false" outlineLevel="0" collapsed="false">
      <c r="A505" s="15"/>
      <c r="B505" s="16"/>
      <c r="C505" s="16"/>
      <c r="D505" s="17"/>
      <c r="E505" s="17"/>
      <c r="F505" s="17"/>
      <c r="G505" s="13"/>
      <c r="H505" s="13"/>
      <c r="I505" s="17"/>
      <c r="J505" s="17"/>
      <c r="K505" s="17"/>
      <c r="L505" s="17"/>
      <c r="M505" s="17"/>
      <c r="N505" s="17"/>
      <c r="O505" s="17"/>
      <c r="P505" s="17"/>
      <c r="Q505" s="17"/>
      <c r="R505" s="16"/>
      <c r="S505" s="16"/>
      <c r="T505" s="18"/>
      <c r="U505" s="13"/>
      <c r="V505" s="13"/>
      <c r="W505" s="17"/>
      <c r="X505" s="17"/>
      <c r="Y505" s="17"/>
      <c r="Z505" s="17"/>
      <c r="AA505" s="13"/>
    </row>
    <row r="506" customFormat="false" ht="12.75" hidden="false" customHeight="false" outlineLevel="0" collapsed="false">
      <c r="A506" s="15"/>
      <c r="B506" s="16"/>
      <c r="C506" s="16"/>
      <c r="D506" s="17"/>
      <c r="E506" s="17"/>
      <c r="F506" s="17"/>
      <c r="G506" s="13"/>
      <c r="H506" s="13"/>
      <c r="I506" s="17"/>
      <c r="J506" s="17"/>
      <c r="K506" s="17"/>
      <c r="L506" s="17"/>
      <c r="M506" s="17"/>
      <c r="N506" s="17"/>
      <c r="O506" s="17"/>
      <c r="P506" s="17"/>
      <c r="Q506" s="17"/>
      <c r="R506" s="16"/>
      <c r="S506" s="16"/>
      <c r="T506" s="18"/>
      <c r="U506" s="13"/>
      <c r="V506" s="13"/>
      <c r="W506" s="17"/>
      <c r="X506" s="17"/>
      <c r="Y506" s="17"/>
      <c r="Z506" s="17"/>
      <c r="AA506" s="13"/>
    </row>
    <row r="507" customFormat="false" ht="12.75" hidden="false" customHeight="false" outlineLevel="0" collapsed="false">
      <c r="A507" s="15"/>
      <c r="B507" s="16"/>
      <c r="C507" s="16"/>
      <c r="D507" s="17"/>
      <c r="E507" s="17"/>
      <c r="F507" s="17"/>
      <c r="G507" s="13"/>
      <c r="H507" s="13"/>
      <c r="I507" s="17"/>
      <c r="J507" s="17"/>
      <c r="K507" s="17"/>
      <c r="L507" s="17"/>
      <c r="M507" s="17"/>
      <c r="N507" s="17"/>
      <c r="O507" s="17"/>
      <c r="P507" s="17"/>
      <c r="Q507" s="17"/>
      <c r="R507" s="16"/>
      <c r="S507" s="16"/>
      <c r="T507" s="18"/>
      <c r="U507" s="13"/>
      <c r="V507" s="13"/>
      <c r="W507" s="17"/>
      <c r="X507" s="17"/>
      <c r="Y507" s="17"/>
      <c r="Z507" s="17"/>
      <c r="AA507" s="13"/>
    </row>
    <row r="508" customFormat="false" ht="12.75" hidden="false" customHeight="false" outlineLevel="0" collapsed="false">
      <c r="A508" s="15"/>
      <c r="B508" s="16"/>
      <c r="C508" s="16"/>
      <c r="D508" s="17"/>
      <c r="E508" s="17"/>
      <c r="F508" s="17"/>
      <c r="G508" s="13"/>
      <c r="H508" s="13"/>
      <c r="I508" s="17"/>
      <c r="J508" s="17"/>
      <c r="K508" s="17"/>
      <c r="L508" s="17"/>
      <c r="M508" s="17"/>
      <c r="N508" s="17"/>
      <c r="O508" s="17"/>
      <c r="P508" s="17"/>
      <c r="Q508" s="17"/>
      <c r="R508" s="16"/>
      <c r="S508" s="16"/>
      <c r="T508" s="18"/>
      <c r="U508" s="13"/>
      <c r="V508" s="13"/>
      <c r="W508" s="17"/>
      <c r="X508" s="17"/>
      <c r="Y508" s="17"/>
      <c r="Z508" s="17"/>
      <c r="AA508" s="13"/>
    </row>
    <row r="509" customFormat="false" ht="12.75" hidden="false" customHeight="false" outlineLevel="0" collapsed="false">
      <c r="A509" s="15"/>
      <c r="B509" s="16"/>
      <c r="C509" s="16"/>
      <c r="D509" s="17"/>
      <c r="E509" s="17"/>
      <c r="F509" s="17"/>
      <c r="G509" s="13"/>
      <c r="H509" s="13"/>
      <c r="I509" s="17"/>
      <c r="J509" s="17"/>
      <c r="K509" s="17"/>
      <c r="L509" s="17"/>
      <c r="M509" s="17"/>
      <c r="N509" s="17"/>
      <c r="O509" s="17"/>
      <c r="P509" s="17"/>
      <c r="Q509" s="17"/>
      <c r="R509" s="16"/>
      <c r="S509" s="16"/>
      <c r="T509" s="18"/>
      <c r="U509" s="13"/>
      <c r="V509" s="13"/>
      <c r="W509" s="17"/>
      <c r="X509" s="17"/>
      <c r="Y509" s="17"/>
      <c r="Z509" s="17"/>
      <c r="AA509" s="13"/>
    </row>
    <row r="510" customFormat="false" ht="12.75" hidden="false" customHeight="false" outlineLevel="0" collapsed="false">
      <c r="A510" s="15"/>
      <c r="B510" s="16"/>
      <c r="C510" s="16"/>
      <c r="D510" s="17"/>
      <c r="E510" s="17"/>
      <c r="F510" s="17"/>
      <c r="G510" s="13"/>
      <c r="H510" s="13"/>
      <c r="I510" s="17"/>
      <c r="J510" s="17"/>
      <c r="K510" s="17"/>
      <c r="L510" s="17"/>
      <c r="M510" s="17"/>
      <c r="N510" s="17"/>
      <c r="O510" s="17"/>
      <c r="P510" s="17"/>
      <c r="Q510" s="17"/>
      <c r="R510" s="16"/>
      <c r="S510" s="16"/>
      <c r="T510" s="18"/>
      <c r="U510" s="13"/>
      <c r="V510" s="13"/>
      <c r="W510" s="17"/>
      <c r="X510" s="17"/>
      <c r="Y510" s="17"/>
      <c r="Z510" s="17"/>
      <c r="AA510" s="13"/>
    </row>
    <row r="511" customFormat="false" ht="12.75" hidden="false" customHeight="false" outlineLevel="0" collapsed="false">
      <c r="A511" s="15"/>
      <c r="B511" s="16"/>
      <c r="C511" s="16"/>
      <c r="D511" s="17"/>
      <c r="E511" s="17"/>
      <c r="F511" s="17"/>
      <c r="G511" s="13"/>
      <c r="H511" s="13"/>
      <c r="I511" s="17"/>
      <c r="J511" s="17"/>
      <c r="K511" s="17"/>
      <c r="L511" s="17"/>
      <c r="M511" s="17"/>
      <c r="N511" s="17"/>
      <c r="O511" s="17"/>
      <c r="P511" s="17"/>
      <c r="Q511" s="17"/>
      <c r="R511" s="16"/>
      <c r="S511" s="16"/>
      <c r="T511" s="18"/>
      <c r="U511" s="13"/>
      <c r="V511" s="13"/>
      <c r="W511" s="17"/>
      <c r="X511" s="17"/>
      <c r="Y511" s="17"/>
      <c r="Z511" s="17"/>
      <c r="AA511" s="13"/>
    </row>
    <row r="512" customFormat="false" ht="12.75" hidden="false" customHeight="false" outlineLevel="0" collapsed="false">
      <c r="A512" s="15"/>
      <c r="B512" s="16"/>
      <c r="C512" s="16"/>
      <c r="D512" s="17"/>
      <c r="E512" s="17"/>
      <c r="F512" s="17"/>
      <c r="G512" s="13"/>
      <c r="H512" s="13"/>
      <c r="I512" s="17"/>
      <c r="J512" s="17"/>
      <c r="K512" s="17"/>
      <c r="L512" s="17"/>
      <c r="M512" s="17"/>
      <c r="N512" s="17"/>
      <c r="O512" s="17"/>
      <c r="P512" s="17"/>
      <c r="Q512" s="17"/>
      <c r="R512" s="16"/>
      <c r="S512" s="16"/>
      <c r="T512" s="18"/>
      <c r="U512" s="13"/>
      <c r="V512" s="13"/>
      <c r="W512" s="17"/>
      <c r="X512" s="17"/>
      <c r="Y512" s="17"/>
      <c r="Z512" s="17"/>
      <c r="AA512" s="13"/>
    </row>
    <row r="513" customFormat="false" ht="12.75" hidden="false" customHeight="false" outlineLevel="0" collapsed="false">
      <c r="A513" s="15"/>
      <c r="B513" s="16"/>
      <c r="C513" s="16"/>
      <c r="D513" s="17"/>
      <c r="E513" s="17"/>
      <c r="F513" s="17"/>
      <c r="G513" s="13"/>
      <c r="H513" s="13"/>
      <c r="I513" s="17"/>
      <c r="J513" s="17"/>
      <c r="K513" s="17"/>
      <c r="L513" s="17"/>
      <c r="M513" s="17"/>
      <c r="N513" s="17"/>
      <c r="O513" s="17"/>
      <c r="P513" s="17"/>
      <c r="Q513" s="17"/>
      <c r="R513" s="16"/>
      <c r="S513" s="16"/>
      <c r="T513" s="18"/>
      <c r="U513" s="13"/>
      <c r="V513" s="13"/>
      <c r="W513" s="17"/>
      <c r="X513" s="17"/>
      <c r="Y513" s="17"/>
      <c r="Z513" s="17"/>
      <c r="AA513" s="13"/>
    </row>
    <row r="514" customFormat="false" ht="12.75" hidden="false" customHeight="false" outlineLevel="0" collapsed="false">
      <c r="A514" s="15"/>
      <c r="B514" s="16"/>
      <c r="C514" s="16"/>
      <c r="D514" s="17"/>
      <c r="E514" s="17"/>
      <c r="F514" s="17"/>
      <c r="G514" s="13"/>
      <c r="H514" s="13"/>
      <c r="I514" s="17"/>
      <c r="J514" s="17"/>
      <c r="K514" s="17"/>
      <c r="L514" s="17"/>
      <c r="M514" s="17"/>
      <c r="N514" s="17"/>
      <c r="O514" s="17"/>
      <c r="P514" s="17"/>
      <c r="Q514" s="17"/>
      <c r="R514" s="16"/>
      <c r="S514" s="16"/>
      <c r="T514" s="18"/>
      <c r="U514" s="13"/>
      <c r="V514" s="13"/>
      <c r="W514" s="17"/>
      <c r="X514" s="17"/>
      <c r="Y514" s="17"/>
      <c r="Z514" s="17"/>
      <c r="AA514" s="13"/>
    </row>
    <row r="515" customFormat="false" ht="12.75" hidden="false" customHeight="false" outlineLevel="0" collapsed="false">
      <c r="A515" s="15"/>
      <c r="B515" s="16"/>
      <c r="C515" s="16"/>
      <c r="D515" s="17"/>
      <c r="E515" s="17"/>
      <c r="F515" s="17"/>
      <c r="G515" s="13"/>
      <c r="H515" s="13"/>
      <c r="I515" s="17"/>
      <c r="J515" s="17"/>
      <c r="K515" s="17"/>
      <c r="L515" s="17"/>
      <c r="M515" s="17"/>
      <c r="N515" s="17"/>
      <c r="O515" s="17"/>
      <c r="P515" s="17"/>
      <c r="Q515" s="17"/>
      <c r="R515" s="16"/>
      <c r="S515" s="16"/>
      <c r="T515" s="18"/>
      <c r="U515" s="13"/>
      <c r="V515" s="13"/>
      <c r="W515" s="17"/>
      <c r="X515" s="17"/>
      <c r="Y515" s="17"/>
      <c r="Z515" s="17"/>
      <c r="AA515" s="13"/>
    </row>
    <row r="516" customFormat="false" ht="12.75" hidden="false" customHeight="false" outlineLevel="0" collapsed="false">
      <c r="A516" s="15"/>
      <c r="B516" s="16"/>
      <c r="C516" s="16"/>
      <c r="D516" s="17"/>
      <c r="E516" s="17"/>
      <c r="F516" s="17"/>
      <c r="G516" s="13"/>
      <c r="H516" s="13"/>
      <c r="I516" s="17"/>
      <c r="J516" s="17"/>
      <c r="K516" s="17"/>
      <c r="L516" s="17"/>
      <c r="M516" s="17"/>
      <c r="N516" s="17"/>
      <c r="O516" s="17"/>
      <c r="P516" s="17"/>
      <c r="Q516" s="17"/>
      <c r="R516" s="16"/>
      <c r="S516" s="16"/>
      <c r="T516" s="18"/>
      <c r="U516" s="13"/>
      <c r="V516" s="13"/>
      <c r="W516" s="17"/>
      <c r="X516" s="17"/>
      <c r="Y516" s="17"/>
      <c r="Z516" s="17"/>
      <c r="AA516" s="13"/>
    </row>
    <row r="517" customFormat="false" ht="12.75" hidden="false" customHeight="false" outlineLevel="0" collapsed="false">
      <c r="A517" s="15"/>
      <c r="B517" s="16"/>
      <c r="C517" s="16"/>
      <c r="D517" s="17"/>
      <c r="E517" s="17"/>
      <c r="F517" s="17"/>
      <c r="G517" s="13"/>
      <c r="H517" s="13"/>
      <c r="I517" s="17"/>
      <c r="J517" s="17"/>
      <c r="K517" s="17"/>
      <c r="L517" s="17"/>
      <c r="M517" s="17"/>
      <c r="N517" s="17"/>
      <c r="O517" s="17"/>
      <c r="P517" s="17"/>
      <c r="Q517" s="17"/>
      <c r="R517" s="16"/>
      <c r="S517" s="16"/>
      <c r="T517" s="18"/>
      <c r="U517" s="13"/>
      <c r="V517" s="13"/>
      <c r="W517" s="17"/>
      <c r="X517" s="17"/>
      <c r="Y517" s="17"/>
      <c r="Z517" s="17"/>
      <c r="AA517" s="13"/>
    </row>
    <row r="518" customFormat="false" ht="12.75" hidden="false" customHeight="false" outlineLevel="0" collapsed="false">
      <c r="A518" s="15"/>
      <c r="B518" s="16"/>
      <c r="C518" s="16"/>
      <c r="D518" s="17"/>
      <c r="E518" s="17"/>
      <c r="F518" s="17"/>
      <c r="G518" s="13"/>
      <c r="H518" s="13"/>
      <c r="I518" s="17"/>
      <c r="J518" s="17"/>
      <c r="K518" s="17"/>
      <c r="L518" s="17"/>
      <c r="M518" s="17"/>
      <c r="N518" s="17"/>
      <c r="O518" s="17"/>
      <c r="P518" s="17"/>
      <c r="Q518" s="17"/>
      <c r="R518" s="16"/>
      <c r="S518" s="16"/>
      <c r="T518" s="18"/>
      <c r="U518" s="13"/>
      <c r="V518" s="13"/>
      <c r="W518" s="17"/>
      <c r="X518" s="17"/>
      <c r="Y518" s="17"/>
      <c r="Z518" s="17"/>
      <c r="AA518" s="13"/>
    </row>
    <row r="519" customFormat="false" ht="12.75" hidden="false" customHeight="false" outlineLevel="0" collapsed="false">
      <c r="A519" s="15"/>
      <c r="B519" s="16"/>
      <c r="C519" s="16"/>
      <c r="D519" s="17"/>
      <c r="E519" s="17"/>
      <c r="F519" s="17"/>
      <c r="G519" s="13"/>
      <c r="H519" s="13"/>
      <c r="I519" s="17"/>
      <c r="J519" s="17"/>
      <c r="K519" s="17"/>
      <c r="L519" s="17"/>
      <c r="M519" s="17"/>
      <c r="N519" s="17"/>
      <c r="O519" s="17"/>
      <c r="P519" s="17"/>
      <c r="Q519" s="17"/>
      <c r="R519" s="16"/>
      <c r="S519" s="16"/>
      <c r="T519" s="18"/>
      <c r="U519" s="13"/>
      <c r="V519" s="13"/>
      <c r="W519" s="17"/>
      <c r="X519" s="17"/>
      <c r="Y519" s="17"/>
      <c r="Z519" s="17"/>
      <c r="AA519" s="13"/>
    </row>
    <row r="520" customFormat="false" ht="12.75" hidden="false" customHeight="false" outlineLevel="0" collapsed="false">
      <c r="A520" s="15"/>
      <c r="B520" s="16"/>
      <c r="C520" s="16"/>
      <c r="D520" s="17"/>
      <c r="E520" s="17"/>
      <c r="F520" s="17"/>
      <c r="G520" s="13"/>
      <c r="H520" s="13"/>
      <c r="I520" s="17"/>
      <c r="J520" s="17"/>
      <c r="K520" s="17"/>
      <c r="L520" s="17"/>
      <c r="M520" s="17"/>
      <c r="N520" s="17"/>
      <c r="O520" s="17"/>
      <c r="P520" s="17"/>
      <c r="Q520" s="17"/>
      <c r="R520" s="16"/>
      <c r="S520" s="16"/>
      <c r="T520" s="18"/>
      <c r="U520" s="13"/>
      <c r="V520" s="13"/>
      <c r="W520" s="17"/>
      <c r="X520" s="17"/>
      <c r="Y520" s="17"/>
      <c r="Z520" s="17"/>
      <c r="AA520" s="13"/>
    </row>
    <row r="521" customFormat="false" ht="12.75" hidden="false" customHeight="false" outlineLevel="0" collapsed="false">
      <c r="A521" s="15"/>
      <c r="B521" s="16"/>
      <c r="C521" s="16"/>
      <c r="D521" s="17"/>
      <c r="E521" s="17"/>
      <c r="F521" s="17"/>
      <c r="G521" s="13"/>
      <c r="H521" s="13"/>
      <c r="I521" s="17"/>
      <c r="J521" s="17"/>
      <c r="K521" s="17"/>
      <c r="L521" s="17"/>
      <c r="M521" s="17"/>
      <c r="N521" s="17"/>
      <c r="O521" s="17"/>
      <c r="P521" s="17"/>
      <c r="Q521" s="17"/>
      <c r="R521" s="16"/>
      <c r="S521" s="16"/>
      <c r="T521" s="18"/>
      <c r="U521" s="13"/>
      <c r="V521" s="13"/>
      <c r="W521" s="17"/>
      <c r="X521" s="17"/>
      <c r="Y521" s="17"/>
      <c r="Z521" s="17"/>
      <c r="AA521" s="13"/>
    </row>
    <row r="522" customFormat="false" ht="12.75" hidden="false" customHeight="false" outlineLevel="0" collapsed="false">
      <c r="A522" s="15"/>
      <c r="B522" s="16"/>
      <c r="C522" s="16"/>
      <c r="D522" s="17"/>
      <c r="E522" s="17"/>
      <c r="F522" s="17"/>
      <c r="G522" s="13"/>
      <c r="H522" s="13"/>
      <c r="I522" s="17"/>
      <c r="J522" s="17"/>
      <c r="K522" s="17"/>
      <c r="L522" s="17"/>
      <c r="M522" s="17"/>
      <c r="N522" s="17"/>
      <c r="O522" s="17"/>
      <c r="P522" s="17"/>
      <c r="Q522" s="17"/>
      <c r="R522" s="16"/>
      <c r="S522" s="16"/>
      <c r="T522" s="18"/>
      <c r="U522" s="13"/>
      <c r="V522" s="13"/>
      <c r="W522" s="17"/>
      <c r="X522" s="17"/>
      <c r="Y522" s="17"/>
      <c r="Z522" s="17"/>
      <c r="AA522" s="13"/>
    </row>
    <row r="523" customFormat="false" ht="12.75" hidden="false" customHeight="false" outlineLevel="0" collapsed="false">
      <c r="A523" s="15"/>
      <c r="B523" s="16"/>
      <c r="C523" s="16"/>
      <c r="D523" s="17"/>
      <c r="E523" s="17"/>
      <c r="F523" s="17"/>
      <c r="G523" s="13"/>
      <c r="H523" s="13"/>
      <c r="I523" s="17"/>
      <c r="J523" s="17"/>
      <c r="K523" s="17"/>
      <c r="L523" s="17"/>
      <c r="M523" s="17"/>
      <c r="N523" s="17"/>
      <c r="O523" s="17"/>
      <c r="P523" s="17"/>
      <c r="Q523" s="17"/>
      <c r="R523" s="16"/>
      <c r="S523" s="16"/>
      <c r="T523" s="18"/>
      <c r="U523" s="13"/>
      <c r="V523" s="13"/>
      <c r="W523" s="17"/>
      <c r="X523" s="17"/>
      <c r="Y523" s="17"/>
      <c r="Z523" s="17"/>
      <c r="AA523" s="13"/>
    </row>
    <row r="524" customFormat="false" ht="12.75" hidden="false" customHeight="false" outlineLevel="0" collapsed="false">
      <c r="A524" s="15"/>
      <c r="B524" s="16"/>
      <c r="C524" s="16"/>
      <c r="D524" s="17"/>
      <c r="E524" s="17"/>
      <c r="F524" s="17"/>
      <c r="G524" s="13"/>
      <c r="H524" s="13"/>
      <c r="I524" s="17"/>
      <c r="J524" s="17"/>
      <c r="K524" s="17"/>
      <c r="L524" s="17"/>
      <c r="M524" s="17"/>
      <c r="N524" s="17"/>
      <c r="O524" s="17"/>
      <c r="P524" s="17"/>
      <c r="Q524" s="17"/>
      <c r="R524" s="16"/>
      <c r="S524" s="16"/>
      <c r="T524" s="18"/>
      <c r="U524" s="13"/>
      <c r="V524" s="13"/>
      <c r="W524" s="17"/>
      <c r="X524" s="17"/>
      <c r="Y524" s="17"/>
      <c r="Z524" s="17"/>
      <c r="AA524" s="13"/>
    </row>
    <row r="525" customFormat="false" ht="12.75" hidden="false" customHeight="false" outlineLevel="0" collapsed="false">
      <c r="A525" s="15"/>
      <c r="B525" s="16"/>
      <c r="C525" s="16"/>
      <c r="D525" s="17"/>
      <c r="E525" s="17"/>
      <c r="F525" s="17"/>
      <c r="G525" s="13"/>
      <c r="H525" s="13"/>
      <c r="I525" s="17"/>
      <c r="J525" s="17"/>
      <c r="K525" s="17"/>
      <c r="L525" s="17"/>
      <c r="M525" s="17"/>
      <c r="N525" s="17"/>
      <c r="O525" s="17"/>
      <c r="P525" s="17"/>
      <c r="Q525" s="17"/>
      <c r="R525" s="16"/>
      <c r="S525" s="16"/>
      <c r="T525" s="18"/>
      <c r="U525" s="13"/>
      <c r="V525" s="13"/>
      <c r="W525" s="17"/>
      <c r="X525" s="17"/>
      <c r="Y525" s="17"/>
      <c r="Z525" s="17"/>
      <c r="AA525" s="13"/>
    </row>
    <row r="526" customFormat="false" ht="12.75" hidden="false" customHeight="false" outlineLevel="0" collapsed="false">
      <c r="A526" s="15"/>
      <c r="B526" s="16"/>
      <c r="C526" s="16"/>
      <c r="D526" s="17"/>
      <c r="E526" s="17"/>
      <c r="F526" s="17"/>
      <c r="G526" s="13"/>
      <c r="H526" s="13"/>
      <c r="I526" s="17"/>
      <c r="J526" s="17"/>
      <c r="K526" s="17"/>
      <c r="L526" s="17"/>
      <c r="M526" s="17"/>
      <c r="N526" s="17"/>
      <c r="O526" s="17"/>
      <c r="P526" s="17"/>
      <c r="Q526" s="17"/>
      <c r="R526" s="16"/>
      <c r="S526" s="16"/>
      <c r="T526" s="18"/>
      <c r="U526" s="13"/>
      <c r="V526" s="13"/>
      <c r="W526" s="17"/>
      <c r="X526" s="17"/>
      <c r="Y526" s="17"/>
      <c r="Z526" s="17"/>
      <c r="AA526" s="13"/>
    </row>
    <row r="527" customFormat="false" ht="12.75" hidden="false" customHeight="false" outlineLevel="0" collapsed="false">
      <c r="A527" s="15"/>
      <c r="B527" s="16"/>
      <c r="C527" s="16"/>
      <c r="D527" s="17"/>
      <c r="E527" s="17"/>
      <c r="F527" s="17"/>
      <c r="G527" s="13"/>
      <c r="H527" s="13"/>
      <c r="I527" s="17"/>
      <c r="J527" s="17"/>
      <c r="K527" s="17"/>
      <c r="L527" s="17"/>
      <c r="M527" s="17"/>
      <c r="N527" s="17"/>
      <c r="O527" s="17"/>
      <c r="P527" s="17"/>
      <c r="Q527" s="17"/>
      <c r="R527" s="16"/>
      <c r="S527" s="16"/>
      <c r="T527" s="18"/>
      <c r="U527" s="13"/>
      <c r="V527" s="13"/>
      <c r="W527" s="17"/>
      <c r="X527" s="17"/>
      <c r="Y527" s="17"/>
      <c r="Z527" s="17"/>
      <c r="AA527" s="13"/>
    </row>
    <row r="528" customFormat="false" ht="12.75" hidden="false" customHeight="false" outlineLevel="0" collapsed="false">
      <c r="A528" s="15"/>
      <c r="B528" s="16"/>
      <c r="C528" s="16"/>
      <c r="D528" s="17"/>
      <c r="E528" s="17"/>
      <c r="F528" s="17"/>
      <c r="G528" s="13"/>
      <c r="H528" s="13"/>
      <c r="I528" s="17"/>
      <c r="J528" s="17"/>
      <c r="K528" s="17"/>
      <c r="L528" s="17"/>
      <c r="M528" s="17"/>
      <c r="N528" s="17"/>
      <c r="O528" s="17"/>
      <c r="P528" s="17"/>
      <c r="Q528" s="17"/>
      <c r="R528" s="16"/>
      <c r="S528" s="16"/>
      <c r="T528" s="18"/>
      <c r="U528" s="13"/>
      <c r="V528" s="13"/>
      <c r="W528" s="17"/>
      <c r="X528" s="17"/>
      <c r="Y528" s="17"/>
      <c r="Z528" s="17"/>
      <c r="AA528" s="13"/>
    </row>
    <row r="529" customFormat="false" ht="12.75" hidden="false" customHeight="false" outlineLevel="0" collapsed="false">
      <c r="A529" s="15"/>
      <c r="B529" s="16"/>
      <c r="C529" s="16"/>
      <c r="D529" s="17"/>
      <c r="E529" s="17"/>
      <c r="F529" s="17"/>
      <c r="G529" s="13"/>
      <c r="H529" s="13"/>
      <c r="I529" s="17"/>
      <c r="J529" s="17"/>
      <c r="K529" s="17"/>
      <c r="L529" s="17"/>
      <c r="M529" s="17"/>
      <c r="N529" s="17"/>
      <c r="O529" s="17"/>
      <c r="P529" s="17"/>
      <c r="Q529" s="17"/>
      <c r="R529" s="16"/>
      <c r="S529" s="16"/>
      <c r="T529" s="18"/>
      <c r="U529" s="13"/>
      <c r="V529" s="13"/>
      <c r="W529" s="17"/>
      <c r="X529" s="17"/>
      <c r="Y529" s="17"/>
      <c r="Z529" s="17"/>
      <c r="AA529" s="13"/>
    </row>
    <row r="530" customFormat="false" ht="12.75" hidden="false" customHeight="false" outlineLevel="0" collapsed="false">
      <c r="A530" s="15"/>
      <c r="B530" s="16"/>
      <c r="C530" s="16"/>
      <c r="D530" s="17"/>
      <c r="E530" s="17"/>
      <c r="F530" s="17"/>
      <c r="G530" s="13"/>
      <c r="H530" s="13"/>
      <c r="I530" s="17"/>
      <c r="J530" s="17"/>
      <c r="K530" s="17"/>
      <c r="L530" s="17"/>
      <c r="M530" s="17"/>
      <c r="N530" s="17"/>
      <c r="O530" s="17"/>
      <c r="P530" s="17"/>
      <c r="Q530" s="17"/>
      <c r="R530" s="16"/>
      <c r="S530" s="16"/>
      <c r="T530" s="18"/>
      <c r="U530" s="13"/>
      <c r="V530" s="13"/>
      <c r="W530" s="17"/>
      <c r="X530" s="17"/>
      <c r="Y530" s="17"/>
      <c r="Z530" s="17"/>
      <c r="AA530" s="13"/>
    </row>
    <row r="531" customFormat="false" ht="12.75" hidden="false" customHeight="false" outlineLevel="0" collapsed="false">
      <c r="A531" s="15"/>
      <c r="B531" s="16"/>
      <c r="C531" s="16"/>
      <c r="D531" s="17"/>
      <c r="E531" s="17"/>
      <c r="F531" s="17"/>
      <c r="G531" s="13"/>
      <c r="H531" s="13"/>
      <c r="I531" s="17"/>
      <c r="J531" s="17"/>
      <c r="K531" s="17"/>
      <c r="L531" s="17"/>
      <c r="M531" s="17"/>
      <c r="N531" s="17"/>
      <c r="O531" s="17"/>
      <c r="P531" s="17"/>
      <c r="Q531" s="17"/>
      <c r="R531" s="16"/>
      <c r="S531" s="16"/>
      <c r="T531" s="18"/>
      <c r="U531" s="13"/>
      <c r="V531" s="13"/>
      <c r="W531" s="17"/>
      <c r="X531" s="17"/>
      <c r="Y531" s="17"/>
      <c r="Z531" s="17"/>
      <c r="AA531" s="13"/>
    </row>
    <row r="532" customFormat="false" ht="12.75" hidden="false" customHeight="false" outlineLevel="0" collapsed="false">
      <c r="A532" s="15"/>
      <c r="B532" s="16"/>
      <c r="C532" s="16"/>
      <c r="D532" s="17"/>
      <c r="E532" s="17"/>
      <c r="F532" s="17"/>
      <c r="G532" s="13"/>
      <c r="H532" s="13"/>
      <c r="I532" s="17"/>
      <c r="J532" s="17"/>
      <c r="K532" s="17"/>
      <c r="L532" s="17"/>
      <c r="M532" s="17"/>
      <c r="N532" s="17"/>
      <c r="O532" s="17"/>
      <c r="P532" s="17"/>
      <c r="Q532" s="17"/>
      <c r="R532" s="16"/>
      <c r="S532" s="16"/>
      <c r="T532" s="18"/>
      <c r="U532" s="13"/>
      <c r="V532" s="13"/>
      <c r="W532" s="17"/>
      <c r="X532" s="17"/>
      <c r="Y532" s="17"/>
      <c r="Z532" s="17"/>
      <c r="AA532" s="13"/>
    </row>
    <row r="533" customFormat="false" ht="12.75" hidden="false" customHeight="false" outlineLevel="0" collapsed="false">
      <c r="A533" s="15"/>
      <c r="B533" s="16"/>
      <c r="C533" s="16"/>
      <c r="D533" s="17"/>
      <c r="E533" s="17"/>
      <c r="F533" s="17"/>
      <c r="G533" s="13"/>
      <c r="H533" s="13"/>
      <c r="I533" s="17"/>
      <c r="J533" s="17"/>
      <c r="K533" s="17"/>
      <c r="L533" s="17"/>
      <c r="M533" s="17"/>
      <c r="N533" s="17"/>
      <c r="O533" s="17"/>
      <c r="P533" s="17"/>
      <c r="Q533" s="17"/>
      <c r="R533" s="16"/>
      <c r="S533" s="16"/>
      <c r="T533" s="18"/>
      <c r="U533" s="13"/>
      <c r="V533" s="13"/>
      <c r="W533" s="17"/>
      <c r="X533" s="17"/>
      <c r="Y533" s="17"/>
      <c r="Z533" s="17"/>
      <c r="AA533" s="13"/>
    </row>
    <row r="534" customFormat="false" ht="12.75" hidden="false" customHeight="false" outlineLevel="0" collapsed="false">
      <c r="A534" s="15"/>
      <c r="B534" s="16"/>
      <c r="C534" s="16"/>
      <c r="D534" s="17"/>
      <c r="E534" s="17"/>
      <c r="F534" s="17"/>
      <c r="G534" s="13"/>
      <c r="H534" s="13"/>
      <c r="I534" s="17"/>
      <c r="J534" s="17"/>
      <c r="K534" s="17"/>
      <c r="L534" s="17"/>
      <c r="M534" s="17"/>
      <c r="N534" s="17"/>
      <c r="O534" s="17"/>
      <c r="P534" s="17"/>
      <c r="Q534" s="17"/>
      <c r="R534" s="16"/>
      <c r="S534" s="16"/>
      <c r="T534" s="18"/>
      <c r="U534" s="13"/>
      <c r="V534" s="13"/>
      <c r="W534" s="17"/>
      <c r="X534" s="17"/>
      <c r="Y534" s="17"/>
      <c r="Z534" s="17"/>
      <c r="AA534" s="13"/>
    </row>
    <row r="535" customFormat="false" ht="12.75" hidden="false" customHeight="false" outlineLevel="0" collapsed="false">
      <c r="A535" s="15"/>
      <c r="B535" s="16"/>
      <c r="C535" s="16"/>
      <c r="D535" s="17"/>
      <c r="E535" s="17"/>
      <c r="F535" s="17"/>
      <c r="G535" s="13"/>
      <c r="H535" s="13"/>
      <c r="I535" s="17"/>
      <c r="J535" s="17"/>
      <c r="K535" s="17"/>
      <c r="L535" s="17"/>
      <c r="M535" s="17"/>
      <c r="N535" s="17"/>
      <c r="O535" s="17"/>
      <c r="P535" s="17"/>
      <c r="Q535" s="17"/>
      <c r="R535" s="16"/>
      <c r="S535" s="16"/>
      <c r="T535" s="18"/>
      <c r="U535" s="13"/>
      <c r="V535" s="13"/>
      <c r="W535" s="17"/>
      <c r="X535" s="17"/>
      <c r="Y535" s="17"/>
      <c r="Z535" s="17"/>
      <c r="AA535" s="13"/>
    </row>
    <row r="536" customFormat="false" ht="12.75" hidden="false" customHeight="false" outlineLevel="0" collapsed="false">
      <c r="A536" s="15"/>
      <c r="B536" s="16"/>
      <c r="C536" s="16"/>
      <c r="D536" s="17"/>
      <c r="E536" s="17"/>
      <c r="F536" s="17"/>
      <c r="G536" s="13"/>
      <c r="H536" s="13"/>
      <c r="I536" s="17"/>
      <c r="J536" s="17"/>
      <c r="K536" s="17"/>
      <c r="L536" s="17"/>
      <c r="M536" s="17"/>
      <c r="N536" s="17"/>
      <c r="O536" s="17"/>
      <c r="P536" s="17"/>
      <c r="Q536" s="17"/>
      <c r="R536" s="16"/>
      <c r="S536" s="16"/>
      <c r="T536" s="18"/>
      <c r="U536" s="13"/>
      <c r="V536" s="13"/>
      <c r="W536" s="17"/>
      <c r="X536" s="17"/>
      <c r="Y536" s="17"/>
      <c r="Z536" s="17"/>
      <c r="AA536" s="13"/>
    </row>
    <row r="537" customFormat="false" ht="12.75" hidden="false" customHeight="false" outlineLevel="0" collapsed="false">
      <c r="A537" s="15"/>
      <c r="B537" s="16"/>
      <c r="C537" s="16"/>
      <c r="D537" s="17"/>
      <c r="E537" s="17"/>
      <c r="F537" s="17"/>
      <c r="G537" s="13"/>
      <c r="H537" s="13"/>
      <c r="I537" s="17"/>
      <c r="J537" s="17"/>
      <c r="K537" s="17"/>
      <c r="L537" s="17"/>
      <c r="M537" s="17"/>
      <c r="N537" s="17"/>
      <c r="O537" s="17"/>
      <c r="P537" s="17"/>
      <c r="Q537" s="17"/>
      <c r="R537" s="16"/>
      <c r="S537" s="16"/>
      <c r="T537" s="18"/>
      <c r="U537" s="13"/>
      <c r="V537" s="13"/>
      <c r="W537" s="17"/>
      <c r="X537" s="17"/>
      <c r="Y537" s="17"/>
      <c r="Z537" s="17"/>
      <c r="AA537" s="13"/>
    </row>
    <row r="538" customFormat="false" ht="12.75" hidden="false" customHeight="false" outlineLevel="0" collapsed="false">
      <c r="A538" s="15"/>
      <c r="B538" s="16"/>
      <c r="C538" s="16"/>
      <c r="D538" s="17"/>
      <c r="E538" s="17"/>
      <c r="F538" s="17"/>
      <c r="G538" s="13"/>
      <c r="H538" s="13"/>
      <c r="I538" s="17"/>
      <c r="J538" s="17"/>
      <c r="K538" s="17"/>
      <c r="L538" s="17"/>
      <c r="M538" s="17"/>
      <c r="N538" s="17"/>
      <c r="O538" s="17"/>
      <c r="P538" s="17"/>
      <c r="Q538" s="17"/>
      <c r="R538" s="16"/>
      <c r="S538" s="16"/>
      <c r="T538" s="18"/>
      <c r="U538" s="13"/>
      <c r="V538" s="13"/>
      <c r="W538" s="17"/>
      <c r="X538" s="17"/>
      <c r="Y538" s="17"/>
      <c r="Z538" s="17"/>
      <c r="AA538" s="13"/>
    </row>
    <row r="539" customFormat="false" ht="12.75" hidden="false" customHeight="false" outlineLevel="0" collapsed="false">
      <c r="A539" s="15"/>
      <c r="B539" s="16"/>
      <c r="C539" s="16"/>
      <c r="D539" s="17"/>
      <c r="E539" s="17"/>
      <c r="F539" s="17"/>
      <c r="G539" s="13"/>
      <c r="H539" s="13"/>
      <c r="I539" s="17"/>
      <c r="J539" s="17"/>
      <c r="K539" s="17"/>
      <c r="L539" s="17"/>
      <c r="M539" s="17"/>
      <c r="N539" s="17"/>
      <c r="O539" s="17"/>
      <c r="P539" s="17"/>
      <c r="Q539" s="17"/>
      <c r="R539" s="16"/>
      <c r="S539" s="16"/>
      <c r="T539" s="18"/>
      <c r="U539" s="13"/>
      <c r="V539" s="13"/>
      <c r="W539" s="17"/>
      <c r="X539" s="17"/>
      <c r="Y539" s="17"/>
      <c r="Z539" s="17"/>
      <c r="AA539" s="13"/>
    </row>
    <row r="540" customFormat="false" ht="12.75" hidden="false" customHeight="false" outlineLevel="0" collapsed="false">
      <c r="A540" s="15"/>
      <c r="B540" s="16"/>
      <c r="C540" s="16"/>
      <c r="D540" s="17"/>
      <c r="E540" s="17"/>
      <c r="F540" s="17"/>
      <c r="G540" s="13"/>
      <c r="H540" s="13"/>
      <c r="I540" s="17"/>
      <c r="J540" s="17"/>
      <c r="K540" s="17"/>
      <c r="L540" s="17"/>
      <c r="M540" s="17"/>
      <c r="N540" s="17"/>
      <c r="O540" s="17"/>
      <c r="P540" s="17"/>
      <c r="Q540" s="17"/>
      <c r="R540" s="16"/>
      <c r="S540" s="16"/>
      <c r="T540" s="18"/>
      <c r="U540" s="13"/>
      <c r="V540" s="13"/>
      <c r="W540" s="17"/>
      <c r="X540" s="17"/>
      <c r="Y540" s="17"/>
      <c r="Z540" s="17"/>
      <c r="AA540" s="13"/>
    </row>
    <row r="541" customFormat="false" ht="12.75" hidden="false" customHeight="false" outlineLevel="0" collapsed="false">
      <c r="A541" s="15"/>
      <c r="B541" s="16"/>
      <c r="C541" s="16"/>
      <c r="D541" s="17"/>
      <c r="E541" s="17"/>
      <c r="F541" s="17"/>
      <c r="G541" s="13"/>
      <c r="H541" s="13"/>
      <c r="I541" s="17"/>
      <c r="J541" s="17"/>
      <c r="K541" s="17"/>
      <c r="L541" s="17"/>
      <c r="M541" s="17"/>
      <c r="N541" s="17"/>
      <c r="O541" s="17"/>
      <c r="P541" s="17"/>
      <c r="Q541" s="17"/>
      <c r="R541" s="16"/>
      <c r="S541" s="16"/>
      <c r="T541" s="18"/>
      <c r="U541" s="13"/>
      <c r="V541" s="13"/>
      <c r="W541" s="17"/>
      <c r="X541" s="17"/>
      <c r="Y541" s="17"/>
      <c r="Z541" s="17"/>
      <c r="AA541" s="13"/>
    </row>
    <row r="542" customFormat="false" ht="12.75" hidden="false" customHeight="false" outlineLevel="0" collapsed="false">
      <c r="A542" s="15"/>
      <c r="B542" s="16"/>
      <c r="C542" s="16"/>
      <c r="D542" s="17"/>
      <c r="E542" s="17"/>
      <c r="F542" s="17"/>
      <c r="G542" s="13"/>
      <c r="H542" s="13"/>
      <c r="I542" s="17"/>
      <c r="J542" s="17"/>
      <c r="K542" s="17"/>
      <c r="L542" s="17"/>
      <c r="M542" s="17"/>
      <c r="N542" s="17"/>
      <c r="O542" s="17"/>
      <c r="P542" s="17"/>
      <c r="Q542" s="17"/>
      <c r="R542" s="16"/>
      <c r="S542" s="16"/>
      <c r="T542" s="18"/>
      <c r="U542" s="13"/>
      <c r="V542" s="13"/>
      <c r="W542" s="17"/>
      <c r="X542" s="17"/>
      <c r="Y542" s="17"/>
      <c r="Z542" s="17"/>
      <c r="AA542" s="13"/>
    </row>
    <row r="543" customFormat="false" ht="12.75" hidden="false" customHeight="false" outlineLevel="0" collapsed="false">
      <c r="A543" s="15"/>
      <c r="B543" s="16"/>
      <c r="C543" s="16"/>
      <c r="D543" s="17"/>
      <c r="E543" s="17"/>
      <c r="F543" s="17"/>
      <c r="G543" s="13"/>
      <c r="H543" s="13"/>
      <c r="I543" s="17"/>
      <c r="J543" s="17"/>
      <c r="K543" s="17"/>
      <c r="L543" s="17"/>
      <c r="M543" s="17"/>
      <c r="N543" s="17"/>
      <c r="O543" s="17"/>
      <c r="P543" s="17"/>
      <c r="Q543" s="17"/>
      <c r="R543" s="16"/>
      <c r="S543" s="16"/>
      <c r="T543" s="18"/>
      <c r="U543" s="13"/>
      <c r="V543" s="13"/>
      <c r="W543" s="17"/>
      <c r="X543" s="17"/>
      <c r="Y543" s="17"/>
      <c r="Z543" s="17"/>
      <c r="AA543" s="13"/>
    </row>
    <row r="544" customFormat="false" ht="12.75" hidden="false" customHeight="false" outlineLevel="0" collapsed="false">
      <c r="A544" s="15"/>
      <c r="B544" s="16"/>
      <c r="C544" s="16"/>
      <c r="D544" s="17"/>
      <c r="E544" s="17"/>
      <c r="F544" s="17"/>
      <c r="G544" s="13"/>
      <c r="H544" s="13"/>
      <c r="I544" s="17"/>
      <c r="J544" s="17"/>
      <c r="K544" s="17"/>
      <c r="L544" s="17"/>
      <c r="M544" s="17"/>
      <c r="N544" s="17"/>
      <c r="O544" s="17"/>
      <c r="P544" s="17"/>
      <c r="Q544" s="17"/>
      <c r="R544" s="16"/>
      <c r="S544" s="16"/>
      <c r="T544" s="18"/>
      <c r="U544" s="13"/>
      <c r="V544" s="13"/>
      <c r="W544" s="17"/>
      <c r="X544" s="17"/>
      <c r="Y544" s="17"/>
      <c r="Z544" s="17"/>
      <c r="AA544" s="13"/>
    </row>
    <row r="545" customFormat="false" ht="12.75" hidden="false" customHeight="false" outlineLevel="0" collapsed="false">
      <c r="A545" s="15"/>
      <c r="B545" s="16"/>
      <c r="C545" s="16"/>
      <c r="D545" s="17"/>
      <c r="E545" s="17"/>
      <c r="F545" s="17"/>
      <c r="G545" s="13"/>
      <c r="H545" s="13"/>
      <c r="I545" s="17"/>
      <c r="J545" s="17"/>
      <c r="K545" s="17"/>
      <c r="L545" s="17"/>
      <c r="M545" s="17"/>
      <c r="N545" s="17"/>
      <c r="O545" s="17"/>
      <c r="P545" s="17"/>
      <c r="Q545" s="17"/>
      <c r="R545" s="16"/>
      <c r="S545" s="16"/>
      <c r="T545" s="18"/>
      <c r="U545" s="13"/>
      <c r="V545" s="13"/>
      <c r="W545" s="17"/>
      <c r="X545" s="17"/>
      <c r="Y545" s="17"/>
      <c r="Z545" s="17"/>
      <c r="AA545" s="13"/>
    </row>
    <row r="546" customFormat="false" ht="12.75" hidden="false" customHeight="false" outlineLevel="0" collapsed="false">
      <c r="A546" s="15"/>
      <c r="B546" s="16"/>
      <c r="C546" s="16"/>
      <c r="D546" s="17"/>
      <c r="E546" s="17"/>
      <c r="F546" s="17"/>
      <c r="G546" s="13"/>
      <c r="H546" s="13"/>
      <c r="I546" s="17"/>
      <c r="J546" s="17"/>
      <c r="K546" s="17"/>
      <c r="L546" s="17"/>
      <c r="M546" s="17"/>
      <c r="N546" s="17"/>
      <c r="O546" s="17"/>
      <c r="P546" s="17"/>
      <c r="Q546" s="17"/>
      <c r="R546" s="16"/>
      <c r="S546" s="16"/>
      <c r="T546" s="18"/>
      <c r="U546" s="13"/>
      <c r="V546" s="13"/>
      <c r="W546" s="17"/>
      <c r="X546" s="17"/>
      <c r="Y546" s="17"/>
      <c r="Z546" s="17"/>
      <c r="AA546" s="13"/>
    </row>
    <row r="547" customFormat="false" ht="12.75" hidden="false" customHeight="false" outlineLevel="0" collapsed="false">
      <c r="A547" s="15"/>
      <c r="B547" s="16"/>
      <c r="C547" s="16"/>
      <c r="D547" s="17"/>
      <c r="E547" s="17"/>
      <c r="F547" s="17"/>
      <c r="G547" s="13"/>
      <c r="H547" s="13"/>
      <c r="I547" s="17"/>
      <c r="J547" s="17"/>
      <c r="K547" s="17"/>
      <c r="L547" s="17"/>
      <c r="M547" s="17"/>
      <c r="N547" s="17"/>
      <c r="O547" s="17"/>
      <c r="P547" s="17"/>
      <c r="Q547" s="17"/>
      <c r="R547" s="16"/>
      <c r="S547" s="16"/>
      <c r="T547" s="18"/>
      <c r="U547" s="13"/>
      <c r="V547" s="13"/>
      <c r="W547" s="17"/>
      <c r="X547" s="17"/>
      <c r="Y547" s="17"/>
      <c r="Z547" s="17"/>
      <c r="AA547" s="13"/>
    </row>
    <row r="548" customFormat="false" ht="12.75" hidden="false" customHeight="false" outlineLevel="0" collapsed="false">
      <c r="A548" s="15"/>
      <c r="B548" s="16"/>
      <c r="C548" s="16"/>
      <c r="D548" s="17"/>
      <c r="E548" s="17"/>
      <c r="F548" s="17"/>
      <c r="G548" s="13"/>
      <c r="H548" s="13"/>
      <c r="I548" s="17"/>
      <c r="J548" s="17"/>
      <c r="K548" s="17"/>
      <c r="L548" s="17"/>
      <c r="M548" s="17"/>
      <c r="N548" s="17"/>
      <c r="O548" s="17"/>
      <c r="P548" s="17"/>
      <c r="Q548" s="17"/>
      <c r="R548" s="16"/>
      <c r="S548" s="16"/>
      <c r="T548" s="18"/>
      <c r="U548" s="13"/>
      <c r="V548" s="13"/>
      <c r="W548" s="17"/>
      <c r="X548" s="17"/>
      <c r="Y548" s="17"/>
      <c r="Z548" s="17"/>
      <c r="AA548" s="13"/>
    </row>
    <row r="549" customFormat="false" ht="12.75" hidden="false" customHeight="false" outlineLevel="0" collapsed="false">
      <c r="A549" s="15"/>
      <c r="B549" s="16"/>
      <c r="C549" s="16"/>
      <c r="D549" s="17"/>
      <c r="E549" s="17"/>
      <c r="F549" s="17"/>
      <c r="G549" s="13"/>
      <c r="H549" s="13"/>
      <c r="I549" s="17"/>
      <c r="J549" s="17"/>
      <c r="K549" s="17"/>
      <c r="L549" s="17"/>
      <c r="M549" s="17"/>
      <c r="N549" s="17"/>
      <c r="O549" s="17"/>
      <c r="P549" s="17"/>
      <c r="Q549" s="17"/>
      <c r="R549" s="16"/>
      <c r="S549" s="16"/>
      <c r="T549" s="18"/>
      <c r="U549" s="13"/>
      <c r="V549" s="13"/>
      <c r="W549" s="17"/>
      <c r="X549" s="17"/>
      <c r="Y549" s="17"/>
      <c r="Z549" s="17"/>
      <c r="AA549" s="13"/>
    </row>
    <row r="550" customFormat="false" ht="12.75" hidden="false" customHeight="false" outlineLevel="0" collapsed="false">
      <c r="A550" s="15"/>
      <c r="B550" s="16"/>
      <c r="C550" s="16"/>
      <c r="D550" s="17"/>
      <c r="E550" s="17"/>
      <c r="F550" s="17"/>
      <c r="G550" s="13"/>
      <c r="H550" s="13"/>
      <c r="I550" s="17"/>
      <c r="J550" s="17"/>
      <c r="K550" s="17"/>
      <c r="L550" s="17"/>
      <c r="M550" s="17"/>
      <c r="N550" s="17"/>
      <c r="O550" s="17"/>
      <c r="P550" s="17"/>
      <c r="Q550" s="17"/>
      <c r="R550" s="16"/>
      <c r="S550" s="16"/>
      <c r="T550" s="18"/>
      <c r="U550" s="13"/>
      <c r="V550" s="13"/>
      <c r="W550" s="17"/>
      <c r="X550" s="17"/>
      <c r="Y550" s="17"/>
      <c r="Z550" s="17"/>
      <c r="AA550" s="13"/>
    </row>
    <row r="551" customFormat="false" ht="12.75" hidden="false" customHeight="false" outlineLevel="0" collapsed="false">
      <c r="A551" s="15"/>
      <c r="B551" s="16"/>
      <c r="C551" s="16"/>
      <c r="D551" s="17"/>
      <c r="E551" s="17"/>
      <c r="F551" s="17"/>
      <c r="G551" s="13"/>
      <c r="H551" s="13"/>
      <c r="I551" s="17"/>
      <c r="J551" s="17"/>
      <c r="K551" s="17"/>
      <c r="L551" s="17"/>
      <c r="M551" s="17"/>
      <c r="N551" s="17"/>
      <c r="O551" s="17"/>
      <c r="P551" s="17"/>
      <c r="Q551" s="17"/>
      <c r="R551" s="16"/>
      <c r="S551" s="16"/>
      <c r="T551" s="18"/>
      <c r="U551" s="13"/>
      <c r="V551" s="13"/>
      <c r="W551" s="17"/>
      <c r="X551" s="17"/>
      <c r="Y551" s="17"/>
      <c r="Z551" s="17"/>
      <c r="AA551" s="13"/>
    </row>
    <row r="552" customFormat="false" ht="12.75" hidden="false" customHeight="false" outlineLevel="0" collapsed="false">
      <c r="A552" s="15"/>
      <c r="B552" s="16"/>
      <c r="C552" s="16"/>
      <c r="D552" s="17"/>
      <c r="E552" s="17"/>
      <c r="F552" s="17"/>
      <c r="G552" s="13"/>
      <c r="H552" s="13"/>
      <c r="I552" s="17"/>
      <c r="J552" s="17"/>
      <c r="K552" s="17"/>
      <c r="L552" s="17"/>
      <c r="M552" s="17"/>
      <c r="N552" s="17"/>
      <c r="O552" s="17"/>
      <c r="P552" s="17"/>
      <c r="Q552" s="17"/>
      <c r="R552" s="16"/>
      <c r="S552" s="16"/>
      <c r="T552" s="18"/>
      <c r="U552" s="13"/>
      <c r="V552" s="13"/>
      <c r="W552" s="17"/>
      <c r="X552" s="17"/>
      <c r="Y552" s="17"/>
      <c r="Z552" s="17"/>
      <c r="AA552" s="13"/>
    </row>
    <row r="553" customFormat="false" ht="12.75" hidden="false" customHeight="false" outlineLevel="0" collapsed="false">
      <c r="A553" s="15"/>
      <c r="B553" s="16"/>
      <c r="C553" s="16"/>
      <c r="D553" s="17"/>
      <c r="E553" s="17"/>
      <c r="F553" s="17"/>
      <c r="G553" s="13"/>
      <c r="H553" s="13"/>
      <c r="I553" s="17"/>
      <c r="J553" s="17"/>
      <c r="K553" s="17"/>
      <c r="L553" s="17"/>
      <c r="M553" s="17"/>
      <c r="N553" s="17"/>
      <c r="O553" s="17"/>
      <c r="P553" s="17"/>
      <c r="Q553" s="17"/>
      <c r="R553" s="16"/>
      <c r="S553" s="16"/>
      <c r="T553" s="18"/>
      <c r="U553" s="13"/>
      <c r="V553" s="13"/>
      <c r="W553" s="17"/>
      <c r="X553" s="17"/>
      <c r="Y553" s="17"/>
      <c r="Z553" s="17"/>
      <c r="AA553" s="13"/>
    </row>
    <row r="554" customFormat="false" ht="12.75" hidden="false" customHeight="false" outlineLevel="0" collapsed="false">
      <c r="A554" s="15"/>
      <c r="B554" s="16"/>
      <c r="C554" s="16"/>
      <c r="D554" s="17"/>
      <c r="E554" s="17"/>
      <c r="F554" s="17"/>
      <c r="G554" s="13"/>
      <c r="H554" s="13"/>
      <c r="I554" s="17"/>
      <c r="J554" s="17"/>
      <c r="K554" s="17"/>
      <c r="L554" s="17"/>
      <c r="M554" s="17"/>
      <c r="N554" s="17"/>
      <c r="O554" s="17"/>
      <c r="P554" s="17"/>
      <c r="Q554" s="17"/>
      <c r="R554" s="16"/>
      <c r="S554" s="16"/>
      <c r="T554" s="18"/>
      <c r="U554" s="13"/>
      <c r="V554" s="13"/>
      <c r="W554" s="17"/>
      <c r="X554" s="17"/>
      <c r="Y554" s="17"/>
      <c r="Z554" s="17"/>
      <c r="AA554" s="13"/>
    </row>
    <row r="555" customFormat="false" ht="12.75" hidden="false" customHeight="false" outlineLevel="0" collapsed="false">
      <c r="A555" s="15"/>
      <c r="B555" s="16"/>
      <c r="C555" s="16"/>
      <c r="D555" s="17"/>
      <c r="E555" s="17"/>
      <c r="F555" s="17"/>
      <c r="G555" s="13"/>
      <c r="H555" s="13"/>
      <c r="I555" s="17"/>
      <c r="J555" s="17"/>
      <c r="K555" s="17"/>
      <c r="L555" s="17"/>
      <c r="M555" s="17"/>
      <c r="N555" s="17"/>
      <c r="O555" s="17"/>
      <c r="P555" s="17"/>
      <c r="Q555" s="17"/>
      <c r="R555" s="16"/>
      <c r="S555" s="16"/>
      <c r="T555" s="18"/>
      <c r="U555" s="13"/>
      <c r="V555" s="13"/>
      <c r="W555" s="17"/>
      <c r="X555" s="17"/>
      <c r="Y555" s="17"/>
      <c r="Z555" s="17"/>
      <c r="AA555" s="13"/>
    </row>
    <row r="556" customFormat="false" ht="12.75" hidden="false" customHeight="false" outlineLevel="0" collapsed="false">
      <c r="A556" s="15"/>
      <c r="B556" s="16"/>
      <c r="C556" s="16"/>
      <c r="D556" s="17"/>
      <c r="E556" s="17"/>
      <c r="F556" s="17"/>
      <c r="G556" s="13"/>
      <c r="H556" s="13"/>
      <c r="I556" s="17"/>
      <c r="J556" s="17"/>
      <c r="K556" s="17"/>
      <c r="L556" s="17"/>
      <c r="M556" s="17"/>
      <c r="N556" s="17"/>
      <c r="O556" s="17"/>
      <c r="P556" s="17"/>
      <c r="Q556" s="17"/>
      <c r="R556" s="16"/>
      <c r="S556" s="16"/>
      <c r="T556" s="18"/>
      <c r="U556" s="13"/>
      <c r="V556" s="13"/>
      <c r="W556" s="17"/>
      <c r="X556" s="17"/>
      <c r="Y556" s="17"/>
      <c r="Z556" s="17"/>
      <c r="AA556" s="13"/>
    </row>
    <row r="557" customFormat="false" ht="12.75" hidden="false" customHeight="false" outlineLevel="0" collapsed="false">
      <c r="A557" s="15"/>
      <c r="B557" s="16"/>
      <c r="C557" s="16"/>
      <c r="D557" s="17"/>
      <c r="E557" s="17"/>
      <c r="F557" s="17"/>
      <c r="G557" s="13"/>
      <c r="H557" s="13"/>
      <c r="I557" s="17"/>
      <c r="J557" s="17"/>
      <c r="K557" s="17"/>
      <c r="L557" s="17"/>
      <c r="M557" s="17"/>
      <c r="N557" s="17"/>
      <c r="O557" s="17"/>
      <c r="P557" s="17"/>
      <c r="Q557" s="17"/>
      <c r="R557" s="16"/>
      <c r="S557" s="16"/>
      <c r="T557" s="18"/>
      <c r="U557" s="13"/>
      <c r="V557" s="13"/>
      <c r="W557" s="17"/>
      <c r="X557" s="17"/>
      <c r="Y557" s="17"/>
      <c r="Z557" s="17"/>
      <c r="AA557" s="13"/>
    </row>
    <row r="558" customFormat="false" ht="12.75" hidden="false" customHeight="false" outlineLevel="0" collapsed="false">
      <c r="A558" s="15"/>
      <c r="B558" s="16"/>
      <c r="C558" s="16"/>
      <c r="D558" s="17"/>
      <c r="E558" s="17"/>
      <c r="F558" s="17"/>
      <c r="G558" s="13"/>
      <c r="H558" s="13"/>
      <c r="I558" s="17"/>
      <c r="J558" s="17"/>
      <c r="K558" s="17"/>
      <c r="L558" s="17"/>
      <c r="M558" s="17"/>
      <c r="N558" s="17"/>
      <c r="O558" s="17"/>
      <c r="P558" s="17"/>
      <c r="Q558" s="17"/>
      <c r="R558" s="16"/>
      <c r="S558" s="16"/>
      <c r="T558" s="18"/>
      <c r="U558" s="13"/>
      <c r="V558" s="13"/>
      <c r="W558" s="17"/>
      <c r="X558" s="17"/>
      <c r="Y558" s="17"/>
      <c r="Z558" s="17"/>
      <c r="AA558" s="13"/>
    </row>
    <row r="559" customFormat="false" ht="12.75" hidden="false" customHeight="false" outlineLevel="0" collapsed="false">
      <c r="A559" s="15"/>
      <c r="B559" s="16"/>
      <c r="C559" s="16"/>
      <c r="D559" s="17"/>
      <c r="E559" s="17"/>
      <c r="F559" s="17"/>
      <c r="G559" s="13"/>
      <c r="H559" s="13"/>
      <c r="I559" s="17"/>
      <c r="J559" s="17"/>
      <c r="K559" s="17"/>
      <c r="L559" s="17"/>
      <c r="M559" s="17"/>
      <c r="N559" s="17"/>
      <c r="O559" s="17"/>
      <c r="P559" s="17"/>
      <c r="Q559" s="17"/>
      <c r="R559" s="16"/>
      <c r="S559" s="16"/>
      <c r="T559" s="18"/>
      <c r="U559" s="13"/>
      <c r="V559" s="13"/>
      <c r="W559" s="17"/>
      <c r="X559" s="17"/>
      <c r="Y559" s="17"/>
      <c r="Z559" s="17"/>
      <c r="AA559" s="13"/>
    </row>
    <row r="560" customFormat="false" ht="12.75" hidden="false" customHeight="false" outlineLevel="0" collapsed="false">
      <c r="A560" s="15"/>
      <c r="B560" s="16"/>
      <c r="C560" s="16"/>
      <c r="D560" s="17"/>
      <c r="E560" s="17"/>
      <c r="F560" s="17"/>
      <c r="G560" s="13"/>
      <c r="H560" s="13"/>
      <c r="I560" s="17"/>
      <c r="J560" s="17"/>
      <c r="K560" s="17"/>
      <c r="L560" s="17"/>
      <c r="M560" s="17"/>
      <c r="N560" s="17"/>
      <c r="O560" s="17"/>
      <c r="P560" s="17"/>
      <c r="Q560" s="17"/>
      <c r="R560" s="16"/>
      <c r="S560" s="16"/>
      <c r="T560" s="18"/>
      <c r="U560" s="13"/>
      <c r="V560" s="13"/>
      <c r="W560" s="17"/>
      <c r="X560" s="17"/>
      <c r="Y560" s="17"/>
      <c r="Z560" s="17"/>
      <c r="AA560" s="13"/>
    </row>
    <row r="561" customFormat="false" ht="12.75" hidden="false" customHeight="false" outlineLevel="0" collapsed="false">
      <c r="A561" s="15"/>
      <c r="B561" s="16"/>
      <c r="C561" s="16"/>
      <c r="D561" s="17"/>
      <c r="E561" s="17"/>
      <c r="F561" s="17"/>
      <c r="G561" s="13"/>
      <c r="H561" s="13"/>
      <c r="I561" s="17"/>
      <c r="J561" s="17"/>
      <c r="K561" s="17"/>
      <c r="L561" s="17"/>
      <c r="M561" s="17"/>
      <c r="N561" s="17"/>
      <c r="O561" s="17"/>
      <c r="P561" s="17"/>
      <c r="Q561" s="17"/>
      <c r="R561" s="16"/>
      <c r="S561" s="16"/>
      <c r="T561" s="18"/>
      <c r="U561" s="13"/>
      <c r="V561" s="13"/>
      <c r="W561" s="17"/>
      <c r="X561" s="17"/>
      <c r="Y561" s="17"/>
      <c r="Z561" s="17"/>
      <c r="AA561" s="13"/>
    </row>
    <row r="562" customFormat="false" ht="12.75" hidden="false" customHeight="false" outlineLevel="0" collapsed="false">
      <c r="A562" s="15"/>
      <c r="B562" s="16"/>
      <c r="C562" s="16"/>
      <c r="D562" s="17"/>
      <c r="E562" s="17"/>
      <c r="F562" s="17"/>
      <c r="G562" s="13"/>
      <c r="H562" s="13"/>
      <c r="I562" s="17"/>
      <c r="J562" s="17"/>
      <c r="K562" s="17"/>
      <c r="L562" s="17"/>
      <c r="M562" s="17"/>
      <c r="N562" s="17"/>
      <c r="O562" s="17"/>
      <c r="P562" s="17"/>
      <c r="Q562" s="17"/>
      <c r="R562" s="16"/>
      <c r="S562" s="16"/>
      <c r="T562" s="18"/>
      <c r="U562" s="13"/>
      <c r="V562" s="13"/>
      <c r="W562" s="17"/>
      <c r="X562" s="17"/>
      <c r="Y562" s="17"/>
      <c r="Z562" s="17"/>
      <c r="AA562" s="13"/>
    </row>
    <row r="563" customFormat="false" ht="12.75" hidden="false" customHeight="false" outlineLevel="0" collapsed="false">
      <c r="A563" s="15"/>
      <c r="B563" s="16"/>
      <c r="C563" s="16"/>
      <c r="D563" s="17"/>
      <c r="E563" s="17"/>
      <c r="F563" s="17"/>
      <c r="G563" s="13"/>
      <c r="H563" s="13"/>
      <c r="I563" s="17"/>
      <c r="J563" s="17"/>
      <c r="K563" s="17"/>
      <c r="L563" s="17"/>
      <c r="M563" s="17"/>
      <c r="N563" s="17"/>
      <c r="O563" s="17"/>
      <c r="P563" s="17"/>
      <c r="Q563" s="17"/>
      <c r="R563" s="16"/>
      <c r="S563" s="16"/>
      <c r="T563" s="18"/>
      <c r="U563" s="13"/>
      <c r="V563" s="13"/>
      <c r="W563" s="17"/>
      <c r="X563" s="17"/>
      <c r="Y563" s="17"/>
      <c r="Z563" s="17"/>
      <c r="AA563" s="13"/>
    </row>
    <row r="564" customFormat="false" ht="12.75" hidden="false" customHeight="false" outlineLevel="0" collapsed="false">
      <c r="A564" s="15"/>
      <c r="B564" s="16"/>
      <c r="C564" s="16"/>
      <c r="D564" s="17"/>
      <c r="E564" s="17"/>
      <c r="F564" s="17"/>
      <c r="G564" s="13"/>
      <c r="H564" s="13"/>
      <c r="I564" s="17"/>
      <c r="J564" s="17"/>
      <c r="K564" s="17"/>
      <c r="L564" s="17"/>
      <c r="M564" s="17"/>
      <c r="N564" s="17"/>
      <c r="O564" s="17"/>
      <c r="P564" s="17"/>
      <c r="Q564" s="17"/>
      <c r="R564" s="16"/>
      <c r="S564" s="16"/>
      <c r="T564" s="18"/>
      <c r="U564" s="13"/>
      <c r="V564" s="13"/>
      <c r="W564" s="17"/>
      <c r="X564" s="17"/>
      <c r="Y564" s="17"/>
      <c r="Z564" s="17"/>
      <c r="AA564" s="13"/>
    </row>
    <row r="565" customFormat="false" ht="12.75" hidden="false" customHeight="false" outlineLevel="0" collapsed="false">
      <c r="A565" s="15"/>
      <c r="B565" s="16"/>
      <c r="C565" s="16"/>
      <c r="D565" s="17"/>
      <c r="E565" s="17"/>
      <c r="F565" s="17"/>
      <c r="G565" s="13"/>
      <c r="H565" s="13"/>
      <c r="I565" s="17"/>
      <c r="J565" s="17"/>
      <c r="K565" s="17"/>
      <c r="L565" s="17"/>
      <c r="M565" s="17"/>
      <c r="N565" s="17"/>
      <c r="O565" s="17"/>
      <c r="P565" s="17"/>
      <c r="Q565" s="17"/>
      <c r="R565" s="16"/>
      <c r="S565" s="16"/>
      <c r="T565" s="18"/>
      <c r="U565" s="13"/>
      <c r="V565" s="13"/>
      <c r="W565" s="17"/>
      <c r="X565" s="17"/>
      <c r="Y565" s="17"/>
      <c r="Z565" s="17"/>
      <c r="AA565" s="13"/>
    </row>
    <row r="566" customFormat="false" ht="12.75" hidden="false" customHeight="false" outlineLevel="0" collapsed="false">
      <c r="A566" s="15"/>
      <c r="B566" s="16"/>
      <c r="C566" s="16"/>
      <c r="D566" s="17"/>
      <c r="E566" s="17"/>
      <c r="F566" s="17"/>
      <c r="G566" s="13"/>
      <c r="H566" s="13"/>
      <c r="I566" s="17"/>
      <c r="J566" s="17"/>
      <c r="K566" s="17"/>
      <c r="L566" s="17"/>
      <c r="M566" s="17"/>
      <c r="N566" s="17"/>
      <c r="O566" s="17"/>
      <c r="P566" s="17"/>
      <c r="Q566" s="17"/>
      <c r="R566" s="16"/>
      <c r="S566" s="16"/>
      <c r="T566" s="18"/>
      <c r="U566" s="13"/>
      <c r="V566" s="13"/>
      <c r="W566" s="17"/>
      <c r="X566" s="17"/>
      <c r="Y566" s="17"/>
      <c r="Z566" s="17"/>
      <c r="AA566" s="13"/>
    </row>
    <row r="567" customFormat="false" ht="12.75" hidden="false" customHeight="false" outlineLevel="0" collapsed="false">
      <c r="A567" s="15"/>
      <c r="B567" s="16"/>
      <c r="C567" s="16"/>
      <c r="D567" s="17"/>
      <c r="E567" s="17"/>
      <c r="F567" s="17"/>
      <c r="G567" s="13"/>
      <c r="H567" s="13"/>
      <c r="I567" s="17"/>
      <c r="J567" s="17"/>
      <c r="K567" s="17"/>
      <c r="L567" s="17"/>
      <c r="M567" s="17"/>
      <c r="N567" s="17"/>
      <c r="O567" s="17"/>
      <c r="P567" s="17"/>
      <c r="Q567" s="17"/>
      <c r="R567" s="16"/>
      <c r="S567" s="16"/>
      <c r="T567" s="18"/>
      <c r="U567" s="13"/>
      <c r="V567" s="13"/>
      <c r="W567" s="17"/>
      <c r="X567" s="17"/>
      <c r="Y567" s="17"/>
      <c r="Z567" s="17"/>
      <c r="AA567" s="13"/>
    </row>
    <row r="568" customFormat="false" ht="12.75" hidden="false" customHeight="false" outlineLevel="0" collapsed="false">
      <c r="A568" s="15"/>
      <c r="B568" s="16"/>
      <c r="C568" s="16"/>
      <c r="D568" s="17"/>
      <c r="E568" s="17"/>
      <c r="F568" s="17"/>
      <c r="G568" s="13"/>
      <c r="H568" s="13"/>
      <c r="I568" s="17"/>
      <c r="J568" s="17"/>
      <c r="K568" s="17"/>
      <c r="L568" s="17"/>
      <c r="M568" s="17"/>
      <c r="N568" s="17"/>
      <c r="O568" s="17"/>
      <c r="P568" s="17"/>
      <c r="Q568" s="17"/>
      <c r="R568" s="16"/>
      <c r="S568" s="16"/>
      <c r="T568" s="18"/>
      <c r="U568" s="13"/>
      <c r="V568" s="13"/>
      <c r="W568" s="17"/>
      <c r="X568" s="17"/>
      <c r="Y568" s="17"/>
      <c r="Z568" s="17"/>
      <c r="AA568" s="13"/>
    </row>
    <row r="569" customFormat="false" ht="12.75" hidden="false" customHeight="false" outlineLevel="0" collapsed="false">
      <c r="A569" s="15"/>
      <c r="B569" s="16"/>
      <c r="C569" s="16"/>
      <c r="D569" s="17"/>
      <c r="E569" s="17"/>
      <c r="F569" s="17"/>
      <c r="G569" s="13"/>
      <c r="H569" s="13"/>
      <c r="I569" s="17"/>
      <c r="J569" s="17"/>
      <c r="K569" s="17"/>
      <c r="L569" s="17"/>
      <c r="M569" s="17"/>
      <c r="N569" s="17"/>
      <c r="O569" s="17"/>
      <c r="P569" s="17"/>
      <c r="Q569" s="17"/>
      <c r="R569" s="16"/>
      <c r="S569" s="16"/>
      <c r="T569" s="18"/>
      <c r="U569" s="13"/>
      <c r="V569" s="13"/>
      <c r="W569" s="17"/>
      <c r="X569" s="17"/>
      <c r="Y569" s="17"/>
      <c r="Z569" s="17"/>
      <c r="AA569" s="13"/>
    </row>
    <row r="570" customFormat="false" ht="12.75" hidden="false" customHeight="false" outlineLevel="0" collapsed="false">
      <c r="A570" s="15"/>
      <c r="B570" s="16"/>
      <c r="C570" s="16"/>
      <c r="D570" s="17"/>
      <c r="E570" s="17"/>
      <c r="F570" s="17"/>
      <c r="G570" s="13"/>
      <c r="H570" s="13"/>
      <c r="I570" s="17"/>
      <c r="J570" s="17"/>
      <c r="K570" s="17"/>
      <c r="L570" s="17"/>
      <c r="M570" s="17"/>
      <c r="N570" s="17"/>
      <c r="O570" s="17"/>
      <c r="P570" s="17"/>
      <c r="Q570" s="17"/>
      <c r="R570" s="16"/>
      <c r="S570" s="16"/>
      <c r="T570" s="18"/>
      <c r="U570" s="13"/>
      <c r="V570" s="13"/>
      <c r="W570" s="17"/>
      <c r="X570" s="17"/>
      <c r="Y570" s="17"/>
      <c r="Z570" s="17"/>
      <c r="AA570" s="13"/>
    </row>
    <row r="571" customFormat="false" ht="12.75" hidden="false" customHeight="false" outlineLevel="0" collapsed="false">
      <c r="A571" s="15"/>
      <c r="B571" s="16"/>
      <c r="C571" s="16"/>
      <c r="D571" s="17"/>
      <c r="E571" s="17"/>
      <c r="F571" s="17"/>
      <c r="G571" s="13"/>
      <c r="H571" s="13"/>
      <c r="I571" s="17"/>
      <c r="J571" s="17"/>
      <c r="K571" s="17"/>
      <c r="L571" s="17"/>
      <c r="M571" s="17"/>
      <c r="N571" s="17"/>
      <c r="O571" s="17"/>
      <c r="P571" s="17"/>
      <c r="Q571" s="17"/>
      <c r="R571" s="16"/>
      <c r="S571" s="16"/>
      <c r="T571" s="18"/>
      <c r="U571" s="13"/>
      <c r="V571" s="13"/>
      <c r="W571" s="17"/>
      <c r="X571" s="17"/>
      <c r="Y571" s="17"/>
      <c r="Z571" s="17"/>
      <c r="AA571" s="13"/>
    </row>
    <row r="572" customFormat="false" ht="12.75" hidden="false" customHeight="false" outlineLevel="0" collapsed="false">
      <c r="A572" s="15"/>
      <c r="B572" s="16"/>
      <c r="C572" s="16"/>
      <c r="D572" s="17"/>
      <c r="E572" s="17"/>
      <c r="F572" s="17"/>
      <c r="G572" s="13"/>
      <c r="H572" s="13"/>
      <c r="I572" s="17"/>
      <c r="J572" s="17"/>
      <c r="K572" s="17"/>
      <c r="L572" s="17"/>
      <c r="M572" s="17"/>
      <c r="N572" s="17"/>
      <c r="O572" s="17"/>
      <c r="P572" s="17"/>
      <c r="Q572" s="17"/>
      <c r="R572" s="16"/>
      <c r="S572" s="16"/>
      <c r="T572" s="18"/>
      <c r="U572" s="13"/>
      <c r="V572" s="13"/>
      <c r="W572" s="17"/>
      <c r="X572" s="17"/>
      <c r="Y572" s="17"/>
      <c r="Z572" s="17"/>
      <c r="AA572" s="13"/>
    </row>
    <row r="573" customFormat="false" ht="12.75" hidden="false" customHeight="false" outlineLevel="0" collapsed="false">
      <c r="A573" s="15"/>
      <c r="B573" s="16"/>
      <c r="C573" s="16"/>
      <c r="D573" s="17"/>
      <c r="E573" s="17"/>
      <c r="F573" s="17"/>
      <c r="G573" s="13"/>
      <c r="H573" s="13"/>
      <c r="I573" s="17"/>
      <c r="J573" s="17"/>
      <c r="K573" s="17"/>
      <c r="L573" s="17"/>
      <c r="M573" s="17"/>
      <c r="N573" s="17"/>
      <c r="O573" s="17"/>
      <c r="P573" s="17"/>
      <c r="Q573" s="17"/>
      <c r="R573" s="16"/>
      <c r="S573" s="16"/>
      <c r="T573" s="18"/>
      <c r="U573" s="13"/>
      <c r="V573" s="13"/>
      <c r="W573" s="17"/>
      <c r="X573" s="17"/>
      <c r="Y573" s="17"/>
      <c r="Z573" s="17"/>
      <c r="AA573" s="13"/>
    </row>
    <row r="574" customFormat="false" ht="12.75" hidden="false" customHeight="false" outlineLevel="0" collapsed="false">
      <c r="A574" s="15"/>
      <c r="B574" s="16"/>
      <c r="C574" s="16"/>
      <c r="D574" s="17"/>
      <c r="E574" s="17"/>
      <c r="F574" s="17"/>
      <c r="G574" s="13"/>
      <c r="H574" s="13"/>
      <c r="I574" s="17"/>
      <c r="J574" s="17"/>
      <c r="K574" s="17"/>
      <c r="L574" s="17"/>
      <c r="M574" s="17"/>
      <c r="N574" s="17"/>
      <c r="O574" s="17"/>
      <c r="P574" s="17"/>
      <c r="Q574" s="17"/>
      <c r="R574" s="16"/>
      <c r="S574" s="16"/>
      <c r="T574" s="18"/>
      <c r="U574" s="13"/>
      <c r="V574" s="13"/>
      <c r="W574" s="17"/>
      <c r="X574" s="17"/>
      <c r="Y574" s="17"/>
      <c r="Z574" s="17"/>
      <c r="AA574" s="13"/>
    </row>
    <row r="575" customFormat="false" ht="12.75" hidden="false" customHeight="false" outlineLevel="0" collapsed="false">
      <c r="A575" s="15"/>
      <c r="B575" s="16"/>
      <c r="C575" s="16"/>
      <c r="D575" s="17"/>
      <c r="E575" s="17"/>
      <c r="F575" s="17"/>
      <c r="G575" s="13"/>
      <c r="H575" s="13"/>
      <c r="I575" s="17"/>
      <c r="J575" s="17"/>
      <c r="K575" s="17"/>
      <c r="L575" s="17"/>
      <c r="M575" s="17"/>
      <c r="N575" s="17"/>
      <c r="O575" s="17"/>
      <c r="P575" s="17"/>
      <c r="Q575" s="17"/>
      <c r="R575" s="16"/>
      <c r="S575" s="16"/>
      <c r="T575" s="18"/>
      <c r="U575" s="13"/>
      <c r="V575" s="13"/>
      <c r="W575" s="17"/>
      <c r="X575" s="17"/>
      <c r="Y575" s="17"/>
      <c r="Z575" s="17"/>
      <c r="AA575" s="13"/>
    </row>
    <row r="576" customFormat="false" ht="12.75" hidden="false" customHeight="false" outlineLevel="0" collapsed="false">
      <c r="A576" s="15"/>
      <c r="B576" s="16"/>
      <c r="C576" s="16"/>
      <c r="D576" s="17"/>
      <c r="E576" s="17"/>
      <c r="F576" s="17"/>
      <c r="G576" s="13"/>
      <c r="H576" s="13"/>
      <c r="I576" s="17"/>
      <c r="J576" s="17"/>
      <c r="K576" s="17"/>
      <c r="L576" s="17"/>
      <c r="M576" s="17"/>
      <c r="N576" s="17"/>
      <c r="O576" s="17"/>
      <c r="P576" s="17"/>
      <c r="Q576" s="17"/>
      <c r="R576" s="16"/>
      <c r="S576" s="16"/>
      <c r="T576" s="18"/>
      <c r="U576" s="13"/>
      <c r="V576" s="13"/>
      <c r="W576" s="17"/>
      <c r="X576" s="17"/>
      <c r="Y576" s="17"/>
      <c r="Z576" s="17"/>
      <c r="AA576" s="13"/>
    </row>
    <row r="577" customFormat="false" ht="12.75" hidden="false" customHeight="false" outlineLevel="0" collapsed="false">
      <c r="A577" s="15"/>
      <c r="B577" s="16"/>
      <c r="C577" s="16"/>
      <c r="D577" s="17"/>
      <c r="E577" s="17"/>
      <c r="F577" s="17"/>
      <c r="G577" s="13"/>
      <c r="H577" s="13"/>
      <c r="I577" s="17"/>
      <c r="J577" s="17"/>
      <c r="K577" s="17"/>
      <c r="L577" s="17"/>
      <c r="M577" s="17"/>
      <c r="N577" s="17"/>
      <c r="O577" s="17"/>
      <c r="P577" s="17"/>
      <c r="Q577" s="17"/>
      <c r="R577" s="16"/>
      <c r="S577" s="16"/>
      <c r="T577" s="18"/>
      <c r="U577" s="13"/>
      <c r="V577" s="13"/>
      <c r="W577" s="17"/>
      <c r="X577" s="17"/>
      <c r="Y577" s="17"/>
      <c r="Z577" s="17"/>
      <c r="AA577" s="13"/>
    </row>
    <row r="578" customFormat="false" ht="12.75" hidden="false" customHeight="false" outlineLevel="0" collapsed="false">
      <c r="A578" s="15"/>
      <c r="B578" s="16"/>
      <c r="C578" s="16"/>
      <c r="D578" s="17"/>
      <c r="E578" s="17"/>
      <c r="F578" s="17"/>
      <c r="G578" s="13"/>
      <c r="H578" s="13"/>
      <c r="I578" s="17"/>
      <c r="J578" s="17"/>
      <c r="K578" s="17"/>
      <c r="L578" s="17"/>
      <c r="M578" s="17"/>
      <c r="N578" s="17"/>
      <c r="O578" s="17"/>
      <c r="P578" s="17"/>
      <c r="Q578" s="17"/>
      <c r="R578" s="16"/>
      <c r="S578" s="16"/>
      <c r="T578" s="18"/>
      <c r="U578" s="13"/>
      <c r="V578" s="13"/>
      <c r="W578" s="17"/>
      <c r="X578" s="17"/>
      <c r="Y578" s="17"/>
      <c r="Z578" s="17"/>
      <c r="AA578" s="13"/>
    </row>
    <row r="579" customFormat="false" ht="12.75" hidden="false" customHeight="false" outlineLevel="0" collapsed="false">
      <c r="A579" s="15"/>
      <c r="B579" s="16"/>
      <c r="C579" s="16"/>
      <c r="D579" s="17"/>
      <c r="E579" s="17"/>
      <c r="F579" s="17"/>
      <c r="G579" s="13"/>
      <c r="H579" s="13"/>
      <c r="I579" s="17"/>
      <c r="J579" s="17"/>
      <c r="K579" s="17"/>
      <c r="L579" s="17"/>
      <c r="M579" s="17"/>
      <c r="N579" s="17"/>
      <c r="O579" s="17"/>
      <c r="P579" s="17"/>
      <c r="Q579" s="17"/>
      <c r="R579" s="16"/>
      <c r="S579" s="16"/>
      <c r="T579" s="18"/>
      <c r="U579" s="13"/>
      <c r="V579" s="13"/>
      <c r="W579" s="17"/>
      <c r="X579" s="17"/>
      <c r="Y579" s="17"/>
      <c r="Z579" s="17"/>
      <c r="AA579" s="13"/>
    </row>
    <row r="580" customFormat="false" ht="12.75" hidden="false" customHeight="false" outlineLevel="0" collapsed="false">
      <c r="A580" s="15"/>
      <c r="B580" s="16"/>
      <c r="C580" s="16"/>
      <c r="D580" s="17"/>
      <c r="E580" s="17"/>
      <c r="F580" s="17"/>
      <c r="G580" s="13"/>
      <c r="H580" s="13"/>
      <c r="I580" s="17"/>
      <c r="J580" s="17"/>
      <c r="K580" s="17"/>
      <c r="L580" s="17"/>
      <c r="M580" s="17"/>
      <c r="N580" s="17"/>
      <c r="O580" s="17"/>
      <c r="P580" s="17"/>
      <c r="Q580" s="17"/>
      <c r="R580" s="16"/>
      <c r="S580" s="16"/>
      <c r="T580" s="18"/>
      <c r="U580" s="13"/>
      <c r="V580" s="13"/>
      <c r="W580" s="17"/>
      <c r="X580" s="17"/>
      <c r="Y580" s="17"/>
      <c r="Z580" s="17"/>
      <c r="AA580" s="13"/>
    </row>
    <row r="581" customFormat="false" ht="12.75" hidden="false" customHeight="false" outlineLevel="0" collapsed="false">
      <c r="A581" s="15"/>
      <c r="B581" s="16"/>
      <c r="C581" s="16"/>
      <c r="D581" s="17"/>
      <c r="E581" s="17"/>
      <c r="F581" s="17"/>
      <c r="G581" s="13"/>
      <c r="H581" s="13"/>
      <c r="I581" s="17"/>
      <c r="J581" s="17"/>
      <c r="K581" s="17"/>
      <c r="L581" s="17"/>
      <c r="M581" s="17"/>
      <c r="N581" s="17"/>
      <c r="O581" s="17"/>
      <c r="P581" s="17"/>
      <c r="Q581" s="17"/>
      <c r="R581" s="16"/>
      <c r="S581" s="16"/>
      <c r="T581" s="18"/>
      <c r="U581" s="13"/>
      <c r="V581" s="13"/>
      <c r="W581" s="17"/>
      <c r="X581" s="17"/>
      <c r="Y581" s="17"/>
      <c r="Z581" s="17"/>
      <c r="AA581" s="13"/>
    </row>
    <row r="582" customFormat="false" ht="12.75" hidden="false" customHeight="false" outlineLevel="0" collapsed="false">
      <c r="A582" s="15"/>
      <c r="B582" s="16"/>
      <c r="C582" s="16"/>
      <c r="D582" s="17"/>
      <c r="E582" s="17"/>
      <c r="F582" s="17"/>
      <c r="G582" s="13"/>
      <c r="H582" s="13"/>
      <c r="I582" s="17"/>
      <c r="J582" s="17"/>
      <c r="K582" s="17"/>
      <c r="L582" s="17"/>
      <c r="M582" s="17"/>
      <c r="N582" s="17"/>
      <c r="O582" s="17"/>
      <c r="P582" s="17"/>
      <c r="Q582" s="17"/>
      <c r="R582" s="16"/>
      <c r="S582" s="16"/>
      <c r="T582" s="18"/>
      <c r="U582" s="13"/>
      <c r="V582" s="13"/>
      <c r="W582" s="17"/>
      <c r="X582" s="17"/>
      <c r="Y582" s="17"/>
      <c r="Z582" s="17"/>
      <c r="AA582" s="13"/>
    </row>
    <row r="583" customFormat="false" ht="12.75" hidden="false" customHeight="false" outlineLevel="0" collapsed="false">
      <c r="A583" s="15"/>
      <c r="B583" s="16"/>
      <c r="C583" s="16"/>
      <c r="D583" s="17"/>
      <c r="E583" s="17"/>
      <c r="F583" s="17"/>
      <c r="G583" s="13"/>
      <c r="H583" s="13"/>
      <c r="I583" s="17"/>
      <c r="J583" s="17"/>
      <c r="K583" s="17"/>
      <c r="L583" s="17"/>
      <c r="M583" s="17"/>
      <c r="N583" s="17"/>
      <c r="O583" s="17"/>
      <c r="P583" s="17"/>
      <c r="Q583" s="17"/>
      <c r="R583" s="16"/>
      <c r="S583" s="16"/>
      <c r="T583" s="18"/>
      <c r="U583" s="13"/>
      <c r="V583" s="13"/>
      <c r="W583" s="17"/>
      <c r="X583" s="17"/>
      <c r="Y583" s="17"/>
      <c r="Z583" s="17"/>
      <c r="AA583" s="13"/>
    </row>
    <row r="584" customFormat="false" ht="12.75" hidden="false" customHeight="false" outlineLevel="0" collapsed="false">
      <c r="A584" s="15"/>
      <c r="B584" s="16"/>
      <c r="C584" s="16"/>
      <c r="D584" s="17"/>
      <c r="E584" s="17"/>
      <c r="F584" s="17"/>
      <c r="G584" s="13"/>
      <c r="H584" s="13"/>
      <c r="I584" s="17"/>
      <c r="J584" s="17"/>
      <c r="K584" s="17"/>
      <c r="L584" s="17"/>
      <c r="M584" s="17"/>
      <c r="N584" s="17"/>
      <c r="O584" s="17"/>
      <c r="P584" s="17"/>
      <c r="Q584" s="17"/>
      <c r="R584" s="16"/>
      <c r="S584" s="16"/>
      <c r="T584" s="18"/>
      <c r="U584" s="13"/>
      <c r="V584" s="13"/>
      <c r="W584" s="17"/>
      <c r="X584" s="17"/>
      <c r="Y584" s="17"/>
      <c r="Z584" s="17"/>
      <c r="AA584" s="13"/>
    </row>
    <row r="585" customFormat="false" ht="12.75" hidden="false" customHeight="false" outlineLevel="0" collapsed="false">
      <c r="A585" s="15"/>
      <c r="B585" s="16"/>
      <c r="C585" s="16"/>
      <c r="D585" s="17"/>
      <c r="E585" s="17"/>
      <c r="F585" s="17"/>
      <c r="G585" s="13"/>
      <c r="H585" s="13"/>
      <c r="I585" s="17"/>
      <c r="J585" s="17"/>
      <c r="K585" s="17"/>
      <c r="L585" s="17"/>
      <c r="M585" s="17"/>
      <c r="N585" s="17"/>
      <c r="O585" s="17"/>
      <c r="P585" s="17"/>
      <c r="Q585" s="17"/>
      <c r="R585" s="16"/>
      <c r="S585" s="16"/>
      <c r="T585" s="18"/>
      <c r="U585" s="13"/>
      <c r="V585" s="13"/>
      <c r="W585" s="17"/>
      <c r="X585" s="17"/>
      <c r="Y585" s="17"/>
      <c r="Z585" s="17"/>
      <c r="AA585" s="13"/>
    </row>
    <row r="586" customFormat="false" ht="12.75" hidden="false" customHeight="false" outlineLevel="0" collapsed="false">
      <c r="A586" s="15"/>
      <c r="B586" s="16"/>
      <c r="C586" s="16"/>
      <c r="D586" s="17"/>
      <c r="E586" s="17"/>
      <c r="F586" s="17"/>
      <c r="G586" s="13"/>
      <c r="H586" s="13"/>
      <c r="I586" s="17"/>
      <c r="J586" s="17"/>
      <c r="K586" s="17"/>
      <c r="L586" s="17"/>
      <c r="M586" s="17"/>
      <c r="N586" s="17"/>
      <c r="O586" s="17"/>
      <c r="P586" s="17"/>
      <c r="Q586" s="17"/>
      <c r="R586" s="16"/>
      <c r="S586" s="16"/>
      <c r="T586" s="18"/>
      <c r="U586" s="13"/>
      <c r="V586" s="13"/>
      <c r="W586" s="17"/>
      <c r="X586" s="17"/>
      <c r="Y586" s="17"/>
      <c r="Z586" s="17"/>
      <c r="AA586" s="13"/>
    </row>
    <row r="587" customFormat="false" ht="12.75" hidden="false" customHeight="false" outlineLevel="0" collapsed="false">
      <c r="A587" s="15"/>
      <c r="B587" s="16"/>
      <c r="C587" s="16"/>
      <c r="D587" s="17"/>
      <c r="E587" s="17"/>
      <c r="F587" s="17"/>
      <c r="G587" s="13"/>
      <c r="H587" s="13"/>
      <c r="I587" s="17"/>
      <c r="J587" s="17"/>
      <c r="K587" s="17"/>
      <c r="L587" s="17"/>
      <c r="M587" s="17"/>
      <c r="N587" s="17"/>
      <c r="O587" s="17"/>
      <c r="P587" s="17"/>
      <c r="Q587" s="17"/>
      <c r="R587" s="16"/>
      <c r="S587" s="16"/>
      <c r="T587" s="18"/>
      <c r="U587" s="13"/>
      <c r="V587" s="13"/>
      <c r="W587" s="17"/>
      <c r="X587" s="17"/>
      <c r="Y587" s="17"/>
      <c r="Z587" s="17"/>
      <c r="AA587" s="13"/>
    </row>
    <row r="588" customFormat="false" ht="12.75" hidden="false" customHeight="false" outlineLevel="0" collapsed="false">
      <c r="A588" s="15"/>
      <c r="B588" s="16"/>
      <c r="C588" s="16"/>
      <c r="D588" s="17"/>
      <c r="E588" s="17"/>
      <c r="F588" s="17"/>
      <c r="G588" s="13"/>
      <c r="H588" s="13"/>
      <c r="I588" s="17"/>
      <c r="J588" s="17"/>
      <c r="K588" s="17"/>
      <c r="L588" s="17"/>
      <c r="M588" s="17"/>
      <c r="N588" s="17"/>
      <c r="O588" s="17"/>
      <c r="P588" s="17"/>
      <c r="Q588" s="17"/>
      <c r="R588" s="16"/>
      <c r="S588" s="16"/>
      <c r="T588" s="18"/>
      <c r="U588" s="13"/>
      <c r="V588" s="13"/>
      <c r="W588" s="17"/>
      <c r="X588" s="17"/>
      <c r="Y588" s="17"/>
      <c r="Z588" s="17"/>
      <c r="AA588" s="13"/>
    </row>
    <row r="589" customFormat="false" ht="12.75" hidden="false" customHeight="false" outlineLevel="0" collapsed="false">
      <c r="A589" s="15"/>
      <c r="B589" s="16"/>
      <c r="C589" s="16"/>
      <c r="D589" s="17"/>
      <c r="E589" s="17"/>
      <c r="F589" s="17"/>
      <c r="G589" s="13"/>
      <c r="H589" s="13"/>
      <c r="I589" s="17"/>
      <c r="J589" s="17"/>
      <c r="K589" s="17"/>
      <c r="L589" s="17"/>
      <c r="M589" s="17"/>
      <c r="N589" s="17"/>
      <c r="O589" s="17"/>
      <c r="P589" s="17"/>
      <c r="Q589" s="17"/>
      <c r="R589" s="16"/>
      <c r="S589" s="16"/>
      <c r="T589" s="18"/>
      <c r="U589" s="13"/>
      <c r="V589" s="13"/>
      <c r="W589" s="17"/>
      <c r="X589" s="17"/>
      <c r="Y589" s="17"/>
      <c r="Z589" s="17"/>
      <c r="AA589" s="13"/>
    </row>
    <row r="590" customFormat="false" ht="12.75" hidden="false" customHeight="false" outlineLevel="0" collapsed="false">
      <c r="A590" s="15"/>
      <c r="B590" s="16"/>
      <c r="C590" s="16"/>
      <c r="D590" s="17"/>
      <c r="E590" s="17"/>
      <c r="F590" s="17"/>
      <c r="G590" s="13"/>
      <c r="H590" s="13"/>
      <c r="I590" s="17"/>
      <c r="J590" s="17"/>
      <c r="K590" s="17"/>
      <c r="L590" s="17"/>
      <c r="M590" s="17"/>
      <c r="N590" s="17"/>
      <c r="O590" s="17"/>
      <c r="P590" s="17"/>
      <c r="Q590" s="17"/>
      <c r="R590" s="16"/>
      <c r="S590" s="16"/>
      <c r="T590" s="18"/>
      <c r="U590" s="13"/>
      <c r="V590" s="13"/>
      <c r="W590" s="17"/>
      <c r="X590" s="17"/>
      <c r="Y590" s="17"/>
      <c r="Z590" s="17"/>
      <c r="AA590" s="13"/>
    </row>
    <row r="591" customFormat="false" ht="12.75" hidden="false" customHeight="false" outlineLevel="0" collapsed="false">
      <c r="A591" s="15"/>
      <c r="B591" s="16"/>
      <c r="C591" s="16"/>
      <c r="D591" s="17"/>
      <c r="E591" s="17"/>
      <c r="F591" s="17"/>
      <c r="G591" s="13"/>
      <c r="H591" s="13"/>
      <c r="I591" s="17"/>
      <c r="J591" s="17"/>
      <c r="K591" s="17"/>
      <c r="L591" s="17"/>
      <c r="M591" s="17"/>
      <c r="N591" s="17"/>
      <c r="O591" s="17"/>
      <c r="P591" s="17"/>
      <c r="Q591" s="17"/>
      <c r="R591" s="16"/>
      <c r="S591" s="16"/>
      <c r="T591" s="18"/>
      <c r="U591" s="13"/>
      <c r="V591" s="13"/>
      <c r="W591" s="17"/>
      <c r="X591" s="17"/>
      <c r="Y591" s="17"/>
      <c r="Z591" s="17"/>
      <c r="AA591" s="13"/>
    </row>
    <row r="592" customFormat="false" ht="12.75" hidden="false" customHeight="false" outlineLevel="0" collapsed="false">
      <c r="A592" s="15"/>
      <c r="B592" s="16"/>
      <c r="C592" s="16"/>
      <c r="D592" s="17"/>
      <c r="E592" s="17"/>
      <c r="F592" s="17"/>
      <c r="G592" s="13"/>
      <c r="H592" s="13"/>
      <c r="I592" s="17"/>
      <c r="J592" s="17"/>
      <c r="K592" s="17"/>
      <c r="L592" s="17"/>
      <c r="M592" s="17"/>
      <c r="N592" s="17"/>
      <c r="O592" s="17"/>
      <c r="P592" s="17"/>
      <c r="Q592" s="17"/>
      <c r="R592" s="16"/>
      <c r="S592" s="16"/>
      <c r="T592" s="18"/>
      <c r="U592" s="13"/>
      <c r="V592" s="13"/>
      <c r="W592" s="17"/>
      <c r="X592" s="17"/>
      <c r="Y592" s="17"/>
      <c r="Z592" s="17"/>
      <c r="AA592" s="13"/>
    </row>
    <row r="593" customFormat="false" ht="12.75" hidden="false" customHeight="false" outlineLevel="0" collapsed="false">
      <c r="A593" s="15"/>
      <c r="B593" s="16"/>
      <c r="C593" s="16"/>
      <c r="D593" s="17"/>
      <c r="E593" s="17"/>
      <c r="F593" s="17"/>
      <c r="G593" s="13"/>
      <c r="H593" s="13"/>
      <c r="I593" s="17"/>
      <c r="J593" s="17"/>
      <c r="K593" s="17"/>
      <c r="L593" s="17"/>
      <c r="M593" s="17"/>
      <c r="N593" s="17"/>
      <c r="O593" s="17"/>
      <c r="P593" s="17"/>
      <c r="Q593" s="17"/>
      <c r="R593" s="16"/>
      <c r="S593" s="16"/>
      <c r="T593" s="18"/>
      <c r="U593" s="13"/>
      <c r="V593" s="13"/>
      <c r="W593" s="17"/>
      <c r="X593" s="17"/>
      <c r="Y593" s="17"/>
      <c r="Z593" s="17"/>
      <c r="AA593" s="13"/>
    </row>
    <row r="594" customFormat="false" ht="12.75" hidden="false" customHeight="false" outlineLevel="0" collapsed="false">
      <c r="A594" s="15"/>
      <c r="B594" s="16"/>
      <c r="C594" s="16"/>
      <c r="D594" s="17"/>
      <c r="E594" s="17"/>
      <c r="F594" s="17"/>
      <c r="G594" s="13"/>
      <c r="H594" s="13"/>
      <c r="I594" s="17"/>
      <c r="J594" s="17"/>
      <c r="K594" s="17"/>
      <c r="L594" s="17"/>
      <c r="M594" s="17"/>
      <c r="N594" s="17"/>
      <c r="O594" s="17"/>
      <c r="P594" s="17"/>
      <c r="Q594" s="17"/>
      <c r="R594" s="16"/>
      <c r="S594" s="16"/>
      <c r="T594" s="18"/>
      <c r="U594" s="13"/>
      <c r="V594" s="13"/>
      <c r="W594" s="17"/>
      <c r="X594" s="17"/>
      <c r="Y594" s="17"/>
      <c r="Z594" s="17"/>
      <c r="AA594" s="13"/>
    </row>
    <row r="595" customFormat="false" ht="12.75" hidden="false" customHeight="false" outlineLevel="0" collapsed="false">
      <c r="A595" s="15"/>
      <c r="B595" s="16"/>
      <c r="C595" s="16"/>
      <c r="D595" s="17"/>
      <c r="E595" s="17"/>
      <c r="F595" s="17"/>
      <c r="G595" s="13"/>
      <c r="H595" s="13"/>
      <c r="I595" s="17"/>
      <c r="J595" s="17"/>
      <c r="K595" s="17"/>
      <c r="L595" s="17"/>
      <c r="M595" s="17"/>
      <c r="N595" s="17"/>
      <c r="O595" s="17"/>
      <c r="P595" s="17"/>
      <c r="Q595" s="17"/>
      <c r="R595" s="16"/>
      <c r="S595" s="16"/>
      <c r="T595" s="18"/>
      <c r="U595" s="13"/>
      <c r="V595" s="13"/>
      <c r="W595" s="17"/>
      <c r="X595" s="17"/>
      <c r="Y595" s="17"/>
      <c r="Z595" s="17"/>
      <c r="AA595" s="13"/>
    </row>
    <row r="596" customFormat="false" ht="12.75" hidden="false" customHeight="false" outlineLevel="0" collapsed="false">
      <c r="A596" s="15"/>
      <c r="B596" s="16"/>
      <c r="C596" s="16"/>
      <c r="D596" s="17"/>
      <c r="E596" s="17"/>
      <c r="F596" s="17"/>
      <c r="G596" s="13"/>
      <c r="H596" s="13"/>
      <c r="I596" s="17"/>
      <c r="J596" s="17"/>
      <c r="K596" s="17"/>
      <c r="L596" s="17"/>
      <c r="M596" s="17"/>
      <c r="N596" s="17"/>
      <c r="O596" s="17"/>
      <c r="P596" s="17"/>
      <c r="Q596" s="17"/>
      <c r="R596" s="16"/>
      <c r="S596" s="16"/>
      <c r="T596" s="18"/>
      <c r="U596" s="13"/>
      <c r="V596" s="13"/>
      <c r="W596" s="17"/>
      <c r="X596" s="17"/>
      <c r="Y596" s="17"/>
      <c r="Z596" s="17"/>
      <c r="AA596" s="13"/>
    </row>
    <row r="597" customFormat="false" ht="12.75" hidden="false" customHeight="false" outlineLevel="0" collapsed="false">
      <c r="A597" s="15"/>
      <c r="B597" s="16"/>
      <c r="C597" s="16"/>
      <c r="D597" s="17"/>
      <c r="E597" s="17"/>
      <c r="F597" s="17"/>
      <c r="G597" s="13"/>
      <c r="H597" s="13"/>
      <c r="I597" s="17"/>
      <c r="J597" s="17"/>
      <c r="K597" s="17"/>
      <c r="L597" s="17"/>
      <c r="M597" s="17"/>
      <c r="N597" s="17"/>
      <c r="O597" s="17"/>
      <c r="P597" s="17"/>
      <c r="Q597" s="17"/>
      <c r="R597" s="16"/>
      <c r="S597" s="16"/>
      <c r="T597" s="18"/>
      <c r="U597" s="13"/>
      <c r="V597" s="13"/>
      <c r="W597" s="17"/>
      <c r="X597" s="17"/>
      <c r="Y597" s="17"/>
      <c r="Z597" s="17"/>
      <c r="AA597" s="13"/>
    </row>
    <row r="598" customFormat="false" ht="12.75" hidden="false" customHeight="false" outlineLevel="0" collapsed="false">
      <c r="A598" s="15"/>
      <c r="B598" s="16"/>
      <c r="C598" s="16"/>
      <c r="D598" s="17"/>
      <c r="E598" s="17"/>
      <c r="F598" s="17"/>
      <c r="G598" s="13"/>
      <c r="H598" s="13"/>
      <c r="I598" s="17"/>
      <c r="J598" s="17"/>
      <c r="K598" s="17"/>
      <c r="L598" s="17"/>
      <c r="M598" s="17"/>
      <c r="N598" s="17"/>
      <c r="O598" s="17"/>
      <c r="P598" s="17"/>
      <c r="Q598" s="17"/>
      <c r="R598" s="16"/>
      <c r="S598" s="16"/>
      <c r="T598" s="18"/>
      <c r="U598" s="13"/>
      <c r="V598" s="13"/>
      <c r="W598" s="17"/>
      <c r="X598" s="17"/>
      <c r="Y598" s="17"/>
      <c r="Z598" s="17"/>
      <c r="AA598" s="13"/>
    </row>
    <row r="599" customFormat="false" ht="12.75" hidden="false" customHeight="false" outlineLevel="0" collapsed="false">
      <c r="A599" s="15"/>
      <c r="B599" s="16"/>
      <c r="C599" s="16"/>
      <c r="D599" s="17"/>
      <c r="E599" s="17"/>
      <c r="F599" s="17"/>
      <c r="G599" s="13"/>
      <c r="H599" s="13"/>
      <c r="I599" s="17"/>
      <c r="J599" s="17"/>
      <c r="K599" s="17"/>
      <c r="L599" s="17"/>
      <c r="M599" s="17"/>
      <c r="N599" s="17"/>
      <c r="O599" s="17"/>
      <c r="P599" s="17"/>
      <c r="Q599" s="17"/>
      <c r="R599" s="16"/>
      <c r="S599" s="16"/>
      <c r="T599" s="18"/>
      <c r="U599" s="13"/>
      <c r="V599" s="13"/>
      <c r="W599" s="17"/>
      <c r="X599" s="17"/>
      <c r="Y599" s="17"/>
      <c r="Z599" s="17"/>
      <c r="AA599" s="13"/>
    </row>
    <row r="600" customFormat="false" ht="12.75" hidden="false" customHeight="false" outlineLevel="0" collapsed="false">
      <c r="A600" s="15"/>
      <c r="B600" s="16"/>
      <c r="C600" s="16"/>
      <c r="D600" s="17"/>
      <c r="E600" s="17"/>
      <c r="F600" s="17"/>
      <c r="G600" s="13"/>
      <c r="H600" s="13"/>
      <c r="I600" s="17"/>
      <c r="J600" s="17"/>
      <c r="K600" s="17"/>
      <c r="L600" s="17"/>
      <c r="M600" s="17"/>
      <c r="N600" s="17"/>
      <c r="O600" s="17"/>
      <c r="P600" s="17"/>
      <c r="Q600" s="17"/>
      <c r="R600" s="16"/>
      <c r="S600" s="16"/>
      <c r="T600" s="18"/>
      <c r="U600" s="13"/>
      <c r="V600" s="13"/>
      <c r="W600" s="17"/>
      <c r="X600" s="17"/>
      <c r="Y600" s="17"/>
      <c r="Z600" s="17"/>
      <c r="AA600" s="13"/>
    </row>
    <row r="601" customFormat="false" ht="12.75" hidden="false" customHeight="false" outlineLevel="0" collapsed="false">
      <c r="A601" s="15"/>
      <c r="B601" s="16"/>
      <c r="C601" s="16"/>
      <c r="D601" s="17"/>
      <c r="E601" s="17"/>
      <c r="F601" s="17"/>
      <c r="G601" s="13"/>
      <c r="H601" s="13"/>
      <c r="I601" s="17"/>
      <c r="J601" s="17"/>
      <c r="K601" s="17"/>
      <c r="L601" s="17"/>
      <c r="M601" s="17"/>
      <c r="N601" s="17"/>
      <c r="O601" s="17"/>
      <c r="P601" s="17"/>
      <c r="Q601" s="17"/>
      <c r="R601" s="16"/>
      <c r="S601" s="16"/>
      <c r="T601" s="18"/>
      <c r="U601" s="13"/>
      <c r="V601" s="13"/>
      <c r="W601" s="17"/>
      <c r="X601" s="17"/>
      <c r="Y601" s="17"/>
      <c r="Z601" s="17"/>
      <c r="AA601" s="13"/>
    </row>
    <row r="602" customFormat="false" ht="12.75" hidden="false" customHeight="false" outlineLevel="0" collapsed="false">
      <c r="A602" s="15"/>
      <c r="B602" s="16"/>
      <c r="C602" s="16"/>
      <c r="D602" s="17"/>
      <c r="E602" s="17"/>
      <c r="F602" s="17"/>
      <c r="G602" s="13"/>
      <c r="H602" s="13"/>
      <c r="I602" s="17"/>
      <c r="J602" s="17"/>
      <c r="K602" s="17"/>
      <c r="L602" s="17"/>
      <c r="M602" s="17"/>
      <c r="N602" s="17"/>
      <c r="O602" s="17"/>
      <c r="P602" s="17"/>
      <c r="Q602" s="17"/>
      <c r="R602" s="16"/>
      <c r="S602" s="16"/>
      <c r="T602" s="18"/>
      <c r="U602" s="13"/>
      <c r="V602" s="13"/>
      <c r="W602" s="17"/>
      <c r="X602" s="17"/>
      <c r="Y602" s="17"/>
      <c r="Z602" s="17"/>
      <c r="AA602" s="13"/>
    </row>
    <row r="603" customFormat="false" ht="12.75" hidden="false" customHeight="false" outlineLevel="0" collapsed="false">
      <c r="A603" s="15"/>
      <c r="B603" s="16"/>
      <c r="C603" s="16"/>
      <c r="D603" s="17"/>
      <c r="E603" s="17"/>
      <c r="F603" s="17"/>
      <c r="G603" s="13"/>
      <c r="H603" s="13"/>
      <c r="I603" s="17"/>
      <c r="J603" s="17"/>
      <c r="K603" s="17"/>
      <c r="L603" s="17"/>
      <c r="M603" s="17"/>
      <c r="N603" s="17"/>
      <c r="O603" s="17"/>
      <c r="P603" s="17"/>
      <c r="Q603" s="17"/>
      <c r="R603" s="16"/>
      <c r="S603" s="16"/>
      <c r="T603" s="18"/>
      <c r="U603" s="13"/>
      <c r="V603" s="13"/>
      <c r="W603" s="17"/>
      <c r="X603" s="17"/>
      <c r="Y603" s="17"/>
      <c r="Z603" s="17"/>
      <c r="AA603" s="13"/>
    </row>
    <row r="604" customFormat="false" ht="12.75" hidden="false" customHeight="false" outlineLevel="0" collapsed="false">
      <c r="A604" s="15"/>
      <c r="B604" s="16"/>
      <c r="C604" s="16"/>
      <c r="D604" s="17"/>
      <c r="E604" s="17"/>
      <c r="F604" s="17"/>
      <c r="G604" s="13"/>
      <c r="H604" s="13"/>
      <c r="I604" s="17"/>
      <c r="J604" s="17"/>
      <c r="K604" s="17"/>
      <c r="L604" s="17"/>
      <c r="M604" s="17"/>
      <c r="N604" s="17"/>
      <c r="O604" s="17"/>
      <c r="P604" s="17"/>
      <c r="Q604" s="17"/>
      <c r="R604" s="16"/>
      <c r="S604" s="16"/>
      <c r="T604" s="18"/>
      <c r="U604" s="13"/>
      <c r="V604" s="13"/>
      <c r="W604" s="17"/>
      <c r="X604" s="17"/>
      <c r="Y604" s="17"/>
      <c r="Z604" s="17"/>
      <c r="AA604" s="13"/>
    </row>
    <row r="605" customFormat="false" ht="12.75" hidden="false" customHeight="false" outlineLevel="0" collapsed="false">
      <c r="A605" s="15"/>
      <c r="B605" s="16"/>
      <c r="C605" s="16"/>
      <c r="D605" s="17"/>
      <c r="E605" s="17"/>
      <c r="F605" s="17"/>
      <c r="G605" s="13"/>
      <c r="H605" s="13"/>
      <c r="I605" s="17"/>
      <c r="J605" s="17"/>
      <c r="K605" s="17"/>
      <c r="L605" s="17"/>
      <c r="M605" s="17"/>
      <c r="N605" s="17"/>
      <c r="O605" s="17"/>
      <c r="P605" s="17"/>
      <c r="Q605" s="17"/>
      <c r="R605" s="16"/>
      <c r="S605" s="16"/>
      <c r="T605" s="18"/>
      <c r="U605" s="13"/>
      <c r="V605" s="13"/>
      <c r="W605" s="17"/>
      <c r="X605" s="17"/>
      <c r="Y605" s="17"/>
      <c r="Z605" s="17"/>
      <c r="AA605" s="13"/>
    </row>
    <row r="606" customFormat="false" ht="12.75" hidden="false" customHeight="false" outlineLevel="0" collapsed="false">
      <c r="A606" s="15"/>
      <c r="B606" s="16"/>
      <c r="C606" s="16"/>
      <c r="D606" s="17"/>
      <c r="E606" s="17"/>
      <c r="F606" s="17"/>
      <c r="G606" s="13"/>
      <c r="H606" s="13"/>
      <c r="I606" s="17"/>
      <c r="J606" s="17"/>
      <c r="K606" s="17"/>
      <c r="L606" s="17"/>
      <c r="M606" s="17"/>
      <c r="N606" s="17"/>
      <c r="O606" s="17"/>
      <c r="P606" s="17"/>
      <c r="Q606" s="17"/>
      <c r="R606" s="16"/>
      <c r="S606" s="16"/>
      <c r="T606" s="18"/>
      <c r="U606" s="13"/>
      <c r="V606" s="13"/>
      <c r="W606" s="17"/>
      <c r="X606" s="17"/>
      <c r="Y606" s="17"/>
      <c r="Z606" s="17"/>
      <c r="AA606" s="13"/>
    </row>
    <row r="607" customFormat="false" ht="12.75" hidden="false" customHeight="false" outlineLevel="0" collapsed="false">
      <c r="A607" s="15"/>
      <c r="B607" s="16"/>
      <c r="C607" s="16"/>
      <c r="D607" s="17"/>
      <c r="E607" s="17"/>
      <c r="F607" s="17"/>
      <c r="G607" s="13"/>
      <c r="H607" s="13"/>
      <c r="I607" s="17"/>
      <c r="J607" s="17"/>
      <c r="K607" s="17"/>
      <c r="L607" s="17"/>
      <c r="M607" s="17"/>
      <c r="N607" s="17"/>
      <c r="O607" s="17"/>
      <c r="P607" s="17"/>
      <c r="Q607" s="17"/>
      <c r="R607" s="16"/>
      <c r="S607" s="16"/>
      <c r="T607" s="18"/>
      <c r="U607" s="13"/>
      <c r="V607" s="13"/>
      <c r="W607" s="17"/>
      <c r="X607" s="17"/>
      <c r="Y607" s="17"/>
      <c r="Z607" s="17"/>
      <c r="AA607" s="13"/>
    </row>
    <row r="608" customFormat="false" ht="12.75" hidden="false" customHeight="false" outlineLevel="0" collapsed="false">
      <c r="A608" s="15"/>
      <c r="B608" s="16"/>
      <c r="C608" s="16"/>
      <c r="D608" s="17"/>
      <c r="E608" s="17"/>
      <c r="F608" s="17"/>
      <c r="G608" s="13"/>
      <c r="H608" s="13"/>
      <c r="I608" s="17"/>
      <c r="J608" s="17"/>
      <c r="K608" s="17"/>
      <c r="L608" s="17"/>
      <c r="M608" s="17"/>
      <c r="N608" s="17"/>
      <c r="O608" s="17"/>
      <c r="P608" s="17"/>
      <c r="Q608" s="17"/>
      <c r="R608" s="16"/>
      <c r="S608" s="16"/>
      <c r="T608" s="18"/>
      <c r="U608" s="13"/>
      <c r="V608" s="13"/>
      <c r="W608" s="17"/>
      <c r="X608" s="17"/>
      <c r="Y608" s="17"/>
      <c r="Z608" s="17"/>
      <c r="AA608" s="13"/>
    </row>
    <row r="609" customFormat="false" ht="12.75" hidden="false" customHeight="false" outlineLevel="0" collapsed="false">
      <c r="A609" s="15"/>
      <c r="B609" s="16"/>
      <c r="C609" s="16"/>
      <c r="D609" s="17"/>
      <c r="E609" s="17"/>
      <c r="F609" s="17"/>
      <c r="G609" s="13"/>
      <c r="H609" s="13"/>
      <c r="I609" s="17"/>
      <c r="J609" s="17"/>
      <c r="K609" s="17"/>
      <c r="L609" s="17"/>
      <c r="M609" s="17"/>
      <c r="N609" s="17"/>
      <c r="O609" s="17"/>
      <c r="P609" s="17"/>
      <c r="Q609" s="17"/>
      <c r="R609" s="16"/>
      <c r="S609" s="16"/>
      <c r="T609" s="18"/>
      <c r="U609" s="13"/>
      <c r="V609" s="13"/>
      <c r="W609" s="17"/>
      <c r="X609" s="17"/>
      <c r="Y609" s="17"/>
      <c r="Z609" s="17"/>
      <c r="AA609" s="13"/>
    </row>
    <row r="610" customFormat="false" ht="12.75" hidden="false" customHeight="false" outlineLevel="0" collapsed="false">
      <c r="A610" s="15"/>
      <c r="B610" s="16"/>
      <c r="C610" s="16"/>
      <c r="D610" s="17"/>
      <c r="E610" s="17"/>
      <c r="F610" s="17"/>
      <c r="G610" s="13"/>
      <c r="H610" s="13"/>
      <c r="I610" s="17"/>
      <c r="J610" s="17"/>
      <c r="K610" s="17"/>
      <c r="L610" s="17"/>
      <c r="M610" s="17"/>
      <c r="N610" s="17"/>
      <c r="O610" s="17"/>
      <c r="P610" s="17"/>
      <c r="Q610" s="17"/>
      <c r="R610" s="16"/>
      <c r="S610" s="16"/>
      <c r="T610" s="18"/>
      <c r="U610" s="13"/>
      <c r="V610" s="13"/>
      <c r="W610" s="17"/>
      <c r="X610" s="17"/>
      <c r="Y610" s="17"/>
      <c r="Z610" s="17"/>
      <c r="AA610" s="13"/>
    </row>
    <row r="611" customFormat="false" ht="12.75" hidden="false" customHeight="false" outlineLevel="0" collapsed="false">
      <c r="A611" s="15"/>
      <c r="B611" s="16"/>
      <c r="C611" s="16"/>
      <c r="D611" s="17"/>
      <c r="E611" s="17"/>
      <c r="F611" s="17"/>
      <c r="G611" s="13"/>
      <c r="H611" s="13"/>
      <c r="I611" s="17"/>
      <c r="J611" s="17"/>
      <c r="K611" s="17"/>
      <c r="L611" s="17"/>
      <c r="M611" s="17"/>
      <c r="N611" s="17"/>
      <c r="O611" s="17"/>
      <c r="P611" s="17"/>
      <c r="Q611" s="17"/>
      <c r="R611" s="16"/>
      <c r="S611" s="16"/>
      <c r="T611" s="18"/>
      <c r="U611" s="13"/>
      <c r="V611" s="13"/>
      <c r="W611" s="17"/>
      <c r="X611" s="17"/>
      <c r="Y611" s="17"/>
      <c r="Z611" s="17"/>
      <c r="AA611" s="13"/>
    </row>
    <row r="612" customFormat="false" ht="12.75" hidden="false" customHeight="false" outlineLevel="0" collapsed="false">
      <c r="A612" s="15"/>
      <c r="B612" s="16"/>
      <c r="C612" s="16"/>
      <c r="D612" s="17"/>
      <c r="E612" s="17"/>
      <c r="F612" s="17"/>
      <c r="G612" s="13"/>
      <c r="H612" s="13"/>
      <c r="I612" s="17"/>
      <c r="J612" s="17"/>
      <c r="K612" s="17"/>
      <c r="L612" s="17"/>
      <c r="M612" s="17"/>
      <c r="N612" s="17"/>
      <c r="O612" s="17"/>
      <c r="P612" s="17"/>
      <c r="Q612" s="17"/>
      <c r="R612" s="16"/>
      <c r="S612" s="16"/>
      <c r="T612" s="18"/>
      <c r="U612" s="13"/>
      <c r="V612" s="13"/>
      <c r="W612" s="17"/>
      <c r="X612" s="17"/>
      <c r="Y612" s="17"/>
      <c r="Z612" s="17"/>
      <c r="AA612" s="13"/>
    </row>
    <row r="613" customFormat="false" ht="12.75" hidden="false" customHeight="false" outlineLevel="0" collapsed="false">
      <c r="A613" s="15"/>
      <c r="B613" s="16"/>
      <c r="C613" s="16"/>
      <c r="D613" s="17"/>
      <c r="E613" s="17"/>
      <c r="F613" s="17"/>
      <c r="G613" s="13"/>
      <c r="H613" s="13"/>
      <c r="I613" s="17"/>
      <c r="J613" s="17"/>
      <c r="K613" s="17"/>
      <c r="L613" s="17"/>
      <c r="M613" s="17"/>
      <c r="N613" s="17"/>
      <c r="O613" s="17"/>
      <c r="P613" s="17"/>
      <c r="Q613" s="17"/>
      <c r="R613" s="16"/>
      <c r="S613" s="16"/>
      <c r="T613" s="18"/>
      <c r="U613" s="13"/>
      <c r="V613" s="13"/>
      <c r="W613" s="17"/>
      <c r="X613" s="17"/>
      <c r="Y613" s="17"/>
      <c r="Z613" s="17"/>
      <c r="AA613" s="13"/>
    </row>
    <row r="614" customFormat="false" ht="12.75" hidden="false" customHeight="false" outlineLevel="0" collapsed="false">
      <c r="A614" s="15"/>
      <c r="B614" s="16"/>
      <c r="C614" s="16"/>
      <c r="D614" s="17"/>
      <c r="E614" s="17"/>
      <c r="F614" s="17"/>
      <c r="G614" s="13"/>
      <c r="H614" s="13"/>
      <c r="I614" s="17"/>
      <c r="J614" s="17"/>
      <c r="K614" s="17"/>
      <c r="L614" s="17"/>
      <c r="M614" s="17"/>
      <c r="N614" s="17"/>
      <c r="O614" s="17"/>
      <c r="P614" s="17"/>
      <c r="Q614" s="17"/>
      <c r="R614" s="16"/>
      <c r="S614" s="16"/>
      <c r="T614" s="18"/>
      <c r="U614" s="13"/>
      <c r="V614" s="13"/>
      <c r="W614" s="17"/>
      <c r="X614" s="17"/>
      <c r="Y614" s="17"/>
      <c r="Z614" s="17"/>
      <c r="AA614" s="13"/>
    </row>
    <row r="615" customFormat="false" ht="12.75" hidden="false" customHeight="false" outlineLevel="0" collapsed="false">
      <c r="A615" s="15"/>
      <c r="B615" s="16"/>
      <c r="C615" s="16"/>
      <c r="D615" s="17"/>
      <c r="E615" s="17"/>
      <c r="F615" s="17"/>
      <c r="G615" s="13"/>
      <c r="H615" s="13"/>
      <c r="I615" s="17"/>
      <c r="J615" s="17"/>
      <c r="K615" s="17"/>
      <c r="L615" s="17"/>
      <c r="M615" s="17"/>
      <c r="N615" s="17"/>
      <c r="O615" s="17"/>
      <c r="P615" s="17"/>
      <c r="Q615" s="17"/>
      <c r="R615" s="16"/>
      <c r="S615" s="16"/>
      <c r="T615" s="18"/>
      <c r="U615" s="13"/>
      <c r="V615" s="13"/>
      <c r="W615" s="17"/>
      <c r="X615" s="17"/>
      <c r="Y615" s="17"/>
      <c r="Z615" s="17"/>
      <c r="AA615" s="13"/>
    </row>
    <row r="616" customFormat="false" ht="12.75" hidden="false" customHeight="false" outlineLevel="0" collapsed="false">
      <c r="A616" s="15"/>
      <c r="B616" s="16"/>
      <c r="C616" s="16"/>
      <c r="D616" s="17"/>
      <c r="E616" s="17"/>
      <c r="F616" s="17"/>
      <c r="G616" s="13"/>
      <c r="H616" s="13"/>
      <c r="I616" s="17"/>
      <c r="J616" s="17"/>
      <c r="K616" s="17"/>
      <c r="L616" s="17"/>
      <c r="M616" s="17"/>
      <c r="N616" s="17"/>
      <c r="O616" s="17"/>
      <c r="P616" s="17"/>
      <c r="Q616" s="17"/>
      <c r="R616" s="16"/>
      <c r="S616" s="16"/>
      <c r="T616" s="18"/>
      <c r="U616" s="13"/>
      <c r="V616" s="13"/>
      <c r="W616" s="17"/>
      <c r="X616" s="17"/>
      <c r="Y616" s="17"/>
      <c r="Z616" s="17"/>
      <c r="AA616" s="13"/>
    </row>
    <row r="617" customFormat="false" ht="12.75" hidden="false" customHeight="false" outlineLevel="0" collapsed="false">
      <c r="A617" s="15"/>
      <c r="B617" s="16"/>
      <c r="C617" s="16"/>
      <c r="D617" s="17"/>
      <c r="E617" s="17"/>
      <c r="F617" s="17"/>
      <c r="G617" s="13"/>
      <c r="H617" s="13"/>
      <c r="I617" s="17"/>
      <c r="J617" s="17"/>
      <c r="K617" s="17"/>
      <c r="L617" s="17"/>
      <c r="M617" s="17"/>
      <c r="N617" s="17"/>
      <c r="O617" s="17"/>
      <c r="P617" s="17"/>
      <c r="Q617" s="17"/>
      <c r="R617" s="16"/>
      <c r="S617" s="16"/>
      <c r="T617" s="18"/>
      <c r="U617" s="13"/>
      <c r="V617" s="13"/>
      <c r="W617" s="17"/>
      <c r="X617" s="17"/>
      <c r="Y617" s="17"/>
      <c r="Z617" s="17"/>
      <c r="AA617" s="13"/>
    </row>
    <row r="618" customFormat="false" ht="12.75" hidden="false" customHeight="false" outlineLevel="0" collapsed="false">
      <c r="A618" s="15"/>
      <c r="B618" s="16"/>
      <c r="C618" s="16"/>
      <c r="D618" s="17"/>
      <c r="E618" s="17"/>
      <c r="F618" s="17"/>
      <c r="G618" s="13"/>
      <c r="H618" s="13"/>
      <c r="I618" s="17"/>
      <c r="J618" s="17"/>
      <c r="K618" s="17"/>
      <c r="L618" s="17"/>
      <c r="M618" s="17"/>
      <c r="N618" s="17"/>
      <c r="O618" s="17"/>
      <c r="P618" s="17"/>
      <c r="Q618" s="17"/>
      <c r="R618" s="16"/>
      <c r="S618" s="16"/>
      <c r="T618" s="18"/>
      <c r="U618" s="13"/>
      <c r="V618" s="13"/>
      <c r="W618" s="17"/>
      <c r="X618" s="17"/>
      <c r="Y618" s="17"/>
      <c r="Z618" s="17"/>
      <c r="AA618" s="13"/>
    </row>
    <row r="619" customFormat="false" ht="12.75" hidden="false" customHeight="false" outlineLevel="0" collapsed="false">
      <c r="A619" s="15"/>
      <c r="B619" s="16"/>
      <c r="C619" s="16"/>
      <c r="D619" s="17"/>
      <c r="E619" s="17"/>
      <c r="F619" s="17"/>
      <c r="G619" s="13"/>
      <c r="H619" s="13"/>
      <c r="I619" s="17"/>
      <c r="J619" s="17"/>
      <c r="K619" s="17"/>
      <c r="L619" s="17"/>
      <c r="M619" s="17"/>
      <c r="N619" s="17"/>
      <c r="O619" s="17"/>
      <c r="P619" s="17"/>
      <c r="Q619" s="17"/>
      <c r="R619" s="16"/>
      <c r="S619" s="16"/>
      <c r="T619" s="18"/>
      <c r="U619" s="13"/>
      <c r="V619" s="13"/>
      <c r="W619" s="17"/>
      <c r="X619" s="17"/>
      <c r="Y619" s="17"/>
      <c r="Z619" s="17"/>
      <c r="AA619" s="13"/>
    </row>
    <row r="620" customFormat="false" ht="12.75" hidden="false" customHeight="false" outlineLevel="0" collapsed="false">
      <c r="A620" s="15"/>
      <c r="B620" s="16"/>
      <c r="C620" s="16"/>
      <c r="D620" s="17"/>
      <c r="E620" s="17"/>
      <c r="F620" s="17"/>
      <c r="G620" s="13"/>
      <c r="H620" s="13"/>
      <c r="I620" s="17"/>
      <c r="J620" s="17"/>
      <c r="K620" s="17"/>
      <c r="L620" s="17"/>
      <c r="M620" s="17"/>
      <c r="N620" s="17"/>
      <c r="O620" s="17"/>
      <c r="P620" s="17"/>
      <c r="Q620" s="17"/>
      <c r="R620" s="16"/>
      <c r="S620" s="16"/>
      <c r="T620" s="18"/>
      <c r="U620" s="13"/>
      <c r="V620" s="13"/>
      <c r="W620" s="17"/>
      <c r="X620" s="17"/>
      <c r="Y620" s="17"/>
      <c r="Z620" s="17"/>
      <c r="AA620" s="13"/>
    </row>
    <row r="621" customFormat="false" ht="12.75" hidden="false" customHeight="false" outlineLevel="0" collapsed="false">
      <c r="A621" s="15"/>
      <c r="B621" s="16"/>
      <c r="C621" s="16"/>
      <c r="D621" s="17"/>
      <c r="E621" s="17"/>
      <c r="F621" s="17"/>
      <c r="G621" s="13"/>
      <c r="H621" s="13"/>
      <c r="I621" s="17"/>
      <c r="J621" s="17"/>
      <c r="K621" s="17"/>
      <c r="L621" s="17"/>
      <c r="M621" s="17"/>
      <c r="N621" s="17"/>
      <c r="O621" s="17"/>
      <c r="P621" s="17"/>
      <c r="Q621" s="17"/>
      <c r="R621" s="16"/>
      <c r="S621" s="16"/>
      <c r="T621" s="18"/>
      <c r="U621" s="13"/>
      <c r="V621" s="13"/>
      <c r="W621" s="17"/>
      <c r="X621" s="17"/>
      <c r="Y621" s="17"/>
      <c r="Z621" s="17"/>
      <c r="AA621" s="13"/>
    </row>
    <row r="622" customFormat="false" ht="12.75" hidden="false" customHeight="false" outlineLevel="0" collapsed="false">
      <c r="A622" s="15"/>
      <c r="B622" s="16"/>
      <c r="C622" s="16"/>
      <c r="D622" s="17"/>
      <c r="E622" s="17"/>
      <c r="F622" s="17"/>
      <c r="G622" s="13"/>
      <c r="H622" s="13"/>
      <c r="I622" s="17"/>
      <c r="J622" s="17"/>
      <c r="K622" s="17"/>
      <c r="L622" s="17"/>
      <c r="M622" s="17"/>
      <c r="N622" s="17"/>
      <c r="O622" s="17"/>
      <c r="P622" s="17"/>
      <c r="Q622" s="17"/>
      <c r="R622" s="16"/>
      <c r="S622" s="16"/>
      <c r="T622" s="18"/>
      <c r="U622" s="13"/>
      <c r="V622" s="13"/>
      <c r="W622" s="17"/>
      <c r="X622" s="17"/>
      <c r="Y622" s="17"/>
      <c r="Z622" s="17"/>
      <c r="AA622" s="13"/>
    </row>
    <row r="623" customFormat="false" ht="12.75" hidden="false" customHeight="false" outlineLevel="0" collapsed="false">
      <c r="A623" s="15"/>
      <c r="B623" s="16"/>
      <c r="C623" s="16"/>
      <c r="D623" s="17"/>
      <c r="E623" s="17"/>
      <c r="F623" s="17"/>
      <c r="G623" s="13"/>
      <c r="H623" s="13"/>
      <c r="I623" s="17"/>
      <c r="J623" s="17"/>
      <c r="K623" s="17"/>
      <c r="L623" s="17"/>
      <c r="M623" s="17"/>
      <c r="N623" s="17"/>
      <c r="O623" s="17"/>
      <c r="P623" s="17"/>
      <c r="Q623" s="17"/>
      <c r="R623" s="16"/>
      <c r="S623" s="16"/>
      <c r="T623" s="18"/>
      <c r="U623" s="13"/>
      <c r="V623" s="13"/>
      <c r="W623" s="17"/>
      <c r="X623" s="17"/>
      <c r="Y623" s="17"/>
      <c r="Z623" s="17"/>
      <c r="AA623" s="13"/>
    </row>
    <row r="624" customFormat="false" ht="12.75" hidden="false" customHeight="false" outlineLevel="0" collapsed="false">
      <c r="A624" s="15"/>
      <c r="B624" s="16"/>
      <c r="C624" s="16"/>
      <c r="D624" s="17"/>
      <c r="E624" s="17"/>
      <c r="F624" s="17"/>
      <c r="G624" s="13"/>
      <c r="H624" s="13"/>
      <c r="I624" s="17"/>
      <c r="J624" s="17"/>
      <c r="K624" s="17"/>
      <c r="L624" s="17"/>
      <c r="M624" s="17"/>
      <c r="N624" s="17"/>
      <c r="O624" s="17"/>
      <c r="P624" s="17"/>
      <c r="Q624" s="17"/>
      <c r="R624" s="16"/>
      <c r="S624" s="16"/>
      <c r="T624" s="18"/>
      <c r="U624" s="13"/>
      <c r="V624" s="13"/>
      <c r="W624" s="17"/>
      <c r="X624" s="17"/>
      <c r="Y624" s="17"/>
      <c r="Z624" s="17"/>
      <c r="AA624" s="13"/>
    </row>
    <row r="625" customFormat="false" ht="12.75" hidden="false" customHeight="false" outlineLevel="0" collapsed="false">
      <c r="A625" s="15"/>
      <c r="B625" s="16"/>
      <c r="C625" s="16"/>
      <c r="D625" s="17"/>
      <c r="E625" s="17"/>
      <c r="F625" s="17"/>
      <c r="G625" s="13"/>
      <c r="H625" s="13"/>
      <c r="I625" s="17"/>
      <c r="J625" s="17"/>
      <c r="K625" s="17"/>
      <c r="L625" s="17"/>
      <c r="M625" s="17"/>
      <c r="N625" s="17"/>
      <c r="O625" s="17"/>
      <c r="P625" s="17"/>
      <c r="Q625" s="17"/>
      <c r="R625" s="16"/>
      <c r="S625" s="16"/>
      <c r="T625" s="18"/>
      <c r="U625" s="13"/>
      <c r="V625" s="13"/>
      <c r="W625" s="17"/>
      <c r="X625" s="17"/>
      <c r="Y625" s="17"/>
      <c r="Z625" s="17"/>
      <c r="AA625" s="13"/>
    </row>
    <row r="626" customFormat="false" ht="12.75" hidden="false" customHeight="false" outlineLevel="0" collapsed="false">
      <c r="A626" s="15"/>
      <c r="B626" s="16"/>
      <c r="C626" s="16"/>
      <c r="D626" s="17"/>
      <c r="E626" s="17"/>
      <c r="F626" s="17"/>
      <c r="G626" s="13"/>
      <c r="H626" s="13"/>
      <c r="I626" s="17"/>
      <c r="J626" s="17"/>
      <c r="K626" s="17"/>
      <c r="L626" s="17"/>
      <c r="M626" s="17"/>
      <c r="N626" s="17"/>
      <c r="O626" s="17"/>
      <c r="P626" s="17"/>
      <c r="Q626" s="17"/>
      <c r="R626" s="16"/>
      <c r="S626" s="16"/>
      <c r="T626" s="18"/>
      <c r="U626" s="13"/>
      <c r="V626" s="13"/>
      <c r="W626" s="17"/>
      <c r="X626" s="17"/>
      <c r="Y626" s="17"/>
      <c r="Z626" s="17"/>
      <c r="AA626" s="13"/>
    </row>
    <row r="627" customFormat="false" ht="12.75" hidden="false" customHeight="false" outlineLevel="0" collapsed="false">
      <c r="A627" s="15"/>
      <c r="B627" s="16"/>
      <c r="C627" s="16"/>
      <c r="D627" s="17"/>
      <c r="E627" s="17"/>
      <c r="F627" s="17"/>
      <c r="G627" s="13"/>
      <c r="H627" s="13"/>
      <c r="I627" s="17"/>
      <c r="J627" s="17"/>
      <c r="K627" s="17"/>
      <c r="L627" s="17"/>
      <c r="M627" s="17"/>
      <c r="N627" s="17"/>
      <c r="O627" s="17"/>
      <c r="P627" s="17"/>
      <c r="Q627" s="17"/>
      <c r="R627" s="16"/>
      <c r="S627" s="16"/>
      <c r="T627" s="18"/>
      <c r="U627" s="13"/>
      <c r="V627" s="13"/>
      <c r="W627" s="17"/>
      <c r="X627" s="17"/>
      <c r="Y627" s="17"/>
      <c r="Z627" s="17"/>
      <c r="AA627" s="13"/>
    </row>
    <row r="628" customFormat="false" ht="12.75" hidden="false" customHeight="false" outlineLevel="0" collapsed="false">
      <c r="A628" s="15"/>
      <c r="B628" s="16"/>
      <c r="C628" s="16"/>
      <c r="D628" s="17"/>
      <c r="E628" s="17"/>
      <c r="F628" s="17"/>
      <c r="G628" s="13"/>
      <c r="H628" s="13"/>
      <c r="I628" s="17"/>
      <c r="J628" s="17"/>
      <c r="K628" s="17"/>
      <c r="L628" s="17"/>
      <c r="M628" s="17"/>
      <c r="N628" s="17"/>
      <c r="O628" s="17"/>
      <c r="P628" s="17"/>
      <c r="Q628" s="17"/>
      <c r="R628" s="16"/>
      <c r="S628" s="16"/>
      <c r="T628" s="18"/>
      <c r="U628" s="13"/>
      <c r="V628" s="13"/>
      <c r="W628" s="17"/>
      <c r="X628" s="17"/>
      <c r="Y628" s="17"/>
      <c r="Z628" s="17"/>
      <c r="AA628" s="13"/>
    </row>
    <row r="629" customFormat="false" ht="12.75" hidden="false" customHeight="false" outlineLevel="0" collapsed="false">
      <c r="A629" s="15"/>
      <c r="B629" s="16"/>
      <c r="C629" s="16"/>
      <c r="D629" s="17"/>
      <c r="E629" s="17"/>
      <c r="F629" s="17"/>
      <c r="G629" s="13"/>
      <c r="H629" s="13"/>
      <c r="I629" s="17"/>
      <c r="J629" s="17"/>
      <c r="K629" s="17"/>
      <c r="L629" s="17"/>
      <c r="M629" s="17"/>
      <c r="N629" s="17"/>
      <c r="O629" s="17"/>
      <c r="P629" s="17"/>
      <c r="Q629" s="17"/>
      <c r="R629" s="16"/>
      <c r="S629" s="16"/>
      <c r="T629" s="18"/>
      <c r="U629" s="13"/>
      <c r="V629" s="13"/>
      <c r="W629" s="17"/>
      <c r="X629" s="17"/>
      <c r="Y629" s="17"/>
      <c r="Z629" s="17"/>
      <c r="AA629" s="13"/>
    </row>
    <row r="630" customFormat="false" ht="12.75" hidden="false" customHeight="false" outlineLevel="0" collapsed="false">
      <c r="A630" s="15"/>
      <c r="B630" s="16"/>
      <c r="C630" s="16"/>
      <c r="D630" s="17"/>
      <c r="E630" s="17"/>
      <c r="F630" s="17"/>
      <c r="G630" s="13"/>
      <c r="H630" s="13"/>
      <c r="I630" s="17"/>
      <c r="J630" s="17"/>
      <c r="K630" s="17"/>
      <c r="L630" s="17"/>
      <c r="M630" s="17"/>
      <c r="N630" s="17"/>
      <c r="O630" s="17"/>
      <c r="P630" s="17"/>
      <c r="Q630" s="17"/>
      <c r="R630" s="16"/>
      <c r="S630" s="16"/>
      <c r="T630" s="18"/>
      <c r="U630" s="13"/>
      <c r="V630" s="13"/>
      <c r="W630" s="17"/>
      <c r="X630" s="17"/>
      <c r="Y630" s="17"/>
      <c r="Z630" s="17"/>
      <c r="AA630" s="13"/>
    </row>
    <row r="631" customFormat="false" ht="12.75" hidden="false" customHeight="false" outlineLevel="0" collapsed="false">
      <c r="A631" s="15"/>
      <c r="B631" s="16"/>
      <c r="C631" s="16"/>
      <c r="D631" s="17"/>
      <c r="E631" s="17"/>
      <c r="F631" s="17"/>
      <c r="G631" s="13"/>
      <c r="H631" s="13"/>
      <c r="I631" s="17"/>
      <c r="J631" s="17"/>
      <c r="K631" s="17"/>
      <c r="L631" s="17"/>
      <c r="M631" s="17"/>
      <c r="N631" s="17"/>
      <c r="O631" s="17"/>
      <c r="P631" s="17"/>
      <c r="Q631" s="17"/>
      <c r="R631" s="16"/>
      <c r="S631" s="16"/>
      <c r="T631" s="18"/>
      <c r="U631" s="13"/>
      <c r="V631" s="13"/>
      <c r="W631" s="17"/>
      <c r="X631" s="17"/>
      <c r="Y631" s="17"/>
      <c r="Z631" s="17"/>
      <c r="AA631" s="13"/>
    </row>
    <row r="632" customFormat="false" ht="12.75" hidden="false" customHeight="false" outlineLevel="0" collapsed="false">
      <c r="A632" s="15"/>
      <c r="B632" s="16"/>
      <c r="C632" s="16"/>
      <c r="D632" s="17"/>
      <c r="E632" s="17"/>
      <c r="F632" s="17"/>
      <c r="G632" s="13"/>
      <c r="H632" s="13"/>
      <c r="I632" s="17"/>
      <c r="J632" s="17"/>
      <c r="K632" s="17"/>
      <c r="L632" s="17"/>
      <c r="M632" s="17"/>
      <c r="N632" s="17"/>
      <c r="O632" s="17"/>
      <c r="P632" s="17"/>
      <c r="Q632" s="17"/>
      <c r="R632" s="16"/>
      <c r="S632" s="16"/>
      <c r="T632" s="18"/>
      <c r="U632" s="13"/>
      <c r="V632" s="13"/>
      <c r="W632" s="17"/>
      <c r="X632" s="17"/>
      <c r="Y632" s="17"/>
      <c r="Z632" s="17"/>
      <c r="AA632" s="13"/>
    </row>
    <row r="633" customFormat="false" ht="12.75" hidden="false" customHeight="false" outlineLevel="0" collapsed="false">
      <c r="A633" s="15"/>
      <c r="B633" s="16"/>
      <c r="C633" s="16"/>
      <c r="D633" s="17"/>
      <c r="E633" s="17"/>
      <c r="F633" s="17"/>
      <c r="G633" s="13"/>
      <c r="H633" s="13"/>
      <c r="I633" s="17"/>
      <c r="J633" s="17"/>
      <c r="K633" s="17"/>
      <c r="L633" s="17"/>
      <c r="M633" s="17"/>
      <c r="N633" s="17"/>
      <c r="O633" s="17"/>
      <c r="P633" s="17"/>
      <c r="Q633" s="17"/>
      <c r="R633" s="16"/>
      <c r="S633" s="16"/>
      <c r="T633" s="18"/>
      <c r="U633" s="13"/>
      <c r="V633" s="13"/>
      <c r="W633" s="17"/>
      <c r="X633" s="17"/>
      <c r="Y633" s="17"/>
      <c r="Z633" s="17"/>
      <c r="AA633" s="13"/>
    </row>
    <row r="634" customFormat="false" ht="12.75" hidden="false" customHeight="false" outlineLevel="0" collapsed="false">
      <c r="A634" s="15"/>
      <c r="B634" s="16"/>
      <c r="C634" s="16"/>
      <c r="D634" s="17"/>
      <c r="E634" s="17"/>
      <c r="F634" s="17"/>
      <c r="G634" s="13"/>
      <c r="H634" s="13"/>
      <c r="I634" s="17"/>
      <c r="J634" s="17"/>
      <c r="K634" s="17"/>
      <c r="L634" s="17"/>
      <c r="M634" s="17"/>
      <c r="N634" s="17"/>
      <c r="O634" s="17"/>
      <c r="P634" s="17"/>
      <c r="Q634" s="17"/>
      <c r="R634" s="16"/>
      <c r="S634" s="16"/>
      <c r="T634" s="18"/>
      <c r="U634" s="13"/>
      <c r="V634" s="13"/>
      <c r="W634" s="17"/>
      <c r="X634" s="17"/>
      <c r="Y634" s="17"/>
      <c r="Z634" s="17"/>
      <c r="AA634" s="13"/>
    </row>
    <row r="635" customFormat="false" ht="12.75" hidden="false" customHeight="false" outlineLevel="0" collapsed="false">
      <c r="A635" s="15"/>
      <c r="B635" s="16"/>
      <c r="C635" s="16"/>
      <c r="D635" s="17"/>
      <c r="E635" s="17"/>
      <c r="F635" s="17"/>
      <c r="G635" s="13"/>
      <c r="H635" s="13"/>
      <c r="I635" s="17"/>
      <c r="J635" s="17"/>
      <c r="K635" s="17"/>
      <c r="L635" s="17"/>
      <c r="M635" s="17"/>
      <c r="N635" s="17"/>
      <c r="O635" s="17"/>
      <c r="P635" s="17"/>
      <c r="Q635" s="17"/>
      <c r="R635" s="16"/>
      <c r="S635" s="16"/>
      <c r="T635" s="18"/>
      <c r="U635" s="13"/>
      <c r="V635" s="13"/>
      <c r="W635" s="17"/>
      <c r="X635" s="17"/>
      <c r="Y635" s="17"/>
      <c r="Z635" s="17"/>
      <c r="AA635" s="13"/>
    </row>
    <row r="636" customFormat="false" ht="12.75" hidden="false" customHeight="false" outlineLevel="0" collapsed="false">
      <c r="A636" s="15"/>
      <c r="B636" s="16"/>
      <c r="C636" s="16"/>
      <c r="D636" s="17"/>
      <c r="E636" s="17"/>
      <c r="F636" s="17"/>
      <c r="G636" s="13"/>
      <c r="H636" s="13"/>
      <c r="I636" s="17"/>
      <c r="J636" s="17"/>
      <c r="K636" s="17"/>
      <c r="L636" s="17"/>
      <c r="M636" s="17"/>
      <c r="N636" s="17"/>
      <c r="O636" s="17"/>
      <c r="P636" s="17"/>
      <c r="Q636" s="17"/>
      <c r="R636" s="16"/>
      <c r="S636" s="16"/>
      <c r="T636" s="18"/>
      <c r="U636" s="13"/>
      <c r="V636" s="13"/>
      <c r="W636" s="17"/>
      <c r="X636" s="17"/>
      <c r="Y636" s="17"/>
      <c r="Z636" s="17"/>
      <c r="AA636" s="13"/>
    </row>
    <row r="637" customFormat="false" ht="12.75" hidden="false" customHeight="false" outlineLevel="0" collapsed="false">
      <c r="A637" s="15"/>
      <c r="B637" s="16"/>
      <c r="C637" s="16"/>
      <c r="D637" s="17"/>
      <c r="E637" s="17"/>
      <c r="F637" s="17"/>
      <c r="G637" s="13"/>
      <c r="H637" s="13"/>
      <c r="I637" s="17"/>
      <c r="J637" s="17"/>
      <c r="K637" s="17"/>
      <c r="L637" s="17"/>
      <c r="M637" s="17"/>
      <c r="N637" s="17"/>
      <c r="O637" s="17"/>
      <c r="P637" s="17"/>
      <c r="Q637" s="17"/>
      <c r="R637" s="16"/>
      <c r="S637" s="16"/>
      <c r="T637" s="18"/>
      <c r="U637" s="13"/>
      <c r="V637" s="13"/>
      <c r="W637" s="17"/>
      <c r="X637" s="17"/>
      <c r="Y637" s="17"/>
      <c r="Z637" s="17"/>
      <c r="AA637" s="13"/>
    </row>
    <row r="638" customFormat="false" ht="12.75" hidden="false" customHeight="false" outlineLevel="0" collapsed="false">
      <c r="A638" s="15"/>
      <c r="B638" s="16"/>
      <c r="C638" s="16"/>
      <c r="D638" s="17"/>
      <c r="E638" s="17"/>
      <c r="F638" s="17"/>
      <c r="G638" s="13"/>
      <c r="H638" s="13"/>
      <c r="I638" s="17"/>
      <c r="J638" s="17"/>
      <c r="K638" s="17"/>
      <c r="L638" s="17"/>
      <c r="M638" s="17"/>
      <c r="N638" s="17"/>
      <c r="O638" s="17"/>
      <c r="P638" s="17"/>
      <c r="Q638" s="17"/>
      <c r="R638" s="16"/>
      <c r="S638" s="16"/>
      <c r="T638" s="18"/>
      <c r="U638" s="13"/>
      <c r="V638" s="13"/>
      <c r="W638" s="17"/>
      <c r="X638" s="17"/>
      <c r="Y638" s="17"/>
      <c r="Z638" s="17"/>
      <c r="AA638" s="13"/>
    </row>
    <row r="639" customFormat="false" ht="12.75" hidden="false" customHeight="false" outlineLevel="0" collapsed="false">
      <c r="A639" s="15"/>
      <c r="B639" s="16"/>
      <c r="C639" s="16"/>
      <c r="D639" s="17"/>
      <c r="E639" s="17"/>
      <c r="F639" s="17"/>
      <c r="G639" s="13"/>
      <c r="H639" s="13"/>
      <c r="I639" s="17"/>
      <c r="J639" s="17"/>
      <c r="K639" s="17"/>
      <c r="L639" s="17"/>
      <c r="M639" s="17"/>
      <c r="N639" s="17"/>
      <c r="O639" s="17"/>
      <c r="P639" s="17"/>
      <c r="Q639" s="17"/>
      <c r="R639" s="16"/>
      <c r="S639" s="16"/>
      <c r="T639" s="18"/>
      <c r="U639" s="13"/>
      <c r="V639" s="13"/>
      <c r="W639" s="17"/>
      <c r="X639" s="17"/>
      <c r="Y639" s="17"/>
      <c r="Z639" s="17"/>
      <c r="AA639" s="13"/>
    </row>
    <row r="640" customFormat="false" ht="12.75" hidden="false" customHeight="false" outlineLevel="0" collapsed="false">
      <c r="A640" s="15"/>
      <c r="B640" s="16"/>
      <c r="C640" s="16"/>
      <c r="D640" s="17"/>
      <c r="E640" s="17"/>
      <c r="F640" s="17"/>
      <c r="G640" s="13"/>
      <c r="H640" s="13"/>
      <c r="I640" s="17"/>
      <c r="J640" s="17"/>
      <c r="K640" s="17"/>
      <c r="L640" s="17"/>
      <c r="M640" s="17"/>
      <c r="N640" s="17"/>
      <c r="O640" s="17"/>
      <c r="P640" s="17"/>
      <c r="Q640" s="17"/>
      <c r="R640" s="16"/>
      <c r="S640" s="16"/>
      <c r="T640" s="18"/>
      <c r="U640" s="13"/>
      <c r="V640" s="13"/>
      <c r="W640" s="17"/>
      <c r="X640" s="17"/>
      <c r="Y640" s="17"/>
      <c r="Z640" s="17"/>
      <c r="AA640" s="13"/>
    </row>
    <row r="641" customFormat="false" ht="12.75" hidden="false" customHeight="false" outlineLevel="0" collapsed="false">
      <c r="A641" s="15"/>
      <c r="B641" s="16"/>
      <c r="C641" s="16"/>
      <c r="D641" s="17"/>
      <c r="E641" s="17"/>
      <c r="F641" s="17"/>
      <c r="G641" s="13"/>
      <c r="H641" s="13"/>
      <c r="I641" s="17"/>
      <c r="J641" s="17"/>
      <c r="K641" s="17"/>
      <c r="L641" s="17"/>
      <c r="M641" s="17"/>
      <c r="N641" s="17"/>
      <c r="O641" s="17"/>
      <c r="P641" s="17"/>
      <c r="Q641" s="17"/>
      <c r="R641" s="16"/>
      <c r="S641" s="16"/>
      <c r="T641" s="18"/>
      <c r="U641" s="13"/>
      <c r="V641" s="13"/>
      <c r="W641" s="17"/>
      <c r="X641" s="17"/>
      <c r="Y641" s="17"/>
      <c r="Z641" s="17"/>
      <c r="AA641" s="13"/>
    </row>
    <row r="642" customFormat="false" ht="12.75" hidden="false" customHeight="false" outlineLevel="0" collapsed="false">
      <c r="A642" s="15"/>
      <c r="B642" s="16"/>
      <c r="C642" s="16"/>
      <c r="D642" s="17"/>
      <c r="E642" s="17"/>
      <c r="F642" s="17"/>
      <c r="G642" s="13"/>
      <c r="H642" s="13"/>
      <c r="I642" s="17"/>
      <c r="J642" s="17"/>
      <c r="K642" s="17"/>
      <c r="L642" s="17"/>
      <c r="M642" s="17"/>
      <c r="N642" s="17"/>
      <c r="O642" s="17"/>
      <c r="P642" s="17"/>
      <c r="Q642" s="17"/>
      <c r="R642" s="16"/>
      <c r="S642" s="16"/>
      <c r="T642" s="18"/>
      <c r="U642" s="13"/>
      <c r="V642" s="13"/>
      <c r="W642" s="17"/>
      <c r="X642" s="17"/>
      <c r="Y642" s="17"/>
      <c r="Z642" s="17"/>
      <c r="AA642" s="13"/>
    </row>
    <row r="643" customFormat="false" ht="12.75" hidden="false" customHeight="false" outlineLevel="0" collapsed="false">
      <c r="A643" s="15"/>
      <c r="B643" s="16"/>
      <c r="C643" s="16"/>
      <c r="D643" s="17"/>
      <c r="E643" s="17"/>
      <c r="F643" s="17"/>
      <c r="G643" s="13"/>
      <c r="H643" s="13"/>
      <c r="I643" s="17"/>
      <c r="J643" s="17"/>
      <c r="K643" s="17"/>
      <c r="L643" s="17"/>
      <c r="M643" s="17"/>
      <c r="N643" s="17"/>
      <c r="O643" s="17"/>
      <c r="P643" s="17"/>
      <c r="Q643" s="17"/>
      <c r="R643" s="16"/>
      <c r="S643" s="16"/>
      <c r="T643" s="18"/>
      <c r="U643" s="13"/>
      <c r="V643" s="13"/>
      <c r="W643" s="17"/>
      <c r="X643" s="17"/>
      <c r="Y643" s="17"/>
      <c r="Z643" s="17"/>
      <c r="AA643" s="13"/>
    </row>
    <row r="644" customFormat="false" ht="12.75" hidden="false" customHeight="false" outlineLevel="0" collapsed="false">
      <c r="A644" s="15"/>
      <c r="B644" s="16"/>
      <c r="C644" s="16"/>
      <c r="D644" s="17"/>
      <c r="E644" s="17"/>
      <c r="F644" s="17"/>
      <c r="G644" s="13"/>
      <c r="H644" s="13"/>
      <c r="I644" s="17"/>
      <c r="J644" s="17"/>
      <c r="K644" s="17"/>
      <c r="L644" s="17"/>
      <c r="M644" s="17"/>
      <c r="N644" s="17"/>
      <c r="O644" s="17"/>
      <c r="P644" s="17"/>
      <c r="Q644" s="17"/>
      <c r="R644" s="16"/>
      <c r="S644" s="16"/>
      <c r="T644" s="18"/>
      <c r="U644" s="13"/>
      <c r="V644" s="13"/>
      <c r="W644" s="17"/>
      <c r="X644" s="17"/>
      <c r="Y644" s="17"/>
      <c r="Z644" s="17"/>
      <c r="AA644" s="13"/>
    </row>
    <row r="645" customFormat="false" ht="12.75" hidden="false" customHeight="false" outlineLevel="0" collapsed="false">
      <c r="A645" s="15"/>
      <c r="B645" s="16"/>
      <c r="C645" s="16"/>
      <c r="D645" s="17"/>
      <c r="E645" s="17"/>
      <c r="F645" s="17"/>
      <c r="G645" s="13"/>
      <c r="H645" s="13"/>
      <c r="I645" s="17"/>
      <c r="J645" s="17"/>
      <c r="K645" s="17"/>
      <c r="L645" s="17"/>
      <c r="M645" s="17"/>
      <c r="N645" s="17"/>
      <c r="O645" s="17"/>
      <c r="P645" s="17"/>
      <c r="Q645" s="17"/>
      <c r="R645" s="16"/>
      <c r="S645" s="16"/>
      <c r="T645" s="18"/>
      <c r="U645" s="13"/>
      <c r="V645" s="13"/>
      <c r="W645" s="17"/>
      <c r="X645" s="17"/>
      <c r="Y645" s="17"/>
      <c r="Z645" s="17"/>
      <c r="AA645" s="13"/>
    </row>
    <row r="646" customFormat="false" ht="12.75" hidden="false" customHeight="false" outlineLevel="0" collapsed="false">
      <c r="A646" s="15"/>
      <c r="B646" s="16"/>
      <c r="C646" s="16"/>
      <c r="D646" s="17"/>
      <c r="E646" s="17"/>
      <c r="F646" s="17"/>
      <c r="G646" s="13"/>
      <c r="H646" s="13"/>
      <c r="I646" s="17"/>
      <c r="J646" s="17"/>
      <c r="K646" s="17"/>
      <c r="L646" s="17"/>
      <c r="M646" s="17"/>
      <c r="N646" s="17"/>
      <c r="O646" s="17"/>
      <c r="P646" s="17"/>
      <c r="Q646" s="17"/>
      <c r="R646" s="16"/>
      <c r="S646" s="16"/>
      <c r="T646" s="18"/>
      <c r="U646" s="13"/>
      <c r="V646" s="13"/>
      <c r="W646" s="17"/>
      <c r="X646" s="17"/>
      <c r="Y646" s="17"/>
      <c r="Z646" s="17"/>
      <c r="AA646" s="13"/>
    </row>
    <row r="647" customFormat="false" ht="12.75" hidden="false" customHeight="false" outlineLevel="0" collapsed="false">
      <c r="A647" s="15"/>
      <c r="B647" s="16"/>
      <c r="C647" s="16"/>
      <c r="D647" s="17"/>
      <c r="E647" s="17"/>
      <c r="F647" s="17"/>
      <c r="G647" s="13"/>
      <c r="H647" s="13"/>
      <c r="I647" s="17"/>
      <c r="J647" s="17"/>
      <c r="K647" s="17"/>
      <c r="L647" s="17"/>
      <c r="M647" s="17"/>
      <c r="N647" s="17"/>
      <c r="O647" s="17"/>
      <c r="P647" s="17"/>
      <c r="Q647" s="17"/>
      <c r="R647" s="16"/>
      <c r="S647" s="16"/>
      <c r="T647" s="18"/>
      <c r="U647" s="13"/>
      <c r="V647" s="13"/>
      <c r="W647" s="17"/>
      <c r="X647" s="17"/>
      <c r="Y647" s="17"/>
      <c r="Z647" s="17"/>
      <c r="AA647" s="13"/>
    </row>
    <row r="648" customFormat="false" ht="12.75" hidden="false" customHeight="false" outlineLevel="0" collapsed="false">
      <c r="A648" s="15"/>
      <c r="B648" s="16"/>
      <c r="C648" s="16"/>
      <c r="D648" s="17"/>
      <c r="E648" s="17"/>
      <c r="F648" s="17"/>
      <c r="G648" s="13"/>
      <c r="H648" s="13"/>
      <c r="I648" s="17"/>
      <c r="J648" s="17"/>
      <c r="K648" s="17"/>
      <c r="L648" s="17"/>
      <c r="M648" s="17"/>
      <c r="N648" s="17"/>
      <c r="O648" s="17"/>
      <c r="P648" s="17"/>
      <c r="Q648" s="17"/>
      <c r="R648" s="16"/>
      <c r="S648" s="16"/>
      <c r="T648" s="18"/>
      <c r="U648" s="13"/>
      <c r="V648" s="13"/>
      <c r="W648" s="17"/>
      <c r="X648" s="17"/>
      <c r="Y648" s="17"/>
      <c r="Z648" s="17"/>
      <c r="AA648" s="13"/>
    </row>
    <row r="649" customFormat="false" ht="12.75" hidden="false" customHeight="false" outlineLevel="0" collapsed="false">
      <c r="A649" s="15"/>
      <c r="B649" s="16"/>
      <c r="C649" s="16"/>
      <c r="D649" s="17"/>
      <c r="E649" s="17"/>
      <c r="F649" s="17"/>
      <c r="G649" s="13"/>
      <c r="H649" s="13"/>
      <c r="I649" s="17"/>
      <c r="J649" s="17"/>
      <c r="K649" s="17"/>
      <c r="L649" s="17"/>
      <c r="M649" s="17"/>
      <c r="N649" s="17"/>
      <c r="O649" s="17"/>
      <c r="P649" s="17"/>
      <c r="Q649" s="17"/>
      <c r="R649" s="16"/>
      <c r="S649" s="16"/>
      <c r="T649" s="18"/>
      <c r="U649" s="13"/>
      <c r="V649" s="13"/>
      <c r="W649" s="17"/>
      <c r="X649" s="17"/>
      <c r="Y649" s="17"/>
      <c r="Z649" s="17"/>
      <c r="AA649" s="13"/>
    </row>
    <row r="650" customFormat="false" ht="12.75" hidden="false" customHeight="false" outlineLevel="0" collapsed="false">
      <c r="A650" s="15"/>
      <c r="B650" s="16"/>
      <c r="C650" s="16"/>
      <c r="D650" s="17"/>
      <c r="E650" s="17"/>
      <c r="F650" s="17"/>
      <c r="G650" s="13"/>
      <c r="H650" s="13"/>
      <c r="I650" s="17"/>
      <c r="J650" s="17"/>
      <c r="K650" s="17"/>
      <c r="L650" s="17"/>
      <c r="M650" s="17"/>
      <c r="N650" s="17"/>
      <c r="O650" s="17"/>
      <c r="P650" s="17"/>
      <c r="Q650" s="17"/>
      <c r="R650" s="16"/>
      <c r="S650" s="16"/>
      <c r="T650" s="18"/>
      <c r="U650" s="13"/>
      <c r="V650" s="13"/>
      <c r="W650" s="17"/>
      <c r="X650" s="17"/>
      <c r="Y650" s="17"/>
      <c r="Z650" s="17"/>
      <c r="AA650" s="13"/>
    </row>
    <row r="651" customFormat="false" ht="12.75" hidden="false" customHeight="false" outlineLevel="0" collapsed="false">
      <c r="A651" s="15"/>
      <c r="B651" s="16"/>
      <c r="C651" s="16"/>
      <c r="D651" s="17"/>
      <c r="E651" s="17"/>
      <c r="F651" s="17"/>
      <c r="G651" s="13"/>
      <c r="H651" s="13"/>
      <c r="I651" s="17"/>
      <c r="J651" s="17"/>
      <c r="K651" s="17"/>
      <c r="L651" s="17"/>
      <c r="M651" s="17"/>
      <c r="N651" s="17"/>
      <c r="O651" s="17"/>
      <c r="P651" s="17"/>
      <c r="Q651" s="17"/>
      <c r="R651" s="16"/>
      <c r="S651" s="16"/>
      <c r="T651" s="18"/>
      <c r="U651" s="13"/>
      <c r="V651" s="13"/>
      <c r="W651" s="17"/>
      <c r="X651" s="17"/>
      <c r="Y651" s="17"/>
      <c r="Z651" s="17"/>
      <c r="AA651" s="13"/>
    </row>
    <row r="652" customFormat="false" ht="12.75" hidden="false" customHeight="false" outlineLevel="0" collapsed="false">
      <c r="A652" s="15"/>
      <c r="B652" s="16"/>
      <c r="C652" s="16"/>
      <c r="D652" s="17"/>
      <c r="E652" s="17"/>
      <c r="F652" s="17"/>
      <c r="G652" s="13"/>
      <c r="H652" s="13"/>
      <c r="I652" s="17"/>
      <c r="J652" s="17"/>
      <c r="K652" s="17"/>
      <c r="L652" s="17"/>
      <c r="M652" s="17"/>
      <c r="N652" s="17"/>
      <c r="O652" s="17"/>
      <c r="P652" s="17"/>
      <c r="Q652" s="17"/>
      <c r="R652" s="16"/>
      <c r="S652" s="16"/>
      <c r="T652" s="18"/>
      <c r="U652" s="13"/>
      <c r="V652" s="13"/>
      <c r="W652" s="17"/>
      <c r="X652" s="17"/>
      <c r="Y652" s="17"/>
      <c r="Z652" s="17"/>
      <c r="AA652" s="13"/>
    </row>
    <row r="653" customFormat="false" ht="12.75" hidden="false" customHeight="false" outlineLevel="0" collapsed="false">
      <c r="A653" s="15"/>
      <c r="B653" s="16"/>
      <c r="C653" s="16"/>
      <c r="D653" s="17"/>
      <c r="E653" s="17"/>
      <c r="F653" s="17"/>
      <c r="G653" s="13"/>
      <c r="H653" s="13"/>
      <c r="I653" s="17"/>
      <c r="J653" s="17"/>
      <c r="K653" s="17"/>
      <c r="L653" s="17"/>
      <c r="M653" s="17"/>
      <c r="N653" s="17"/>
      <c r="O653" s="17"/>
      <c r="P653" s="17"/>
      <c r="Q653" s="17"/>
      <c r="R653" s="16"/>
      <c r="S653" s="16"/>
      <c r="T653" s="18"/>
      <c r="U653" s="13"/>
      <c r="V653" s="13"/>
      <c r="W653" s="17"/>
      <c r="X653" s="17"/>
      <c r="Y653" s="17"/>
      <c r="Z653" s="17"/>
      <c r="AA653" s="13"/>
    </row>
    <row r="654" customFormat="false" ht="12.75" hidden="false" customHeight="false" outlineLevel="0" collapsed="false">
      <c r="A654" s="15"/>
      <c r="B654" s="16"/>
      <c r="C654" s="16"/>
      <c r="D654" s="17"/>
      <c r="E654" s="17"/>
      <c r="F654" s="17"/>
      <c r="G654" s="13"/>
      <c r="H654" s="13"/>
      <c r="I654" s="17"/>
      <c r="J654" s="17"/>
      <c r="K654" s="17"/>
      <c r="L654" s="17"/>
      <c r="M654" s="17"/>
      <c r="N654" s="17"/>
      <c r="O654" s="17"/>
      <c r="P654" s="17"/>
      <c r="Q654" s="17"/>
      <c r="R654" s="16"/>
      <c r="S654" s="16"/>
      <c r="T654" s="18"/>
      <c r="U654" s="13"/>
      <c r="V654" s="13"/>
      <c r="W654" s="17"/>
      <c r="X654" s="17"/>
      <c r="Y654" s="17"/>
      <c r="Z654" s="17"/>
      <c r="AA654" s="13"/>
    </row>
    <row r="655" customFormat="false" ht="12.75" hidden="false" customHeight="false" outlineLevel="0" collapsed="false">
      <c r="A655" s="15"/>
      <c r="B655" s="16"/>
      <c r="C655" s="16"/>
      <c r="D655" s="17"/>
      <c r="E655" s="17"/>
      <c r="F655" s="17"/>
      <c r="G655" s="13"/>
      <c r="H655" s="13"/>
      <c r="I655" s="17"/>
      <c r="J655" s="17"/>
      <c r="K655" s="17"/>
      <c r="L655" s="17"/>
      <c r="M655" s="17"/>
      <c r="N655" s="17"/>
      <c r="O655" s="17"/>
      <c r="P655" s="17"/>
      <c r="Q655" s="17"/>
      <c r="R655" s="16"/>
      <c r="S655" s="16"/>
      <c r="T655" s="18"/>
      <c r="U655" s="13"/>
      <c r="V655" s="13"/>
      <c r="W655" s="17"/>
      <c r="X655" s="17"/>
      <c r="Y655" s="17"/>
      <c r="Z655" s="17"/>
      <c r="AA655" s="13"/>
    </row>
    <row r="656" customFormat="false" ht="12.75" hidden="false" customHeight="false" outlineLevel="0" collapsed="false">
      <c r="A656" s="15"/>
      <c r="B656" s="16"/>
      <c r="C656" s="16"/>
      <c r="D656" s="17"/>
      <c r="E656" s="17"/>
      <c r="F656" s="17"/>
      <c r="G656" s="13"/>
      <c r="H656" s="13"/>
      <c r="I656" s="17"/>
      <c r="J656" s="17"/>
      <c r="K656" s="17"/>
      <c r="L656" s="17"/>
      <c r="M656" s="17"/>
      <c r="N656" s="17"/>
      <c r="O656" s="17"/>
      <c r="P656" s="17"/>
      <c r="Q656" s="17"/>
      <c r="R656" s="16"/>
      <c r="S656" s="16"/>
      <c r="T656" s="18"/>
      <c r="U656" s="13"/>
      <c r="V656" s="13"/>
      <c r="W656" s="17"/>
      <c r="X656" s="17"/>
      <c r="Y656" s="17"/>
      <c r="Z656" s="17"/>
      <c r="AA656" s="13"/>
    </row>
    <row r="657" customFormat="false" ht="12.75" hidden="false" customHeight="false" outlineLevel="0" collapsed="false">
      <c r="A657" s="15"/>
      <c r="B657" s="16"/>
      <c r="C657" s="16"/>
      <c r="D657" s="17"/>
      <c r="E657" s="17"/>
      <c r="F657" s="17"/>
      <c r="G657" s="13"/>
      <c r="H657" s="13"/>
      <c r="I657" s="17"/>
      <c r="J657" s="17"/>
      <c r="K657" s="17"/>
      <c r="L657" s="17"/>
      <c r="M657" s="17"/>
      <c r="N657" s="17"/>
      <c r="O657" s="17"/>
      <c r="P657" s="17"/>
      <c r="Q657" s="17"/>
      <c r="R657" s="16"/>
      <c r="S657" s="16"/>
      <c r="T657" s="18"/>
      <c r="U657" s="13"/>
      <c r="V657" s="13"/>
      <c r="W657" s="17"/>
      <c r="X657" s="17"/>
      <c r="Y657" s="17"/>
      <c r="Z657" s="17"/>
      <c r="AA657" s="13"/>
    </row>
    <row r="658" customFormat="false" ht="12.75" hidden="false" customHeight="false" outlineLevel="0" collapsed="false">
      <c r="A658" s="15"/>
      <c r="B658" s="16"/>
      <c r="C658" s="16"/>
      <c r="D658" s="17"/>
      <c r="E658" s="17"/>
      <c r="F658" s="17"/>
      <c r="G658" s="13"/>
      <c r="H658" s="13"/>
      <c r="I658" s="17"/>
      <c r="J658" s="17"/>
      <c r="K658" s="17"/>
      <c r="L658" s="17"/>
      <c r="M658" s="17"/>
      <c r="N658" s="17"/>
      <c r="O658" s="17"/>
      <c r="P658" s="17"/>
      <c r="Q658" s="17"/>
      <c r="R658" s="16"/>
      <c r="S658" s="16"/>
      <c r="T658" s="18"/>
      <c r="U658" s="13"/>
      <c r="V658" s="13"/>
      <c r="W658" s="17"/>
      <c r="X658" s="17"/>
      <c r="Y658" s="17"/>
      <c r="Z658" s="17"/>
      <c r="AA658" s="13"/>
    </row>
    <row r="659" customFormat="false" ht="12.75" hidden="false" customHeight="false" outlineLevel="0" collapsed="false">
      <c r="A659" s="15"/>
      <c r="B659" s="16"/>
      <c r="C659" s="16"/>
      <c r="D659" s="17"/>
      <c r="E659" s="17"/>
      <c r="F659" s="17"/>
      <c r="G659" s="13"/>
      <c r="H659" s="13"/>
      <c r="I659" s="17"/>
      <c r="J659" s="17"/>
      <c r="K659" s="17"/>
      <c r="L659" s="17"/>
      <c r="M659" s="17"/>
      <c r="N659" s="17"/>
      <c r="O659" s="17"/>
      <c r="P659" s="17"/>
      <c r="Q659" s="17"/>
      <c r="R659" s="16"/>
      <c r="S659" s="16"/>
      <c r="T659" s="18"/>
      <c r="U659" s="13"/>
      <c r="V659" s="13"/>
      <c r="W659" s="17"/>
      <c r="X659" s="17"/>
      <c r="Y659" s="17"/>
      <c r="Z659" s="17"/>
      <c r="AA659" s="13"/>
    </row>
    <row r="660" customFormat="false" ht="12.75" hidden="false" customHeight="false" outlineLevel="0" collapsed="false">
      <c r="A660" s="15"/>
      <c r="B660" s="16"/>
      <c r="C660" s="16"/>
      <c r="D660" s="17"/>
      <c r="E660" s="17"/>
      <c r="F660" s="17"/>
      <c r="G660" s="13"/>
      <c r="H660" s="13"/>
      <c r="I660" s="17"/>
      <c r="J660" s="17"/>
      <c r="K660" s="17"/>
      <c r="L660" s="17"/>
      <c r="M660" s="17"/>
      <c r="N660" s="17"/>
      <c r="O660" s="17"/>
      <c r="P660" s="17"/>
      <c r="Q660" s="17"/>
      <c r="R660" s="16"/>
      <c r="S660" s="16"/>
      <c r="T660" s="18"/>
      <c r="U660" s="13"/>
      <c r="V660" s="13"/>
      <c r="W660" s="17"/>
      <c r="X660" s="17"/>
      <c r="Y660" s="17"/>
      <c r="Z660" s="17"/>
      <c r="AA660" s="13"/>
    </row>
    <row r="661" customFormat="false" ht="12.75" hidden="false" customHeight="false" outlineLevel="0" collapsed="false">
      <c r="A661" s="15"/>
      <c r="B661" s="16"/>
      <c r="C661" s="16"/>
      <c r="D661" s="17"/>
      <c r="E661" s="17"/>
      <c r="F661" s="17"/>
      <c r="G661" s="13"/>
      <c r="H661" s="13"/>
      <c r="I661" s="17"/>
      <c r="J661" s="17"/>
      <c r="K661" s="17"/>
      <c r="L661" s="17"/>
      <c r="M661" s="17"/>
      <c r="N661" s="17"/>
      <c r="O661" s="17"/>
      <c r="P661" s="17"/>
      <c r="Q661" s="17"/>
      <c r="R661" s="16"/>
      <c r="S661" s="16"/>
      <c r="T661" s="18"/>
      <c r="U661" s="13"/>
      <c r="V661" s="13"/>
      <c r="W661" s="17"/>
      <c r="X661" s="17"/>
      <c r="Y661" s="17"/>
      <c r="Z661" s="17"/>
      <c r="AA661" s="13"/>
    </row>
    <row r="662" customFormat="false" ht="12.75" hidden="false" customHeight="false" outlineLevel="0" collapsed="false">
      <c r="A662" s="15"/>
      <c r="B662" s="16"/>
      <c r="C662" s="16"/>
      <c r="D662" s="17"/>
      <c r="E662" s="17"/>
      <c r="F662" s="17"/>
      <c r="G662" s="13"/>
      <c r="H662" s="13"/>
      <c r="I662" s="17"/>
      <c r="J662" s="17"/>
      <c r="K662" s="17"/>
      <c r="L662" s="17"/>
      <c r="M662" s="17"/>
      <c r="N662" s="17"/>
      <c r="O662" s="17"/>
      <c r="P662" s="17"/>
      <c r="Q662" s="17"/>
      <c r="R662" s="16"/>
      <c r="S662" s="16"/>
      <c r="T662" s="18"/>
      <c r="U662" s="13"/>
      <c r="V662" s="13"/>
      <c r="W662" s="17"/>
      <c r="X662" s="17"/>
      <c r="Y662" s="17"/>
      <c r="Z662" s="17"/>
      <c r="AA662" s="13"/>
    </row>
    <row r="663" customFormat="false" ht="12.75" hidden="false" customHeight="false" outlineLevel="0" collapsed="false">
      <c r="A663" s="15"/>
      <c r="B663" s="16"/>
      <c r="C663" s="16"/>
      <c r="D663" s="17"/>
      <c r="E663" s="17"/>
      <c r="F663" s="17"/>
      <c r="G663" s="13"/>
      <c r="H663" s="13"/>
      <c r="I663" s="17"/>
      <c r="J663" s="17"/>
      <c r="K663" s="17"/>
      <c r="L663" s="17"/>
      <c r="M663" s="17"/>
      <c r="N663" s="17"/>
      <c r="O663" s="17"/>
      <c r="P663" s="17"/>
      <c r="Q663" s="17"/>
      <c r="R663" s="16"/>
      <c r="S663" s="16"/>
      <c r="T663" s="18"/>
      <c r="U663" s="13"/>
      <c r="V663" s="13"/>
      <c r="W663" s="17"/>
      <c r="X663" s="17"/>
      <c r="Y663" s="17"/>
      <c r="Z663" s="17"/>
      <c r="AA663" s="13"/>
    </row>
    <row r="664" customFormat="false" ht="12.75" hidden="false" customHeight="false" outlineLevel="0" collapsed="false">
      <c r="A664" s="15"/>
      <c r="B664" s="16"/>
      <c r="C664" s="16"/>
      <c r="D664" s="17"/>
      <c r="E664" s="17"/>
      <c r="F664" s="17"/>
      <c r="G664" s="13"/>
      <c r="H664" s="13"/>
      <c r="I664" s="17"/>
      <c r="J664" s="17"/>
      <c r="K664" s="17"/>
      <c r="L664" s="17"/>
      <c r="M664" s="17"/>
      <c r="N664" s="17"/>
      <c r="O664" s="17"/>
      <c r="P664" s="17"/>
      <c r="Q664" s="17"/>
      <c r="R664" s="16"/>
      <c r="S664" s="16"/>
      <c r="T664" s="18"/>
      <c r="U664" s="13"/>
      <c r="V664" s="13"/>
      <c r="W664" s="17"/>
      <c r="X664" s="17"/>
      <c r="Y664" s="17"/>
      <c r="Z664" s="17"/>
      <c r="AA664" s="13"/>
    </row>
    <row r="665" customFormat="false" ht="12.75" hidden="false" customHeight="false" outlineLevel="0" collapsed="false">
      <c r="A665" s="15"/>
      <c r="B665" s="16"/>
      <c r="C665" s="16"/>
      <c r="D665" s="17"/>
      <c r="E665" s="17"/>
      <c r="F665" s="17"/>
      <c r="G665" s="13"/>
      <c r="H665" s="13"/>
      <c r="I665" s="17"/>
      <c r="J665" s="17"/>
      <c r="K665" s="17"/>
      <c r="L665" s="17"/>
      <c r="M665" s="17"/>
      <c r="N665" s="17"/>
      <c r="O665" s="17"/>
      <c r="P665" s="17"/>
      <c r="Q665" s="17"/>
      <c r="R665" s="16"/>
      <c r="S665" s="16"/>
      <c r="T665" s="18"/>
      <c r="U665" s="13"/>
      <c r="V665" s="13"/>
      <c r="W665" s="17"/>
      <c r="X665" s="17"/>
      <c r="Y665" s="17"/>
      <c r="Z665" s="17"/>
      <c r="AA665" s="13"/>
    </row>
    <row r="666" customFormat="false" ht="12.75" hidden="false" customHeight="false" outlineLevel="0" collapsed="false">
      <c r="A666" s="15"/>
      <c r="B666" s="16"/>
      <c r="C666" s="16"/>
      <c r="D666" s="17"/>
      <c r="E666" s="17"/>
      <c r="F666" s="17"/>
      <c r="G666" s="13"/>
      <c r="H666" s="13"/>
      <c r="I666" s="17"/>
      <c r="J666" s="17"/>
      <c r="K666" s="17"/>
      <c r="L666" s="17"/>
      <c r="M666" s="17"/>
      <c r="N666" s="17"/>
      <c r="O666" s="17"/>
      <c r="P666" s="17"/>
      <c r="Q666" s="17"/>
      <c r="R666" s="16"/>
      <c r="S666" s="16"/>
      <c r="T666" s="18"/>
      <c r="U666" s="13"/>
      <c r="V666" s="13"/>
      <c r="W666" s="17"/>
      <c r="X666" s="17"/>
      <c r="Y666" s="17"/>
      <c r="Z666" s="17"/>
      <c r="AA666" s="13"/>
    </row>
    <row r="667" customFormat="false" ht="12.75" hidden="false" customHeight="false" outlineLevel="0" collapsed="false">
      <c r="A667" s="15"/>
      <c r="B667" s="16"/>
      <c r="C667" s="16"/>
      <c r="D667" s="17"/>
      <c r="E667" s="17"/>
      <c r="F667" s="17"/>
      <c r="G667" s="13"/>
      <c r="H667" s="13"/>
      <c r="I667" s="17"/>
      <c r="J667" s="17"/>
      <c r="K667" s="17"/>
      <c r="L667" s="17"/>
      <c r="M667" s="17"/>
      <c r="N667" s="17"/>
      <c r="O667" s="17"/>
      <c r="P667" s="17"/>
      <c r="Q667" s="17"/>
      <c r="R667" s="16"/>
      <c r="S667" s="16"/>
      <c r="T667" s="18"/>
      <c r="U667" s="13"/>
      <c r="V667" s="13"/>
      <c r="W667" s="17"/>
      <c r="X667" s="17"/>
      <c r="Y667" s="17"/>
      <c r="Z667" s="17"/>
      <c r="AA667" s="13"/>
    </row>
    <row r="668" customFormat="false" ht="12.75" hidden="false" customHeight="false" outlineLevel="0" collapsed="false">
      <c r="A668" s="15"/>
      <c r="B668" s="16"/>
      <c r="C668" s="16"/>
      <c r="D668" s="17"/>
      <c r="E668" s="17"/>
      <c r="F668" s="17"/>
      <c r="G668" s="13"/>
      <c r="H668" s="13"/>
      <c r="I668" s="17"/>
      <c r="J668" s="17"/>
      <c r="K668" s="17"/>
      <c r="L668" s="17"/>
      <c r="M668" s="17"/>
      <c r="N668" s="17"/>
      <c r="O668" s="17"/>
      <c r="P668" s="17"/>
      <c r="Q668" s="17"/>
      <c r="R668" s="16"/>
      <c r="S668" s="16"/>
      <c r="T668" s="18"/>
      <c r="U668" s="13"/>
      <c r="V668" s="13"/>
      <c r="W668" s="17"/>
      <c r="X668" s="17"/>
      <c r="Y668" s="17"/>
      <c r="Z668" s="17"/>
      <c r="AA668" s="13"/>
    </row>
    <row r="669" customFormat="false" ht="12.75" hidden="false" customHeight="false" outlineLevel="0" collapsed="false">
      <c r="A669" s="15"/>
      <c r="B669" s="16"/>
      <c r="C669" s="16"/>
      <c r="D669" s="17"/>
      <c r="E669" s="17"/>
      <c r="F669" s="17"/>
      <c r="G669" s="13"/>
      <c r="H669" s="13"/>
      <c r="I669" s="17"/>
      <c r="J669" s="17"/>
      <c r="K669" s="17"/>
      <c r="L669" s="17"/>
      <c r="M669" s="17"/>
      <c r="N669" s="17"/>
      <c r="O669" s="17"/>
      <c r="P669" s="17"/>
      <c r="Q669" s="17"/>
      <c r="R669" s="16"/>
      <c r="S669" s="16"/>
      <c r="T669" s="18"/>
      <c r="U669" s="13"/>
      <c r="V669" s="13"/>
      <c r="W669" s="17"/>
      <c r="X669" s="17"/>
      <c r="Y669" s="17"/>
      <c r="Z669" s="17"/>
      <c r="AA669" s="13"/>
    </row>
    <row r="670" customFormat="false" ht="12.75" hidden="false" customHeight="false" outlineLevel="0" collapsed="false">
      <c r="A670" s="15"/>
      <c r="B670" s="16"/>
      <c r="C670" s="16"/>
      <c r="D670" s="17"/>
      <c r="E670" s="17"/>
      <c r="F670" s="17"/>
      <c r="G670" s="13"/>
      <c r="H670" s="13"/>
      <c r="I670" s="17"/>
      <c r="J670" s="17"/>
      <c r="K670" s="17"/>
      <c r="L670" s="17"/>
      <c r="M670" s="17"/>
      <c r="N670" s="17"/>
      <c r="O670" s="17"/>
      <c r="P670" s="17"/>
      <c r="Q670" s="17"/>
      <c r="R670" s="16"/>
      <c r="S670" s="16"/>
      <c r="T670" s="18"/>
      <c r="U670" s="13"/>
      <c r="V670" s="13"/>
      <c r="W670" s="17"/>
      <c r="X670" s="17"/>
      <c r="Y670" s="17"/>
      <c r="Z670" s="17"/>
      <c r="AA670" s="13"/>
    </row>
    <row r="671" customFormat="false" ht="12.75" hidden="false" customHeight="false" outlineLevel="0" collapsed="false">
      <c r="A671" s="15"/>
      <c r="B671" s="16"/>
      <c r="C671" s="16"/>
      <c r="D671" s="17"/>
      <c r="E671" s="17"/>
      <c r="F671" s="17"/>
      <c r="G671" s="13"/>
      <c r="H671" s="13"/>
      <c r="I671" s="17"/>
      <c r="J671" s="17"/>
      <c r="K671" s="17"/>
      <c r="L671" s="17"/>
      <c r="M671" s="17"/>
      <c r="N671" s="17"/>
      <c r="O671" s="17"/>
      <c r="P671" s="17"/>
      <c r="Q671" s="17"/>
      <c r="R671" s="16"/>
      <c r="S671" s="16"/>
      <c r="T671" s="18"/>
      <c r="U671" s="13"/>
      <c r="V671" s="13"/>
      <c r="W671" s="17"/>
      <c r="X671" s="17"/>
      <c r="Y671" s="17"/>
      <c r="Z671" s="17"/>
      <c r="AA671" s="13"/>
    </row>
    <row r="672" customFormat="false" ht="12.75" hidden="false" customHeight="false" outlineLevel="0" collapsed="false">
      <c r="A672" s="15"/>
      <c r="B672" s="16"/>
      <c r="C672" s="16"/>
      <c r="D672" s="17"/>
      <c r="E672" s="17"/>
      <c r="F672" s="17"/>
      <c r="G672" s="13"/>
      <c r="H672" s="13"/>
      <c r="I672" s="17"/>
      <c r="J672" s="17"/>
      <c r="K672" s="17"/>
      <c r="L672" s="17"/>
      <c r="M672" s="17"/>
      <c r="N672" s="17"/>
      <c r="O672" s="17"/>
      <c r="P672" s="17"/>
      <c r="Q672" s="17"/>
      <c r="R672" s="16"/>
      <c r="S672" s="16"/>
      <c r="T672" s="18"/>
      <c r="U672" s="13"/>
      <c r="V672" s="13"/>
      <c r="W672" s="17"/>
      <c r="X672" s="17"/>
      <c r="Y672" s="17"/>
      <c r="Z672" s="17"/>
      <c r="AA672" s="13"/>
    </row>
    <row r="673" customFormat="false" ht="12.75" hidden="false" customHeight="false" outlineLevel="0" collapsed="false">
      <c r="A673" s="15"/>
      <c r="B673" s="16"/>
      <c r="C673" s="16"/>
      <c r="D673" s="17"/>
      <c r="E673" s="17"/>
      <c r="F673" s="17"/>
      <c r="G673" s="13"/>
      <c r="H673" s="13"/>
      <c r="I673" s="17"/>
      <c r="J673" s="17"/>
      <c r="K673" s="17"/>
      <c r="L673" s="17"/>
      <c r="M673" s="17"/>
      <c r="N673" s="17"/>
      <c r="O673" s="17"/>
      <c r="P673" s="17"/>
      <c r="Q673" s="17"/>
      <c r="R673" s="16"/>
      <c r="S673" s="16"/>
      <c r="T673" s="18"/>
      <c r="U673" s="13"/>
      <c r="V673" s="13"/>
      <c r="W673" s="17"/>
      <c r="X673" s="17"/>
      <c r="Y673" s="17"/>
      <c r="Z673" s="17"/>
      <c r="AA673" s="13"/>
    </row>
    <row r="674" customFormat="false" ht="12.75" hidden="false" customHeight="false" outlineLevel="0" collapsed="false">
      <c r="A674" s="15"/>
      <c r="B674" s="16"/>
      <c r="C674" s="16"/>
      <c r="D674" s="17"/>
      <c r="E674" s="17"/>
      <c r="F674" s="17"/>
      <c r="G674" s="13"/>
      <c r="H674" s="13"/>
      <c r="I674" s="17"/>
      <c r="J674" s="17"/>
      <c r="K674" s="17"/>
      <c r="L674" s="17"/>
      <c r="M674" s="17"/>
      <c r="N674" s="17"/>
      <c r="O674" s="17"/>
      <c r="P674" s="17"/>
      <c r="Q674" s="17"/>
      <c r="R674" s="16"/>
      <c r="S674" s="16"/>
      <c r="T674" s="18"/>
      <c r="U674" s="13"/>
      <c r="V674" s="13"/>
      <c r="W674" s="17"/>
      <c r="X674" s="17"/>
      <c r="Y674" s="17"/>
      <c r="Z674" s="17"/>
      <c r="AA674" s="13"/>
    </row>
    <row r="675" customFormat="false" ht="12.75" hidden="false" customHeight="false" outlineLevel="0" collapsed="false">
      <c r="A675" s="15"/>
      <c r="B675" s="16"/>
      <c r="C675" s="16"/>
      <c r="D675" s="17"/>
      <c r="E675" s="17"/>
      <c r="F675" s="17"/>
      <c r="G675" s="13"/>
      <c r="H675" s="13"/>
      <c r="I675" s="17"/>
      <c r="J675" s="17"/>
      <c r="K675" s="17"/>
      <c r="L675" s="17"/>
      <c r="M675" s="17"/>
      <c r="N675" s="17"/>
      <c r="O675" s="17"/>
      <c r="P675" s="17"/>
      <c r="Q675" s="17"/>
      <c r="R675" s="16"/>
      <c r="S675" s="16"/>
      <c r="T675" s="18"/>
      <c r="U675" s="13"/>
      <c r="V675" s="13"/>
      <c r="W675" s="17"/>
      <c r="X675" s="17"/>
      <c r="Y675" s="17"/>
      <c r="Z675" s="17"/>
      <c r="AA675" s="13"/>
    </row>
    <row r="676" customFormat="false" ht="12.75" hidden="false" customHeight="false" outlineLevel="0" collapsed="false">
      <c r="A676" s="15"/>
      <c r="B676" s="16"/>
      <c r="C676" s="16"/>
      <c r="D676" s="17"/>
      <c r="E676" s="17"/>
      <c r="F676" s="17"/>
      <c r="G676" s="13"/>
      <c r="H676" s="13"/>
      <c r="I676" s="17"/>
      <c r="J676" s="17"/>
      <c r="K676" s="17"/>
      <c r="L676" s="17"/>
      <c r="M676" s="17"/>
      <c r="N676" s="17"/>
      <c r="O676" s="17"/>
      <c r="P676" s="17"/>
      <c r="Q676" s="17"/>
      <c r="R676" s="16"/>
      <c r="S676" s="16"/>
      <c r="T676" s="18"/>
      <c r="U676" s="13"/>
      <c r="V676" s="13"/>
      <c r="W676" s="17"/>
      <c r="X676" s="17"/>
      <c r="Y676" s="17"/>
      <c r="Z676" s="17"/>
      <c r="AA676" s="13"/>
    </row>
    <row r="677" customFormat="false" ht="12.75" hidden="false" customHeight="false" outlineLevel="0" collapsed="false">
      <c r="A677" s="15"/>
      <c r="B677" s="16"/>
      <c r="C677" s="16"/>
      <c r="D677" s="17"/>
      <c r="E677" s="17"/>
      <c r="F677" s="17"/>
      <c r="G677" s="13"/>
      <c r="H677" s="13"/>
      <c r="I677" s="17"/>
      <c r="J677" s="17"/>
      <c r="K677" s="17"/>
      <c r="L677" s="17"/>
      <c r="M677" s="17"/>
      <c r="N677" s="17"/>
      <c r="O677" s="17"/>
      <c r="P677" s="17"/>
      <c r="Q677" s="17"/>
      <c r="R677" s="16"/>
      <c r="S677" s="16"/>
      <c r="T677" s="18"/>
      <c r="U677" s="13"/>
      <c r="V677" s="13"/>
      <c r="W677" s="17"/>
      <c r="X677" s="17"/>
      <c r="Y677" s="17"/>
      <c r="Z677" s="17"/>
      <c r="AA677" s="13"/>
    </row>
    <row r="678" customFormat="false" ht="12.75" hidden="false" customHeight="false" outlineLevel="0" collapsed="false">
      <c r="A678" s="15"/>
      <c r="B678" s="16"/>
      <c r="C678" s="16"/>
      <c r="D678" s="17"/>
      <c r="E678" s="17"/>
      <c r="F678" s="17"/>
      <c r="G678" s="13"/>
      <c r="H678" s="13"/>
      <c r="I678" s="17"/>
      <c r="J678" s="17"/>
      <c r="K678" s="17"/>
      <c r="L678" s="17"/>
      <c r="M678" s="17"/>
      <c r="N678" s="17"/>
      <c r="O678" s="17"/>
      <c r="P678" s="17"/>
      <c r="Q678" s="17"/>
      <c r="R678" s="16"/>
      <c r="S678" s="16"/>
      <c r="T678" s="18"/>
      <c r="U678" s="13"/>
      <c r="V678" s="13"/>
      <c r="W678" s="17"/>
      <c r="X678" s="17"/>
      <c r="Y678" s="17"/>
      <c r="Z678" s="17"/>
      <c r="AA678" s="13"/>
    </row>
    <row r="679" customFormat="false" ht="12.75" hidden="false" customHeight="false" outlineLevel="0" collapsed="false">
      <c r="A679" s="15"/>
      <c r="B679" s="16"/>
      <c r="C679" s="16"/>
      <c r="D679" s="17"/>
      <c r="E679" s="17"/>
      <c r="F679" s="17"/>
      <c r="G679" s="13"/>
      <c r="H679" s="13"/>
      <c r="I679" s="17"/>
      <c r="J679" s="17"/>
      <c r="K679" s="17"/>
      <c r="L679" s="17"/>
      <c r="M679" s="17"/>
      <c r="N679" s="17"/>
      <c r="O679" s="17"/>
      <c r="P679" s="17"/>
      <c r="Q679" s="17"/>
      <c r="R679" s="16"/>
      <c r="S679" s="16"/>
      <c r="T679" s="18"/>
      <c r="U679" s="13"/>
      <c r="V679" s="13"/>
      <c r="W679" s="17"/>
      <c r="X679" s="17"/>
      <c r="Y679" s="17"/>
      <c r="Z679" s="17"/>
      <c r="AA679" s="13"/>
    </row>
    <row r="680" customFormat="false" ht="12.75" hidden="false" customHeight="false" outlineLevel="0" collapsed="false">
      <c r="A680" s="15"/>
      <c r="B680" s="16"/>
      <c r="C680" s="16"/>
      <c r="D680" s="17"/>
      <c r="E680" s="17"/>
      <c r="F680" s="17"/>
      <c r="G680" s="13"/>
      <c r="H680" s="13"/>
      <c r="I680" s="17"/>
      <c r="J680" s="17"/>
      <c r="K680" s="17"/>
      <c r="L680" s="17"/>
      <c r="M680" s="17"/>
      <c r="N680" s="17"/>
      <c r="O680" s="17"/>
      <c r="P680" s="17"/>
      <c r="Q680" s="17"/>
      <c r="R680" s="16"/>
      <c r="S680" s="16"/>
      <c r="T680" s="18"/>
      <c r="U680" s="13"/>
      <c r="V680" s="13"/>
      <c r="W680" s="17"/>
      <c r="X680" s="17"/>
      <c r="Y680" s="17"/>
      <c r="Z680" s="17"/>
      <c r="AA680" s="13"/>
    </row>
    <row r="681" customFormat="false" ht="12.75" hidden="false" customHeight="false" outlineLevel="0" collapsed="false">
      <c r="A681" s="15"/>
      <c r="B681" s="16"/>
      <c r="C681" s="16"/>
      <c r="D681" s="17"/>
      <c r="E681" s="17"/>
      <c r="F681" s="17"/>
      <c r="G681" s="13"/>
      <c r="H681" s="13"/>
      <c r="I681" s="17"/>
      <c r="J681" s="17"/>
      <c r="K681" s="17"/>
      <c r="L681" s="17"/>
      <c r="M681" s="17"/>
      <c r="N681" s="17"/>
      <c r="O681" s="17"/>
      <c r="P681" s="17"/>
      <c r="Q681" s="17"/>
      <c r="R681" s="16"/>
      <c r="S681" s="16"/>
      <c r="T681" s="18"/>
      <c r="U681" s="13"/>
      <c r="V681" s="13"/>
      <c r="W681" s="17"/>
      <c r="X681" s="17"/>
      <c r="Y681" s="17"/>
      <c r="Z681" s="17"/>
      <c r="AA681" s="13"/>
    </row>
    <row r="682" customFormat="false" ht="12.75" hidden="false" customHeight="false" outlineLevel="0" collapsed="false">
      <c r="A682" s="15"/>
      <c r="B682" s="16"/>
      <c r="C682" s="16"/>
      <c r="D682" s="17"/>
      <c r="E682" s="17"/>
      <c r="F682" s="17"/>
      <c r="G682" s="13"/>
      <c r="H682" s="13"/>
      <c r="I682" s="17"/>
      <c r="J682" s="17"/>
      <c r="K682" s="17"/>
      <c r="L682" s="17"/>
      <c r="M682" s="17"/>
      <c r="N682" s="17"/>
      <c r="O682" s="17"/>
      <c r="P682" s="17"/>
      <c r="Q682" s="17"/>
      <c r="R682" s="16"/>
      <c r="S682" s="16"/>
      <c r="T682" s="18"/>
      <c r="U682" s="13"/>
      <c r="V682" s="13"/>
      <c r="W682" s="17"/>
      <c r="X682" s="17"/>
      <c r="Y682" s="17"/>
      <c r="Z682" s="17"/>
      <c r="AA682" s="13"/>
    </row>
    <row r="683" customFormat="false" ht="12.75" hidden="false" customHeight="false" outlineLevel="0" collapsed="false">
      <c r="A683" s="15"/>
      <c r="B683" s="16"/>
      <c r="C683" s="16"/>
      <c r="D683" s="17"/>
      <c r="E683" s="17"/>
      <c r="F683" s="17"/>
      <c r="G683" s="13"/>
      <c r="H683" s="13"/>
      <c r="I683" s="17"/>
      <c r="J683" s="17"/>
      <c r="K683" s="17"/>
      <c r="L683" s="17"/>
      <c r="M683" s="17"/>
      <c r="N683" s="17"/>
      <c r="O683" s="17"/>
      <c r="P683" s="17"/>
      <c r="Q683" s="17"/>
      <c r="R683" s="16"/>
      <c r="S683" s="16"/>
      <c r="T683" s="18"/>
      <c r="U683" s="13"/>
      <c r="V683" s="13"/>
      <c r="W683" s="17"/>
      <c r="X683" s="17"/>
      <c r="Y683" s="17"/>
      <c r="Z683" s="17"/>
      <c r="AA683" s="13"/>
    </row>
    <row r="684" customFormat="false" ht="12.75" hidden="false" customHeight="false" outlineLevel="0" collapsed="false">
      <c r="A684" s="15"/>
      <c r="B684" s="16"/>
      <c r="C684" s="16"/>
      <c r="D684" s="17"/>
      <c r="E684" s="17"/>
      <c r="F684" s="17"/>
      <c r="G684" s="13"/>
      <c r="H684" s="13"/>
      <c r="I684" s="17"/>
      <c r="J684" s="17"/>
      <c r="K684" s="17"/>
      <c r="L684" s="17"/>
      <c r="M684" s="17"/>
      <c r="N684" s="17"/>
      <c r="O684" s="17"/>
      <c r="P684" s="17"/>
      <c r="Q684" s="17"/>
      <c r="R684" s="16"/>
      <c r="S684" s="16"/>
      <c r="T684" s="18"/>
      <c r="U684" s="13"/>
      <c r="V684" s="13"/>
      <c r="W684" s="17"/>
      <c r="X684" s="17"/>
      <c r="Y684" s="17"/>
      <c r="Z684" s="17"/>
      <c r="AA684" s="13"/>
    </row>
    <row r="685" customFormat="false" ht="12.75" hidden="false" customHeight="false" outlineLevel="0" collapsed="false">
      <c r="A685" s="15"/>
      <c r="B685" s="16"/>
      <c r="C685" s="16"/>
      <c r="D685" s="17"/>
      <c r="E685" s="17"/>
      <c r="F685" s="17"/>
      <c r="G685" s="13"/>
      <c r="H685" s="13"/>
      <c r="I685" s="17"/>
      <c r="J685" s="17"/>
      <c r="K685" s="17"/>
      <c r="L685" s="17"/>
      <c r="M685" s="17"/>
      <c r="N685" s="17"/>
      <c r="O685" s="17"/>
      <c r="P685" s="17"/>
      <c r="Q685" s="17"/>
      <c r="R685" s="16"/>
      <c r="S685" s="16"/>
      <c r="T685" s="18"/>
      <c r="U685" s="13"/>
      <c r="V685" s="13"/>
      <c r="W685" s="17"/>
      <c r="X685" s="17"/>
      <c r="Y685" s="17"/>
      <c r="Z685" s="17"/>
      <c r="AA685" s="13"/>
    </row>
    <row r="686" customFormat="false" ht="12.75" hidden="false" customHeight="false" outlineLevel="0" collapsed="false">
      <c r="A686" s="15"/>
      <c r="B686" s="16"/>
      <c r="C686" s="16"/>
      <c r="D686" s="17"/>
      <c r="E686" s="17"/>
      <c r="F686" s="17"/>
      <c r="G686" s="13"/>
      <c r="H686" s="13"/>
      <c r="I686" s="17"/>
      <c r="J686" s="17"/>
      <c r="K686" s="17"/>
      <c r="L686" s="17"/>
      <c r="M686" s="17"/>
      <c r="N686" s="17"/>
      <c r="O686" s="17"/>
      <c r="P686" s="17"/>
      <c r="Q686" s="17"/>
      <c r="R686" s="16"/>
      <c r="S686" s="16"/>
      <c r="T686" s="18"/>
      <c r="U686" s="13"/>
      <c r="V686" s="13"/>
      <c r="W686" s="17"/>
      <c r="X686" s="17"/>
      <c r="Y686" s="17"/>
      <c r="Z686" s="17"/>
      <c r="AA686" s="13"/>
    </row>
    <row r="687" customFormat="false" ht="12.75" hidden="false" customHeight="false" outlineLevel="0" collapsed="false">
      <c r="A687" s="15"/>
      <c r="B687" s="16"/>
      <c r="C687" s="16"/>
      <c r="D687" s="17"/>
      <c r="E687" s="17"/>
      <c r="F687" s="17"/>
      <c r="G687" s="13"/>
      <c r="H687" s="13"/>
      <c r="I687" s="17"/>
      <c r="J687" s="17"/>
      <c r="K687" s="17"/>
      <c r="L687" s="17"/>
      <c r="M687" s="17"/>
      <c r="N687" s="17"/>
      <c r="O687" s="17"/>
      <c r="P687" s="17"/>
      <c r="Q687" s="17"/>
      <c r="R687" s="16"/>
      <c r="S687" s="16"/>
      <c r="T687" s="18"/>
      <c r="U687" s="13"/>
      <c r="V687" s="13"/>
      <c r="W687" s="17"/>
      <c r="X687" s="17"/>
      <c r="Y687" s="17"/>
      <c r="Z687" s="17"/>
      <c r="AA687" s="13"/>
    </row>
    <row r="688" customFormat="false" ht="12.75" hidden="false" customHeight="false" outlineLevel="0" collapsed="false">
      <c r="A688" s="15"/>
      <c r="B688" s="16"/>
      <c r="C688" s="16"/>
      <c r="D688" s="17"/>
      <c r="E688" s="17"/>
      <c r="F688" s="17"/>
      <c r="G688" s="13"/>
      <c r="H688" s="13"/>
      <c r="I688" s="17"/>
      <c r="J688" s="17"/>
      <c r="K688" s="17"/>
      <c r="L688" s="17"/>
      <c r="M688" s="17"/>
      <c r="N688" s="17"/>
      <c r="O688" s="17"/>
      <c r="P688" s="17"/>
      <c r="Q688" s="17"/>
      <c r="R688" s="16"/>
      <c r="S688" s="16"/>
      <c r="T688" s="18"/>
      <c r="U688" s="13"/>
      <c r="V688" s="13"/>
      <c r="W688" s="17"/>
      <c r="X688" s="17"/>
      <c r="Y688" s="17"/>
      <c r="Z688" s="17"/>
      <c r="AA688" s="13"/>
    </row>
    <row r="689" customFormat="false" ht="12.75" hidden="false" customHeight="false" outlineLevel="0" collapsed="false">
      <c r="A689" s="15"/>
      <c r="B689" s="16"/>
      <c r="C689" s="16"/>
      <c r="D689" s="17"/>
      <c r="E689" s="17"/>
      <c r="F689" s="17"/>
      <c r="G689" s="13"/>
      <c r="H689" s="13"/>
      <c r="I689" s="17"/>
      <c r="J689" s="17"/>
      <c r="K689" s="17"/>
      <c r="L689" s="17"/>
      <c r="M689" s="17"/>
      <c r="N689" s="17"/>
      <c r="O689" s="17"/>
      <c r="P689" s="17"/>
      <c r="Q689" s="17"/>
      <c r="R689" s="16"/>
      <c r="S689" s="16"/>
      <c r="T689" s="18"/>
      <c r="U689" s="13"/>
      <c r="V689" s="13"/>
      <c r="W689" s="17"/>
      <c r="X689" s="17"/>
      <c r="Y689" s="17"/>
      <c r="Z689" s="17"/>
      <c r="AA689" s="13"/>
    </row>
    <row r="690" customFormat="false" ht="12.75" hidden="false" customHeight="false" outlineLevel="0" collapsed="false">
      <c r="A690" s="15"/>
      <c r="B690" s="16"/>
      <c r="C690" s="16"/>
      <c r="D690" s="17"/>
      <c r="E690" s="17"/>
      <c r="F690" s="17"/>
      <c r="G690" s="13"/>
      <c r="H690" s="13"/>
      <c r="I690" s="17"/>
      <c r="J690" s="17"/>
      <c r="K690" s="17"/>
      <c r="L690" s="17"/>
      <c r="M690" s="17"/>
      <c r="N690" s="17"/>
      <c r="O690" s="17"/>
      <c r="P690" s="17"/>
      <c r="Q690" s="17"/>
      <c r="R690" s="16"/>
      <c r="S690" s="16"/>
      <c r="T690" s="18"/>
      <c r="U690" s="13"/>
      <c r="V690" s="13"/>
      <c r="W690" s="17"/>
      <c r="X690" s="17"/>
      <c r="Y690" s="17"/>
      <c r="Z690" s="17"/>
      <c r="AA690" s="13"/>
    </row>
    <row r="691" customFormat="false" ht="12.75" hidden="false" customHeight="false" outlineLevel="0" collapsed="false">
      <c r="A691" s="15"/>
      <c r="B691" s="16"/>
      <c r="C691" s="16"/>
      <c r="D691" s="17"/>
      <c r="E691" s="17"/>
      <c r="F691" s="17"/>
      <c r="G691" s="13"/>
      <c r="H691" s="13"/>
      <c r="I691" s="17"/>
      <c r="J691" s="17"/>
      <c r="K691" s="17"/>
      <c r="L691" s="17"/>
      <c r="M691" s="17"/>
      <c r="N691" s="17"/>
      <c r="O691" s="17"/>
      <c r="P691" s="17"/>
      <c r="Q691" s="17"/>
      <c r="R691" s="16"/>
      <c r="S691" s="16"/>
      <c r="T691" s="18"/>
      <c r="U691" s="13"/>
      <c r="V691" s="13"/>
      <c r="W691" s="17"/>
      <c r="X691" s="17"/>
      <c r="Y691" s="17"/>
      <c r="Z691" s="17"/>
      <c r="AA691" s="13"/>
    </row>
    <row r="692" customFormat="false" ht="12.75" hidden="false" customHeight="false" outlineLevel="0" collapsed="false">
      <c r="A692" s="15"/>
      <c r="B692" s="16"/>
      <c r="C692" s="16"/>
      <c r="D692" s="17"/>
      <c r="E692" s="17"/>
      <c r="F692" s="17"/>
      <c r="G692" s="13"/>
      <c r="H692" s="13"/>
      <c r="I692" s="17"/>
      <c r="J692" s="17"/>
      <c r="K692" s="17"/>
      <c r="L692" s="17"/>
      <c r="M692" s="17"/>
      <c r="N692" s="17"/>
      <c r="O692" s="17"/>
      <c r="P692" s="17"/>
      <c r="Q692" s="17"/>
      <c r="R692" s="16"/>
      <c r="S692" s="16"/>
      <c r="T692" s="18"/>
      <c r="U692" s="13"/>
      <c r="V692" s="13"/>
      <c r="W692" s="17"/>
      <c r="X692" s="17"/>
      <c r="Y692" s="17"/>
      <c r="Z692" s="17"/>
      <c r="AA692" s="13"/>
    </row>
    <row r="693" customFormat="false" ht="12.75" hidden="false" customHeight="false" outlineLevel="0" collapsed="false">
      <c r="A693" s="15"/>
      <c r="B693" s="16"/>
      <c r="C693" s="16"/>
      <c r="D693" s="17"/>
      <c r="E693" s="17"/>
      <c r="F693" s="17"/>
      <c r="G693" s="13"/>
      <c r="H693" s="13"/>
      <c r="I693" s="17"/>
      <c r="J693" s="17"/>
      <c r="K693" s="17"/>
      <c r="L693" s="17"/>
      <c r="M693" s="17"/>
      <c r="N693" s="17"/>
      <c r="O693" s="17"/>
      <c r="P693" s="17"/>
      <c r="Q693" s="17"/>
      <c r="R693" s="16"/>
      <c r="S693" s="16"/>
      <c r="T693" s="18"/>
      <c r="U693" s="13"/>
      <c r="V693" s="13"/>
      <c r="W693" s="17"/>
      <c r="X693" s="17"/>
      <c r="Y693" s="17"/>
      <c r="Z693" s="17"/>
      <c r="AA693" s="13"/>
    </row>
    <row r="694" customFormat="false" ht="12.75" hidden="false" customHeight="false" outlineLevel="0" collapsed="false">
      <c r="A694" s="15"/>
      <c r="B694" s="16"/>
      <c r="C694" s="16"/>
      <c r="D694" s="17"/>
      <c r="E694" s="17"/>
      <c r="F694" s="17"/>
      <c r="G694" s="13"/>
      <c r="H694" s="13"/>
      <c r="I694" s="17"/>
      <c r="J694" s="17"/>
      <c r="K694" s="17"/>
      <c r="L694" s="17"/>
      <c r="M694" s="17"/>
      <c r="N694" s="17"/>
      <c r="O694" s="17"/>
      <c r="P694" s="17"/>
      <c r="Q694" s="17"/>
      <c r="R694" s="16"/>
      <c r="S694" s="16"/>
      <c r="T694" s="18"/>
      <c r="U694" s="13"/>
      <c r="V694" s="13"/>
      <c r="W694" s="17"/>
      <c r="X694" s="17"/>
      <c r="Y694" s="17"/>
      <c r="Z694" s="17"/>
      <c r="AA694" s="13"/>
    </row>
    <row r="695" customFormat="false" ht="12.75" hidden="false" customHeight="false" outlineLevel="0" collapsed="false">
      <c r="A695" s="15"/>
      <c r="B695" s="16"/>
      <c r="C695" s="16"/>
      <c r="D695" s="17"/>
      <c r="E695" s="17"/>
      <c r="F695" s="17"/>
      <c r="G695" s="13"/>
      <c r="H695" s="13"/>
      <c r="I695" s="17"/>
      <c r="J695" s="17"/>
      <c r="K695" s="17"/>
      <c r="L695" s="17"/>
      <c r="M695" s="17"/>
      <c r="N695" s="17"/>
      <c r="O695" s="17"/>
      <c r="P695" s="17"/>
      <c r="Q695" s="17"/>
      <c r="R695" s="16"/>
      <c r="S695" s="16"/>
      <c r="T695" s="18"/>
      <c r="U695" s="13"/>
      <c r="V695" s="13"/>
      <c r="W695" s="17"/>
      <c r="X695" s="17"/>
      <c r="Y695" s="17"/>
      <c r="Z695" s="17"/>
      <c r="AA695" s="13"/>
    </row>
    <row r="696" customFormat="false" ht="12.75" hidden="false" customHeight="false" outlineLevel="0" collapsed="false">
      <c r="A696" s="15"/>
      <c r="B696" s="16"/>
      <c r="C696" s="16"/>
      <c r="D696" s="17"/>
      <c r="E696" s="17"/>
      <c r="F696" s="17"/>
      <c r="G696" s="13"/>
      <c r="H696" s="13"/>
      <c r="I696" s="17"/>
      <c r="J696" s="17"/>
      <c r="K696" s="17"/>
      <c r="L696" s="17"/>
      <c r="M696" s="17"/>
      <c r="N696" s="17"/>
      <c r="O696" s="17"/>
      <c r="P696" s="17"/>
      <c r="Q696" s="17"/>
      <c r="R696" s="16"/>
      <c r="S696" s="16"/>
      <c r="T696" s="18"/>
      <c r="U696" s="13"/>
      <c r="V696" s="13"/>
      <c r="W696" s="17"/>
      <c r="X696" s="17"/>
      <c r="Y696" s="17"/>
      <c r="Z696" s="17"/>
      <c r="AA696" s="13"/>
    </row>
    <row r="697" customFormat="false" ht="12.75" hidden="false" customHeight="false" outlineLevel="0" collapsed="false">
      <c r="A697" s="15"/>
      <c r="B697" s="16"/>
      <c r="C697" s="16"/>
      <c r="D697" s="17"/>
      <c r="E697" s="17"/>
      <c r="F697" s="17"/>
      <c r="G697" s="13"/>
      <c r="H697" s="13"/>
      <c r="I697" s="17"/>
      <c r="J697" s="17"/>
      <c r="K697" s="17"/>
      <c r="L697" s="17"/>
      <c r="M697" s="17"/>
      <c r="N697" s="17"/>
      <c r="O697" s="17"/>
      <c r="P697" s="17"/>
      <c r="Q697" s="17"/>
      <c r="R697" s="16"/>
      <c r="S697" s="16"/>
      <c r="T697" s="18"/>
      <c r="U697" s="13"/>
      <c r="V697" s="13"/>
      <c r="W697" s="17"/>
      <c r="X697" s="17"/>
      <c r="Y697" s="17"/>
      <c r="Z697" s="17"/>
      <c r="AA697" s="13"/>
    </row>
    <row r="698" customFormat="false" ht="12.75" hidden="false" customHeight="false" outlineLevel="0" collapsed="false">
      <c r="A698" s="15"/>
      <c r="B698" s="16"/>
      <c r="C698" s="16"/>
      <c r="D698" s="17"/>
      <c r="E698" s="17"/>
      <c r="F698" s="17"/>
      <c r="G698" s="13"/>
      <c r="H698" s="13"/>
      <c r="I698" s="17"/>
      <c r="J698" s="17"/>
      <c r="K698" s="17"/>
      <c r="L698" s="17"/>
      <c r="M698" s="17"/>
      <c r="N698" s="17"/>
      <c r="O698" s="17"/>
      <c r="P698" s="17"/>
      <c r="Q698" s="17"/>
      <c r="R698" s="16"/>
      <c r="S698" s="16"/>
      <c r="T698" s="18"/>
      <c r="U698" s="13"/>
      <c r="V698" s="13"/>
      <c r="W698" s="17"/>
      <c r="X698" s="17"/>
      <c r="Y698" s="17"/>
      <c r="Z698" s="17"/>
      <c r="AA698" s="13"/>
    </row>
    <row r="699" customFormat="false" ht="12.75" hidden="false" customHeight="false" outlineLevel="0" collapsed="false">
      <c r="A699" s="15"/>
      <c r="B699" s="16"/>
      <c r="C699" s="16"/>
      <c r="D699" s="17"/>
      <c r="E699" s="17"/>
      <c r="F699" s="17"/>
      <c r="G699" s="13"/>
      <c r="H699" s="13"/>
      <c r="I699" s="17"/>
      <c r="J699" s="17"/>
      <c r="K699" s="17"/>
      <c r="L699" s="17"/>
      <c r="M699" s="17"/>
      <c r="N699" s="17"/>
      <c r="O699" s="17"/>
      <c r="P699" s="17"/>
      <c r="Q699" s="17"/>
      <c r="R699" s="16"/>
      <c r="S699" s="16"/>
      <c r="T699" s="18"/>
      <c r="U699" s="13"/>
      <c r="V699" s="13"/>
      <c r="W699" s="17"/>
      <c r="X699" s="17"/>
      <c r="Y699" s="17"/>
      <c r="Z699" s="17"/>
      <c r="AA699" s="13"/>
    </row>
    <row r="700" customFormat="false" ht="12.75" hidden="false" customHeight="false" outlineLevel="0" collapsed="false">
      <c r="A700" s="15"/>
      <c r="B700" s="16"/>
      <c r="C700" s="16"/>
      <c r="D700" s="17"/>
      <c r="E700" s="17"/>
      <c r="F700" s="17"/>
      <c r="G700" s="13"/>
      <c r="H700" s="13"/>
      <c r="I700" s="17"/>
      <c r="J700" s="17"/>
      <c r="K700" s="17"/>
      <c r="L700" s="17"/>
      <c r="M700" s="17"/>
      <c r="N700" s="17"/>
      <c r="O700" s="17"/>
      <c r="P700" s="17"/>
      <c r="Q700" s="17"/>
      <c r="R700" s="16"/>
      <c r="S700" s="16"/>
      <c r="T700" s="18"/>
      <c r="U700" s="13"/>
      <c r="V700" s="13"/>
      <c r="W700" s="17"/>
      <c r="X700" s="17"/>
      <c r="Y700" s="17"/>
      <c r="Z700" s="17"/>
      <c r="AA700" s="13"/>
    </row>
    <row r="701" customFormat="false" ht="12.75" hidden="false" customHeight="false" outlineLevel="0" collapsed="false">
      <c r="A701" s="15"/>
      <c r="B701" s="16"/>
      <c r="C701" s="16"/>
      <c r="D701" s="17"/>
      <c r="E701" s="17"/>
      <c r="F701" s="17"/>
      <c r="G701" s="13"/>
      <c r="H701" s="13"/>
      <c r="I701" s="17"/>
      <c r="J701" s="17"/>
      <c r="K701" s="17"/>
      <c r="L701" s="17"/>
      <c r="M701" s="17"/>
      <c r="N701" s="17"/>
      <c r="O701" s="17"/>
      <c r="P701" s="17"/>
      <c r="Q701" s="17"/>
      <c r="R701" s="16"/>
      <c r="S701" s="16"/>
      <c r="T701" s="18"/>
      <c r="U701" s="13"/>
      <c r="V701" s="13"/>
      <c r="W701" s="17"/>
      <c r="X701" s="17"/>
      <c r="Y701" s="17"/>
      <c r="Z701" s="17"/>
      <c r="AA701" s="13"/>
    </row>
    <row r="702" customFormat="false" ht="12.75" hidden="false" customHeight="false" outlineLevel="0" collapsed="false">
      <c r="A702" s="15"/>
      <c r="B702" s="16"/>
      <c r="C702" s="16"/>
      <c r="D702" s="17"/>
      <c r="E702" s="17"/>
      <c r="F702" s="17"/>
      <c r="G702" s="13"/>
      <c r="H702" s="13"/>
      <c r="I702" s="17"/>
      <c r="J702" s="17"/>
      <c r="K702" s="17"/>
      <c r="L702" s="17"/>
      <c r="M702" s="17"/>
      <c r="N702" s="17"/>
      <c r="O702" s="17"/>
      <c r="P702" s="17"/>
      <c r="Q702" s="17"/>
      <c r="R702" s="16"/>
      <c r="S702" s="16"/>
      <c r="T702" s="18"/>
      <c r="U702" s="13"/>
      <c r="V702" s="13"/>
      <c r="W702" s="17"/>
      <c r="X702" s="17"/>
      <c r="Y702" s="17"/>
      <c r="Z702" s="17"/>
      <c r="AA702" s="13"/>
    </row>
    <row r="703" customFormat="false" ht="12.75" hidden="false" customHeight="false" outlineLevel="0" collapsed="false">
      <c r="A703" s="15"/>
      <c r="B703" s="16"/>
      <c r="C703" s="16"/>
      <c r="D703" s="17"/>
      <c r="E703" s="17"/>
      <c r="F703" s="17"/>
      <c r="G703" s="13"/>
      <c r="H703" s="13"/>
      <c r="I703" s="17"/>
      <c r="J703" s="17"/>
      <c r="K703" s="17"/>
      <c r="L703" s="17"/>
      <c r="M703" s="17"/>
      <c r="N703" s="17"/>
      <c r="O703" s="17"/>
      <c r="P703" s="17"/>
      <c r="Q703" s="17"/>
      <c r="R703" s="16"/>
      <c r="S703" s="16"/>
      <c r="T703" s="18"/>
      <c r="U703" s="13"/>
      <c r="V703" s="13"/>
      <c r="W703" s="17"/>
      <c r="X703" s="17"/>
      <c r="Y703" s="17"/>
      <c r="Z703" s="17"/>
      <c r="AA703" s="13"/>
    </row>
    <row r="704" customFormat="false" ht="12.75" hidden="false" customHeight="false" outlineLevel="0" collapsed="false">
      <c r="A704" s="15"/>
      <c r="B704" s="16"/>
      <c r="C704" s="16"/>
      <c r="D704" s="17"/>
      <c r="E704" s="17"/>
      <c r="F704" s="17"/>
      <c r="G704" s="13"/>
      <c r="H704" s="13"/>
      <c r="I704" s="17"/>
      <c r="J704" s="17"/>
      <c r="K704" s="17"/>
      <c r="L704" s="17"/>
      <c r="M704" s="17"/>
      <c r="N704" s="17"/>
      <c r="O704" s="17"/>
      <c r="P704" s="17"/>
      <c r="Q704" s="17"/>
      <c r="R704" s="16"/>
      <c r="S704" s="16"/>
      <c r="T704" s="18"/>
      <c r="U704" s="13"/>
      <c r="V704" s="13"/>
      <c r="W704" s="17"/>
      <c r="X704" s="17"/>
      <c r="Y704" s="17"/>
      <c r="Z704" s="17"/>
      <c r="AA704" s="13"/>
    </row>
    <row r="705" customFormat="false" ht="12.75" hidden="false" customHeight="false" outlineLevel="0" collapsed="false">
      <c r="A705" s="15"/>
      <c r="B705" s="16"/>
      <c r="C705" s="16"/>
      <c r="D705" s="17"/>
      <c r="E705" s="17"/>
      <c r="F705" s="17"/>
      <c r="G705" s="13"/>
      <c r="H705" s="13"/>
      <c r="I705" s="17"/>
      <c r="J705" s="17"/>
      <c r="K705" s="17"/>
      <c r="L705" s="17"/>
      <c r="M705" s="17"/>
      <c r="N705" s="17"/>
      <c r="O705" s="17"/>
      <c r="P705" s="17"/>
      <c r="Q705" s="17"/>
      <c r="R705" s="16"/>
      <c r="S705" s="16"/>
      <c r="T705" s="18"/>
      <c r="U705" s="13"/>
      <c r="V705" s="13"/>
      <c r="W705" s="17"/>
      <c r="X705" s="17"/>
      <c r="Y705" s="17"/>
      <c r="Z705" s="17"/>
      <c r="AA705" s="13"/>
    </row>
    <row r="706" customFormat="false" ht="12.75" hidden="false" customHeight="false" outlineLevel="0" collapsed="false">
      <c r="A706" s="15"/>
      <c r="B706" s="16"/>
      <c r="C706" s="16"/>
      <c r="D706" s="17"/>
      <c r="E706" s="17"/>
      <c r="F706" s="17"/>
      <c r="G706" s="13"/>
      <c r="H706" s="13"/>
      <c r="I706" s="17"/>
      <c r="J706" s="17"/>
      <c r="K706" s="17"/>
      <c r="L706" s="17"/>
      <c r="M706" s="17"/>
      <c r="N706" s="17"/>
      <c r="O706" s="17"/>
      <c r="P706" s="17"/>
      <c r="Q706" s="17"/>
      <c r="R706" s="16"/>
      <c r="S706" s="16"/>
      <c r="T706" s="18"/>
      <c r="U706" s="13"/>
      <c r="V706" s="13"/>
      <c r="W706" s="17"/>
      <c r="X706" s="17"/>
      <c r="Y706" s="17"/>
      <c r="Z706" s="17"/>
      <c r="AA706" s="13"/>
    </row>
    <row r="707" customFormat="false" ht="12.75" hidden="false" customHeight="false" outlineLevel="0" collapsed="false">
      <c r="A707" s="15"/>
      <c r="B707" s="16"/>
      <c r="C707" s="16"/>
      <c r="D707" s="17"/>
      <c r="E707" s="17"/>
      <c r="F707" s="17"/>
      <c r="G707" s="13"/>
      <c r="H707" s="13"/>
      <c r="I707" s="17"/>
      <c r="J707" s="17"/>
      <c r="K707" s="17"/>
      <c r="L707" s="17"/>
      <c r="M707" s="17"/>
      <c r="N707" s="17"/>
      <c r="O707" s="17"/>
      <c r="P707" s="17"/>
      <c r="Q707" s="17"/>
      <c r="R707" s="16"/>
      <c r="S707" s="16"/>
      <c r="T707" s="18"/>
      <c r="U707" s="13"/>
      <c r="V707" s="13"/>
      <c r="W707" s="17"/>
      <c r="X707" s="17"/>
      <c r="Y707" s="17"/>
      <c r="Z707" s="17"/>
      <c r="AA707" s="13"/>
    </row>
    <row r="708" customFormat="false" ht="12.75" hidden="false" customHeight="false" outlineLevel="0" collapsed="false">
      <c r="A708" s="15"/>
      <c r="B708" s="16"/>
      <c r="C708" s="16"/>
      <c r="D708" s="17"/>
      <c r="E708" s="17"/>
      <c r="F708" s="17"/>
      <c r="G708" s="13"/>
      <c r="H708" s="13"/>
      <c r="I708" s="17"/>
      <c r="J708" s="17"/>
      <c r="K708" s="17"/>
      <c r="L708" s="17"/>
      <c r="M708" s="17"/>
      <c r="N708" s="17"/>
      <c r="O708" s="17"/>
      <c r="P708" s="17"/>
      <c r="Q708" s="17"/>
      <c r="R708" s="16"/>
      <c r="S708" s="16"/>
      <c r="T708" s="18"/>
      <c r="U708" s="13"/>
      <c r="V708" s="13"/>
      <c r="W708" s="17"/>
      <c r="X708" s="17"/>
      <c r="Y708" s="17"/>
      <c r="Z708" s="17"/>
      <c r="AA708" s="13"/>
    </row>
    <row r="709" customFormat="false" ht="12.75" hidden="false" customHeight="false" outlineLevel="0" collapsed="false">
      <c r="A709" s="15"/>
      <c r="B709" s="16"/>
      <c r="C709" s="16"/>
      <c r="D709" s="17"/>
      <c r="E709" s="17"/>
      <c r="F709" s="17"/>
      <c r="G709" s="13"/>
      <c r="H709" s="13"/>
      <c r="I709" s="17"/>
      <c r="J709" s="17"/>
      <c r="K709" s="17"/>
      <c r="L709" s="17"/>
      <c r="M709" s="17"/>
      <c r="N709" s="17"/>
      <c r="O709" s="17"/>
      <c r="P709" s="17"/>
      <c r="Q709" s="17"/>
      <c r="R709" s="16"/>
      <c r="S709" s="16"/>
      <c r="T709" s="18"/>
      <c r="U709" s="13"/>
      <c r="V709" s="13"/>
      <c r="W709" s="17"/>
      <c r="X709" s="17"/>
      <c r="Y709" s="17"/>
      <c r="Z709" s="17"/>
      <c r="AA709" s="13"/>
    </row>
    <row r="710" customFormat="false" ht="12.75" hidden="false" customHeight="false" outlineLevel="0" collapsed="false">
      <c r="A710" s="15"/>
      <c r="B710" s="16"/>
      <c r="C710" s="16"/>
      <c r="D710" s="17"/>
      <c r="E710" s="17"/>
      <c r="F710" s="17"/>
      <c r="G710" s="13"/>
      <c r="H710" s="13"/>
      <c r="I710" s="17"/>
      <c r="J710" s="17"/>
      <c r="K710" s="17"/>
      <c r="L710" s="17"/>
      <c r="M710" s="17"/>
      <c r="N710" s="17"/>
      <c r="O710" s="17"/>
      <c r="P710" s="17"/>
      <c r="Q710" s="17"/>
      <c r="R710" s="16"/>
      <c r="S710" s="16"/>
      <c r="T710" s="18"/>
      <c r="U710" s="13"/>
      <c r="V710" s="13"/>
      <c r="W710" s="17"/>
      <c r="X710" s="17"/>
      <c r="Y710" s="17"/>
      <c r="Z710" s="17"/>
      <c r="AA710" s="13"/>
    </row>
    <row r="711" customFormat="false" ht="12.75" hidden="false" customHeight="false" outlineLevel="0" collapsed="false">
      <c r="A711" s="15"/>
      <c r="B711" s="16"/>
      <c r="C711" s="16"/>
      <c r="D711" s="17"/>
      <c r="E711" s="17"/>
      <c r="F711" s="17"/>
      <c r="G711" s="13"/>
      <c r="H711" s="13"/>
      <c r="I711" s="17"/>
      <c r="J711" s="17"/>
      <c r="K711" s="17"/>
      <c r="L711" s="17"/>
      <c r="M711" s="17"/>
      <c r="N711" s="17"/>
      <c r="O711" s="17"/>
      <c r="P711" s="17"/>
      <c r="Q711" s="17"/>
      <c r="R711" s="16"/>
      <c r="S711" s="16"/>
      <c r="T711" s="18"/>
      <c r="U711" s="13"/>
      <c r="V711" s="13"/>
      <c r="W711" s="17"/>
      <c r="X711" s="17"/>
      <c r="Y711" s="17"/>
      <c r="Z711" s="17"/>
      <c r="AA711" s="13"/>
    </row>
    <row r="712" customFormat="false" ht="12.75" hidden="false" customHeight="false" outlineLevel="0" collapsed="false">
      <c r="A712" s="15"/>
      <c r="B712" s="16"/>
      <c r="C712" s="16"/>
      <c r="D712" s="17"/>
      <c r="E712" s="17"/>
      <c r="F712" s="17"/>
      <c r="G712" s="13"/>
      <c r="H712" s="13"/>
      <c r="I712" s="17"/>
      <c r="J712" s="17"/>
      <c r="K712" s="17"/>
      <c r="L712" s="17"/>
      <c r="M712" s="17"/>
      <c r="N712" s="17"/>
      <c r="O712" s="17"/>
      <c r="P712" s="17"/>
      <c r="Q712" s="17"/>
      <c r="R712" s="16"/>
      <c r="S712" s="16"/>
      <c r="T712" s="18"/>
      <c r="U712" s="13"/>
      <c r="V712" s="13"/>
      <c r="W712" s="17"/>
      <c r="X712" s="17"/>
      <c r="Y712" s="17"/>
      <c r="Z712" s="17"/>
      <c r="AA712" s="13"/>
    </row>
    <row r="713" customFormat="false" ht="12.75" hidden="false" customHeight="false" outlineLevel="0" collapsed="false">
      <c r="A713" s="15"/>
      <c r="B713" s="16"/>
      <c r="C713" s="16"/>
      <c r="D713" s="17"/>
      <c r="E713" s="17"/>
      <c r="F713" s="17"/>
      <c r="G713" s="13"/>
      <c r="H713" s="13"/>
      <c r="I713" s="17"/>
      <c r="J713" s="17"/>
      <c r="K713" s="17"/>
      <c r="L713" s="17"/>
      <c r="M713" s="17"/>
      <c r="N713" s="17"/>
      <c r="O713" s="17"/>
      <c r="P713" s="17"/>
      <c r="Q713" s="17"/>
      <c r="R713" s="16"/>
      <c r="S713" s="16"/>
      <c r="T713" s="18"/>
      <c r="U713" s="13"/>
      <c r="V713" s="13"/>
      <c r="W713" s="17"/>
      <c r="X713" s="17"/>
      <c r="Y713" s="17"/>
      <c r="Z713" s="17"/>
      <c r="AA713" s="13"/>
    </row>
    <row r="714" customFormat="false" ht="12.75" hidden="false" customHeight="false" outlineLevel="0" collapsed="false">
      <c r="A714" s="15"/>
      <c r="B714" s="16"/>
      <c r="C714" s="16"/>
      <c r="D714" s="17"/>
      <c r="E714" s="17"/>
      <c r="F714" s="17"/>
      <c r="G714" s="13"/>
      <c r="H714" s="13"/>
      <c r="I714" s="17"/>
      <c r="J714" s="17"/>
      <c r="K714" s="17"/>
      <c r="L714" s="17"/>
      <c r="M714" s="17"/>
      <c r="N714" s="17"/>
      <c r="O714" s="17"/>
      <c r="P714" s="17"/>
      <c r="Q714" s="17"/>
      <c r="R714" s="16"/>
      <c r="S714" s="16"/>
      <c r="T714" s="18"/>
      <c r="U714" s="13"/>
      <c r="V714" s="13"/>
      <c r="W714" s="17"/>
      <c r="X714" s="17"/>
      <c r="Y714" s="17"/>
      <c r="Z714" s="17"/>
      <c r="AA714" s="13"/>
    </row>
    <row r="715" customFormat="false" ht="12.75" hidden="false" customHeight="false" outlineLevel="0" collapsed="false">
      <c r="A715" s="15"/>
      <c r="B715" s="16"/>
      <c r="C715" s="16"/>
      <c r="D715" s="17"/>
      <c r="E715" s="17"/>
      <c r="F715" s="17"/>
      <c r="G715" s="13"/>
      <c r="H715" s="13"/>
      <c r="I715" s="17"/>
      <c r="J715" s="17"/>
      <c r="K715" s="17"/>
      <c r="L715" s="17"/>
      <c r="M715" s="17"/>
      <c r="N715" s="17"/>
      <c r="O715" s="17"/>
      <c r="P715" s="17"/>
      <c r="Q715" s="17"/>
      <c r="R715" s="16"/>
      <c r="S715" s="16"/>
      <c r="T715" s="18"/>
      <c r="U715" s="13"/>
      <c r="V715" s="13"/>
      <c r="W715" s="17"/>
      <c r="X715" s="17"/>
      <c r="Y715" s="17"/>
      <c r="Z715" s="17"/>
      <c r="AA715" s="13"/>
    </row>
    <row r="716" customFormat="false" ht="12.75" hidden="false" customHeight="false" outlineLevel="0" collapsed="false">
      <c r="A716" s="15"/>
      <c r="B716" s="16"/>
      <c r="C716" s="16"/>
      <c r="D716" s="17"/>
      <c r="E716" s="17"/>
      <c r="F716" s="17"/>
      <c r="G716" s="13"/>
      <c r="H716" s="13"/>
      <c r="I716" s="17"/>
      <c r="J716" s="17"/>
      <c r="K716" s="17"/>
      <c r="L716" s="17"/>
      <c r="M716" s="17"/>
      <c r="N716" s="17"/>
      <c r="O716" s="17"/>
      <c r="P716" s="17"/>
      <c r="Q716" s="17"/>
      <c r="R716" s="16"/>
      <c r="S716" s="16"/>
      <c r="T716" s="18"/>
      <c r="U716" s="13"/>
      <c r="V716" s="13"/>
      <c r="W716" s="17"/>
      <c r="X716" s="17"/>
      <c r="Y716" s="17"/>
      <c r="Z716" s="17"/>
      <c r="AA716" s="13"/>
    </row>
    <row r="717" customFormat="false" ht="12.75" hidden="false" customHeight="false" outlineLevel="0" collapsed="false">
      <c r="A717" s="15"/>
      <c r="B717" s="16"/>
      <c r="C717" s="16"/>
      <c r="D717" s="17"/>
      <c r="E717" s="17"/>
      <c r="F717" s="17"/>
      <c r="G717" s="13"/>
      <c r="H717" s="13"/>
      <c r="I717" s="17"/>
      <c r="J717" s="17"/>
      <c r="K717" s="17"/>
      <c r="L717" s="17"/>
      <c r="M717" s="17"/>
      <c r="N717" s="17"/>
      <c r="O717" s="17"/>
      <c r="P717" s="17"/>
      <c r="Q717" s="17"/>
      <c r="R717" s="16"/>
      <c r="S717" s="16"/>
      <c r="T717" s="18"/>
      <c r="U717" s="13"/>
      <c r="V717" s="13"/>
      <c r="W717" s="17"/>
      <c r="X717" s="17"/>
      <c r="Y717" s="17"/>
      <c r="Z717" s="17"/>
      <c r="AA717" s="13"/>
    </row>
    <row r="718" customFormat="false" ht="12.75" hidden="false" customHeight="false" outlineLevel="0" collapsed="false">
      <c r="A718" s="15"/>
      <c r="B718" s="16"/>
      <c r="C718" s="16"/>
      <c r="D718" s="17"/>
      <c r="E718" s="17"/>
      <c r="F718" s="17"/>
      <c r="G718" s="13"/>
      <c r="H718" s="13"/>
      <c r="I718" s="17"/>
      <c r="J718" s="17"/>
      <c r="K718" s="17"/>
      <c r="L718" s="17"/>
      <c r="M718" s="17"/>
      <c r="N718" s="17"/>
      <c r="O718" s="17"/>
      <c r="P718" s="17"/>
      <c r="Q718" s="17"/>
      <c r="R718" s="16"/>
      <c r="S718" s="16"/>
      <c r="T718" s="18"/>
      <c r="U718" s="13"/>
      <c r="V718" s="13"/>
      <c r="W718" s="17"/>
      <c r="X718" s="17"/>
      <c r="Y718" s="17"/>
      <c r="Z718" s="17"/>
      <c r="AA718" s="13"/>
    </row>
    <row r="719" customFormat="false" ht="12.75" hidden="false" customHeight="false" outlineLevel="0" collapsed="false">
      <c r="A719" s="15"/>
      <c r="B719" s="16"/>
      <c r="C719" s="16"/>
      <c r="D719" s="17"/>
      <c r="E719" s="17"/>
      <c r="F719" s="17"/>
      <c r="G719" s="13"/>
      <c r="H719" s="13"/>
      <c r="I719" s="17"/>
      <c r="J719" s="17"/>
      <c r="K719" s="17"/>
      <c r="L719" s="17"/>
      <c r="M719" s="17"/>
      <c r="N719" s="17"/>
      <c r="O719" s="17"/>
      <c r="P719" s="17"/>
      <c r="Q719" s="17"/>
      <c r="R719" s="16"/>
      <c r="S719" s="16"/>
      <c r="T719" s="18"/>
      <c r="U719" s="13"/>
      <c r="V719" s="13"/>
      <c r="W719" s="17"/>
      <c r="X719" s="17"/>
      <c r="Y719" s="17"/>
      <c r="Z719" s="17"/>
      <c r="AA719" s="13"/>
    </row>
    <row r="720" customFormat="false" ht="12.75" hidden="false" customHeight="false" outlineLevel="0" collapsed="false">
      <c r="A720" s="15"/>
      <c r="B720" s="16"/>
      <c r="C720" s="16"/>
      <c r="D720" s="17"/>
      <c r="E720" s="17"/>
      <c r="F720" s="17"/>
      <c r="G720" s="13"/>
      <c r="H720" s="13"/>
      <c r="I720" s="17"/>
      <c r="J720" s="17"/>
      <c r="K720" s="17"/>
      <c r="L720" s="17"/>
      <c r="M720" s="17"/>
      <c r="N720" s="17"/>
      <c r="O720" s="17"/>
      <c r="P720" s="17"/>
      <c r="Q720" s="17"/>
      <c r="R720" s="16"/>
      <c r="S720" s="16"/>
      <c r="T720" s="18"/>
      <c r="U720" s="13"/>
      <c r="V720" s="13"/>
      <c r="W720" s="17"/>
      <c r="X720" s="17"/>
      <c r="Y720" s="17"/>
      <c r="Z720" s="17"/>
      <c r="AA720" s="13"/>
    </row>
    <row r="721" customFormat="false" ht="12.75" hidden="false" customHeight="false" outlineLevel="0" collapsed="false">
      <c r="A721" s="15"/>
      <c r="B721" s="16"/>
      <c r="C721" s="16"/>
      <c r="D721" s="17"/>
      <c r="E721" s="17"/>
      <c r="F721" s="17"/>
      <c r="G721" s="13"/>
      <c r="H721" s="13"/>
      <c r="I721" s="17"/>
      <c r="J721" s="17"/>
      <c r="K721" s="17"/>
      <c r="L721" s="17"/>
      <c r="M721" s="17"/>
      <c r="N721" s="17"/>
      <c r="O721" s="17"/>
      <c r="P721" s="17"/>
      <c r="Q721" s="17"/>
      <c r="R721" s="16"/>
      <c r="S721" s="16"/>
      <c r="T721" s="18"/>
      <c r="U721" s="13"/>
      <c r="V721" s="13"/>
      <c r="W721" s="17"/>
      <c r="X721" s="17"/>
      <c r="Y721" s="17"/>
      <c r="Z721" s="17"/>
      <c r="AA721" s="13"/>
    </row>
    <row r="722" customFormat="false" ht="12.75" hidden="false" customHeight="false" outlineLevel="0" collapsed="false">
      <c r="A722" s="15"/>
      <c r="B722" s="16"/>
      <c r="C722" s="16"/>
      <c r="D722" s="17"/>
      <c r="E722" s="17"/>
      <c r="F722" s="17"/>
      <c r="G722" s="13"/>
      <c r="H722" s="13"/>
      <c r="I722" s="17"/>
      <c r="J722" s="17"/>
      <c r="K722" s="17"/>
      <c r="L722" s="17"/>
      <c r="M722" s="17"/>
      <c r="N722" s="17"/>
      <c r="O722" s="17"/>
      <c r="P722" s="17"/>
      <c r="Q722" s="17"/>
      <c r="R722" s="16"/>
      <c r="S722" s="16"/>
      <c r="T722" s="18"/>
      <c r="U722" s="13"/>
      <c r="V722" s="13"/>
      <c r="W722" s="17"/>
      <c r="X722" s="17"/>
      <c r="Y722" s="17"/>
      <c r="Z722" s="17"/>
      <c r="AA722" s="13"/>
    </row>
    <row r="723" customFormat="false" ht="12.75" hidden="false" customHeight="false" outlineLevel="0" collapsed="false">
      <c r="A723" s="15"/>
      <c r="B723" s="16"/>
      <c r="C723" s="16"/>
      <c r="D723" s="17"/>
      <c r="E723" s="17"/>
      <c r="F723" s="17"/>
      <c r="G723" s="13"/>
      <c r="H723" s="13"/>
      <c r="I723" s="17"/>
      <c r="J723" s="17"/>
      <c r="K723" s="17"/>
      <c r="L723" s="17"/>
      <c r="M723" s="17"/>
      <c r="N723" s="17"/>
      <c r="O723" s="17"/>
      <c r="P723" s="17"/>
      <c r="Q723" s="17"/>
      <c r="R723" s="16"/>
      <c r="S723" s="16"/>
      <c r="T723" s="18"/>
      <c r="U723" s="13"/>
      <c r="V723" s="13"/>
      <c r="W723" s="17"/>
      <c r="X723" s="17"/>
      <c r="Y723" s="17"/>
      <c r="Z723" s="17"/>
      <c r="AA723" s="13"/>
    </row>
    <row r="724" customFormat="false" ht="12.75" hidden="false" customHeight="false" outlineLevel="0" collapsed="false">
      <c r="A724" s="15"/>
      <c r="B724" s="16"/>
      <c r="C724" s="16"/>
      <c r="D724" s="17"/>
      <c r="E724" s="17"/>
      <c r="F724" s="17"/>
      <c r="G724" s="13"/>
      <c r="H724" s="13"/>
      <c r="I724" s="17"/>
      <c r="J724" s="17"/>
      <c r="K724" s="17"/>
      <c r="L724" s="17"/>
      <c r="M724" s="17"/>
      <c r="N724" s="17"/>
      <c r="O724" s="17"/>
      <c r="P724" s="17"/>
      <c r="Q724" s="17"/>
      <c r="R724" s="16"/>
      <c r="S724" s="16"/>
      <c r="T724" s="18"/>
      <c r="U724" s="13"/>
      <c r="V724" s="13"/>
      <c r="W724" s="17"/>
      <c r="X724" s="17"/>
      <c r="Y724" s="17"/>
      <c r="Z724" s="17"/>
      <c r="AA724" s="13"/>
    </row>
    <row r="725" customFormat="false" ht="12.75" hidden="false" customHeight="false" outlineLevel="0" collapsed="false">
      <c r="A725" s="15"/>
      <c r="B725" s="16"/>
      <c r="C725" s="16"/>
      <c r="D725" s="17"/>
      <c r="E725" s="17"/>
      <c r="F725" s="17"/>
      <c r="G725" s="13"/>
      <c r="H725" s="13"/>
      <c r="I725" s="17"/>
      <c r="J725" s="17"/>
      <c r="K725" s="17"/>
      <c r="L725" s="17"/>
      <c r="M725" s="17"/>
      <c r="N725" s="17"/>
      <c r="O725" s="17"/>
      <c r="P725" s="17"/>
      <c r="Q725" s="17"/>
      <c r="R725" s="16"/>
      <c r="S725" s="16"/>
      <c r="T725" s="18"/>
      <c r="U725" s="13"/>
      <c r="V725" s="13"/>
      <c r="W725" s="17"/>
      <c r="X725" s="17"/>
      <c r="Y725" s="17"/>
      <c r="Z725" s="17"/>
      <c r="AA725" s="13"/>
    </row>
    <row r="726" customFormat="false" ht="12.75" hidden="false" customHeight="false" outlineLevel="0" collapsed="false">
      <c r="A726" s="15"/>
      <c r="B726" s="16"/>
      <c r="C726" s="16"/>
      <c r="D726" s="17"/>
      <c r="E726" s="17"/>
      <c r="F726" s="17"/>
      <c r="G726" s="13"/>
      <c r="H726" s="13"/>
      <c r="I726" s="17"/>
      <c r="J726" s="17"/>
      <c r="K726" s="17"/>
      <c r="L726" s="17"/>
      <c r="M726" s="17"/>
      <c r="N726" s="17"/>
      <c r="O726" s="17"/>
      <c r="P726" s="17"/>
      <c r="Q726" s="17"/>
      <c r="R726" s="16"/>
      <c r="S726" s="16"/>
      <c r="T726" s="18"/>
      <c r="U726" s="13"/>
      <c r="V726" s="13"/>
      <c r="W726" s="17"/>
      <c r="X726" s="17"/>
      <c r="Y726" s="17"/>
      <c r="Z726" s="17"/>
      <c r="AA726" s="13"/>
    </row>
    <row r="727" customFormat="false" ht="12.75" hidden="false" customHeight="false" outlineLevel="0" collapsed="false">
      <c r="A727" s="15"/>
      <c r="B727" s="16"/>
      <c r="C727" s="16"/>
      <c r="D727" s="17"/>
      <c r="E727" s="17"/>
      <c r="F727" s="17"/>
      <c r="G727" s="13"/>
      <c r="H727" s="13"/>
      <c r="I727" s="17"/>
      <c r="J727" s="17"/>
      <c r="K727" s="17"/>
      <c r="L727" s="17"/>
      <c r="M727" s="17"/>
      <c r="N727" s="17"/>
      <c r="O727" s="17"/>
      <c r="P727" s="17"/>
      <c r="Q727" s="17"/>
      <c r="R727" s="16"/>
      <c r="S727" s="16"/>
      <c r="T727" s="18"/>
      <c r="U727" s="13"/>
      <c r="V727" s="13"/>
      <c r="W727" s="17"/>
      <c r="X727" s="17"/>
      <c r="Y727" s="17"/>
      <c r="Z727" s="17"/>
      <c r="AA727" s="13"/>
    </row>
    <row r="728" customFormat="false" ht="12.75" hidden="false" customHeight="false" outlineLevel="0" collapsed="false">
      <c r="A728" s="15"/>
      <c r="B728" s="16"/>
      <c r="C728" s="16"/>
      <c r="D728" s="17"/>
      <c r="E728" s="17"/>
      <c r="F728" s="17"/>
      <c r="G728" s="13"/>
      <c r="H728" s="13"/>
      <c r="I728" s="17"/>
      <c r="J728" s="17"/>
      <c r="K728" s="17"/>
      <c r="L728" s="17"/>
      <c r="M728" s="17"/>
      <c r="N728" s="17"/>
      <c r="O728" s="17"/>
      <c r="P728" s="17"/>
      <c r="Q728" s="17"/>
      <c r="R728" s="16"/>
      <c r="S728" s="16"/>
      <c r="T728" s="18"/>
      <c r="U728" s="13"/>
      <c r="V728" s="13"/>
      <c r="W728" s="17"/>
      <c r="X728" s="17"/>
      <c r="Y728" s="17"/>
      <c r="Z728" s="17"/>
      <c r="AA728" s="13"/>
    </row>
    <row r="729" customFormat="false" ht="12.75" hidden="false" customHeight="false" outlineLevel="0" collapsed="false">
      <c r="A729" s="15"/>
      <c r="B729" s="16"/>
      <c r="C729" s="16"/>
      <c r="D729" s="17"/>
      <c r="E729" s="17"/>
      <c r="F729" s="17"/>
      <c r="G729" s="13"/>
      <c r="H729" s="13"/>
      <c r="I729" s="17"/>
      <c r="J729" s="17"/>
      <c r="K729" s="17"/>
      <c r="L729" s="17"/>
      <c r="M729" s="17"/>
      <c r="N729" s="17"/>
      <c r="O729" s="17"/>
      <c r="P729" s="17"/>
      <c r="Q729" s="17"/>
      <c r="R729" s="16"/>
      <c r="S729" s="16"/>
      <c r="T729" s="18"/>
      <c r="U729" s="13"/>
      <c r="V729" s="13"/>
      <c r="W729" s="17"/>
      <c r="X729" s="17"/>
      <c r="Y729" s="17"/>
      <c r="Z729" s="17"/>
      <c r="AA729" s="13"/>
    </row>
    <row r="730" customFormat="false" ht="12.75" hidden="false" customHeight="false" outlineLevel="0" collapsed="false">
      <c r="A730" s="15"/>
      <c r="B730" s="16"/>
      <c r="C730" s="16"/>
      <c r="D730" s="17"/>
      <c r="E730" s="17"/>
      <c r="F730" s="17"/>
      <c r="G730" s="13"/>
      <c r="H730" s="13"/>
      <c r="I730" s="17"/>
      <c r="J730" s="17"/>
      <c r="K730" s="17"/>
      <c r="L730" s="17"/>
      <c r="M730" s="17"/>
      <c r="N730" s="17"/>
      <c r="O730" s="17"/>
      <c r="P730" s="17"/>
      <c r="Q730" s="17"/>
      <c r="R730" s="16"/>
      <c r="S730" s="16"/>
      <c r="T730" s="18"/>
      <c r="U730" s="13"/>
      <c r="V730" s="13"/>
      <c r="W730" s="17"/>
      <c r="X730" s="17"/>
      <c r="Y730" s="17"/>
      <c r="Z730" s="17"/>
      <c r="AA730" s="13"/>
    </row>
    <row r="731" customFormat="false" ht="12.75" hidden="false" customHeight="false" outlineLevel="0" collapsed="false">
      <c r="A731" s="15"/>
      <c r="B731" s="16"/>
      <c r="C731" s="16"/>
      <c r="D731" s="17"/>
      <c r="E731" s="17"/>
      <c r="F731" s="17"/>
      <c r="G731" s="13"/>
      <c r="H731" s="13"/>
      <c r="I731" s="17"/>
      <c r="J731" s="17"/>
      <c r="K731" s="17"/>
      <c r="L731" s="17"/>
      <c r="M731" s="17"/>
      <c r="N731" s="17"/>
      <c r="O731" s="17"/>
      <c r="P731" s="17"/>
      <c r="Q731" s="17"/>
      <c r="R731" s="16"/>
      <c r="S731" s="16"/>
      <c r="T731" s="18"/>
      <c r="U731" s="13"/>
      <c r="V731" s="13"/>
      <c r="W731" s="17"/>
      <c r="X731" s="17"/>
      <c r="Y731" s="17"/>
      <c r="Z731" s="17"/>
      <c r="AA731" s="13"/>
    </row>
    <row r="732" customFormat="false" ht="12.75" hidden="false" customHeight="false" outlineLevel="0" collapsed="false">
      <c r="A732" s="15"/>
      <c r="B732" s="16"/>
      <c r="C732" s="16"/>
      <c r="D732" s="17"/>
      <c r="E732" s="17"/>
      <c r="F732" s="17"/>
      <c r="G732" s="13"/>
      <c r="H732" s="13"/>
      <c r="I732" s="17"/>
      <c r="J732" s="17"/>
      <c r="K732" s="17"/>
      <c r="L732" s="17"/>
      <c r="M732" s="17"/>
      <c r="N732" s="17"/>
      <c r="O732" s="17"/>
      <c r="P732" s="17"/>
      <c r="Q732" s="17"/>
      <c r="R732" s="16"/>
      <c r="S732" s="16"/>
      <c r="T732" s="18"/>
      <c r="U732" s="13"/>
      <c r="V732" s="13"/>
      <c r="W732" s="17"/>
      <c r="X732" s="17"/>
      <c r="Y732" s="17"/>
      <c r="Z732" s="17"/>
      <c r="AA732" s="13"/>
    </row>
    <row r="733" customFormat="false" ht="12.75" hidden="false" customHeight="false" outlineLevel="0" collapsed="false">
      <c r="A733" s="15"/>
      <c r="B733" s="16"/>
      <c r="C733" s="16"/>
      <c r="D733" s="17"/>
      <c r="E733" s="17"/>
      <c r="F733" s="17"/>
      <c r="G733" s="13"/>
      <c r="H733" s="13"/>
      <c r="I733" s="17"/>
      <c r="J733" s="17"/>
      <c r="K733" s="17"/>
      <c r="L733" s="17"/>
      <c r="M733" s="17"/>
      <c r="N733" s="17"/>
      <c r="O733" s="17"/>
      <c r="P733" s="17"/>
      <c r="Q733" s="17"/>
      <c r="R733" s="16"/>
      <c r="S733" s="16"/>
      <c r="T733" s="18"/>
      <c r="U733" s="13"/>
      <c r="V733" s="13"/>
      <c r="W733" s="17"/>
      <c r="X733" s="17"/>
      <c r="Y733" s="17"/>
      <c r="Z733" s="17"/>
      <c r="AA733" s="13"/>
    </row>
    <row r="734" customFormat="false" ht="12.75" hidden="false" customHeight="false" outlineLevel="0" collapsed="false">
      <c r="A734" s="15"/>
      <c r="B734" s="16"/>
      <c r="C734" s="16"/>
      <c r="D734" s="17"/>
      <c r="E734" s="17"/>
      <c r="F734" s="17"/>
      <c r="G734" s="13"/>
      <c r="H734" s="13"/>
      <c r="I734" s="17"/>
      <c r="J734" s="17"/>
      <c r="K734" s="17"/>
      <c r="L734" s="17"/>
      <c r="M734" s="17"/>
      <c r="N734" s="17"/>
      <c r="O734" s="17"/>
      <c r="P734" s="17"/>
      <c r="Q734" s="17"/>
      <c r="R734" s="16"/>
      <c r="S734" s="16"/>
      <c r="T734" s="18"/>
      <c r="U734" s="13"/>
      <c r="V734" s="13"/>
      <c r="W734" s="17"/>
      <c r="X734" s="17"/>
      <c r="Y734" s="17"/>
      <c r="Z734" s="17"/>
      <c r="AA734" s="13"/>
    </row>
    <row r="735" customFormat="false" ht="12.75" hidden="false" customHeight="false" outlineLevel="0" collapsed="false">
      <c r="A735" s="15"/>
      <c r="B735" s="16"/>
      <c r="C735" s="16"/>
      <c r="D735" s="17"/>
      <c r="E735" s="17"/>
      <c r="F735" s="17"/>
      <c r="G735" s="13"/>
      <c r="H735" s="13"/>
      <c r="I735" s="17"/>
      <c r="J735" s="17"/>
      <c r="K735" s="17"/>
      <c r="L735" s="17"/>
      <c r="M735" s="17"/>
      <c r="N735" s="17"/>
      <c r="O735" s="17"/>
      <c r="P735" s="17"/>
      <c r="Q735" s="17"/>
      <c r="R735" s="16"/>
      <c r="S735" s="16"/>
      <c r="T735" s="18"/>
      <c r="U735" s="13"/>
      <c r="V735" s="13"/>
      <c r="W735" s="17"/>
      <c r="X735" s="17"/>
      <c r="Y735" s="17"/>
      <c r="Z735" s="17"/>
      <c r="AA735" s="13"/>
    </row>
    <row r="736" customFormat="false" ht="12.75" hidden="false" customHeight="false" outlineLevel="0" collapsed="false">
      <c r="A736" s="15"/>
      <c r="B736" s="16"/>
      <c r="C736" s="16"/>
      <c r="D736" s="17"/>
      <c r="E736" s="17"/>
      <c r="F736" s="17"/>
      <c r="G736" s="13"/>
      <c r="H736" s="13"/>
      <c r="I736" s="17"/>
      <c r="J736" s="17"/>
      <c r="K736" s="17"/>
      <c r="L736" s="17"/>
      <c r="M736" s="17"/>
      <c r="N736" s="17"/>
      <c r="O736" s="17"/>
      <c r="P736" s="17"/>
      <c r="Q736" s="17"/>
      <c r="R736" s="16"/>
      <c r="S736" s="16"/>
      <c r="T736" s="18"/>
      <c r="U736" s="13"/>
      <c r="V736" s="13"/>
      <c r="W736" s="17"/>
      <c r="X736" s="17"/>
      <c r="Y736" s="17"/>
      <c r="Z736" s="17"/>
      <c r="AA736" s="13"/>
    </row>
    <row r="737" customFormat="false" ht="12.75" hidden="false" customHeight="false" outlineLevel="0" collapsed="false">
      <c r="A737" s="15"/>
      <c r="B737" s="16"/>
      <c r="C737" s="16"/>
      <c r="D737" s="17"/>
      <c r="E737" s="17"/>
      <c r="F737" s="17"/>
      <c r="G737" s="13"/>
      <c r="H737" s="13"/>
      <c r="I737" s="17"/>
      <c r="J737" s="17"/>
      <c r="K737" s="17"/>
      <c r="L737" s="17"/>
      <c r="M737" s="17"/>
      <c r="N737" s="17"/>
      <c r="O737" s="17"/>
      <c r="P737" s="17"/>
      <c r="Q737" s="17"/>
      <c r="R737" s="16"/>
      <c r="S737" s="16"/>
      <c r="T737" s="18"/>
      <c r="U737" s="13"/>
      <c r="V737" s="13"/>
      <c r="W737" s="17"/>
      <c r="X737" s="17"/>
      <c r="Y737" s="17"/>
      <c r="Z737" s="17"/>
      <c r="AA737" s="13"/>
    </row>
    <row r="738" customFormat="false" ht="12.75" hidden="false" customHeight="false" outlineLevel="0" collapsed="false">
      <c r="A738" s="15"/>
      <c r="B738" s="16"/>
      <c r="C738" s="16"/>
      <c r="D738" s="17"/>
      <c r="E738" s="17"/>
      <c r="F738" s="17"/>
      <c r="G738" s="13"/>
      <c r="H738" s="13"/>
      <c r="I738" s="17"/>
      <c r="J738" s="17"/>
      <c r="K738" s="17"/>
      <c r="L738" s="17"/>
      <c r="M738" s="17"/>
      <c r="N738" s="17"/>
      <c r="O738" s="17"/>
      <c r="P738" s="17"/>
      <c r="Q738" s="17"/>
      <c r="R738" s="16"/>
      <c r="S738" s="16"/>
      <c r="T738" s="18"/>
      <c r="U738" s="13"/>
      <c r="V738" s="13"/>
      <c r="W738" s="17"/>
      <c r="X738" s="17"/>
      <c r="Y738" s="17"/>
      <c r="Z738" s="17"/>
      <c r="AA738" s="13"/>
    </row>
    <row r="739" customFormat="false" ht="12.75" hidden="false" customHeight="false" outlineLevel="0" collapsed="false">
      <c r="A739" s="15"/>
      <c r="B739" s="16"/>
      <c r="C739" s="16"/>
      <c r="D739" s="17"/>
      <c r="E739" s="17"/>
      <c r="F739" s="17"/>
      <c r="G739" s="13"/>
      <c r="H739" s="13"/>
      <c r="I739" s="17"/>
      <c r="J739" s="17"/>
      <c r="K739" s="17"/>
      <c r="L739" s="17"/>
      <c r="M739" s="17"/>
      <c r="N739" s="17"/>
      <c r="O739" s="17"/>
      <c r="P739" s="17"/>
      <c r="Q739" s="17"/>
      <c r="R739" s="16"/>
      <c r="S739" s="16"/>
      <c r="T739" s="18"/>
      <c r="U739" s="13"/>
      <c r="V739" s="13"/>
      <c r="W739" s="17"/>
      <c r="X739" s="17"/>
      <c r="Y739" s="17"/>
      <c r="Z739" s="17"/>
      <c r="AA739" s="13"/>
    </row>
    <row r="740" customFormat="false" ht="12.75" hidden="false" customHeight="false" outlineLevel="0" collapsed="false">
      <c r="A740" s="15"/>
      <c r="B740" s="16"/>
      <c r="C740" s="16"/>
      <c r="D740" s="17"/>
      <c r="E740" s="17"/>
      <c r="F740" s="17"/>
      <c r="G740" s="13"/>
      <c r="H740" s="13"/>
      <c r="I740" s="17"/>
      <c r="J740" s="17"/>
      <c r="K740" s="17"/>
      <c r="L740" s="17"/>
      <c r="M740" s="17"/>
      <c r="N740" s="17"/>
      <c r="O740" s="17"/>
      <c r="P740" s="17"/>
      <c r="Q740" s="17"/>
      <c r="R740" s="16"/>
      <c r="S740" s="16"/>
      <c r="T740" s="18"/>
      <c r="U740" s="13"/>
      <c r="V740" s="13"/>
      <c r="W740" s="17"/>
      <c r="X740" s="17"/>
      <c r="Y740" s="17"/>
      <c r="Z740" s="17"/>
      <c r="AA740" s="13"/>
    </row>
    <row r="741" customFormat="false" ht="12.75" hidden="false" customHeight="false" outlineLevel="0" collapsed="false">
      <c r="A741" s="15"/>
      <c r="B741" s="16"/>
      <c r="C741" s="16"/>
      <c r="D741" s="17"/>
      <c r="E741" s="17"/>
      <c r="F741" s="17"/>
      <c r="G741" s="13"/>
      <c r="H741" s="13"/>
      <c r="I741" s="17"/>
      <c r="J741" s="17"/>
      <c r="K741" s="17"/>
      <c r="L741" s="17"/>
      <c r="M741" s="17"/>
      <c r="N741" s="17"/>
      <c r="O741" s="17"/>
      <c r="P741" s="17"/>
      <c r="Q741" s="17"/>
      <c r="R741" s="16"/>
      <c r="S741" s="16"/>
      <c r="T741" s="18"/>
      <c r="U741" s="13"/>
      <c r="V741" s="13"/>
      <c r="W741" s="17"/>
      <c r="X741" s="17"/>
      <c r="Y741" s="17"/>
      <c r="Z741" s="17"/>
      <c r="AA741" s="13"/>
    </row>
    <row r="742" customFormat="false" ht="12.75" hidden="false" customHeight="false" outlineLevel="0" collapsed="false">
      <c r="A742" s="15"/>
      <c r="B742" s="16"/>
      <c r="C742" s="16"/>
      <c r="D742" s="17"/>
      <c r="E742" s="17"/>
      <c r="F742" s="17"/>
      <c r="G742" s="13"/>
      <c r="H742" s="13"/>
      <c r="I742" s="17"/>
      <c r="J742" s="17"/>
      <c r="K742" s="17"/>
      <c r="L742" s="17"/>
      <c r="M742" s="17"/>
      <c r="N742" s="17"/>
      <c r="O742" s="17"/>
      <c r="P742" s="17"/>
      <c r="Q742" s="17"/>
      <c r="R742" s="16"/>
      <c r="S742" s="16"/>
      <c r="T742" s="18"/>
      <c r="U742" s="13"/>
      <c r="V742" s="13"/>
      <c r="W742" s="17"/>
      <c r="X742" s="17"/>
      <c r="Y742" s="17"/>
      <c r="Z742" s="17"/>
      <c r="AA742" s="13"/>
    </row>
    <row r="743" customFormat="false" ht="12.75" hidden="false" customHeight="false" outlineLevel="0" collapsed="false">
      <c r="A743" s="15"/>
      <c r="B743" s="16"/>
      <c r="C743" s="16"/>
      <c r="D743" s="17"/>
      <c r="E743" s="17"/>
      <c r="F743" s="17"/>
      <c r="G743" s="13"/>
      <c r="H743" s="13"/>
      <c r="I743" s="17"/>
      <c r="J743" s="17"/>
      <c r="K743" s="17"/>
      <c r="L743" s="17"/>
      <c r="M743" s="17"/>
      <c r="N743" s="17"/>
      <c r="O743" s="17"/>
      <c r="P743" s="17"/>
      <c r="Q743" s="17"/>
      <c r="R743" s="16"/>
      <c r="S743" s="16"/>
      <c r="T743" s="18"/>
      <c r="U743" s="13"/>
      <c r="V743" s="13"/>
      <c r="W743" s="17"/>
      <c r="X743" s="17"/>
      <c r="Y743" s="17"/>
      <c r="Z743" s="17"/>
      <c r="AA743" s="13"/>
    </row>
    <row r="744" customFormat="false" ht="12.75" hidden="false" customHeight="false" outlineLevel="0" collapsed="false">
      <c r="A744" s="15"/>
      <c r="B744" s="16"/>
      <c r="C744" s="16"/>
      <c r="D744" s="17"/>
      <c r="E744" s="17"/>
      <c r="F744" s="17"/>
      <c r="G744" s="13"/>
      <c r="H744" s="13"/>
      <c r="I744" s="17"/>
      <c r="J744" s="17"/>
      <c r="K744" s="17"/>
      <c r="L744" s="17"/>
      <c r="M744" s="17"/>
      <c r="N744" s="17"/>
      <c r="O744" s="17"/>
      <c r="P744" s="17"/>
      <c r="Q744" s="17"/>
      <c r="R744" s="16"/>
      <c r="S744" s="16"/>
      <c r="T744" s="18"/>
      <c r="U744" s="13"/>
      <c r="V744" s="13"/>
      <c r="W744" s="17"/>
      <c r="X744" s="17"/>
      <c r="Y744" s="17"/>
      <c r="Z744" s="17"/>
      <c r="AA744" s="13"/>
    </row>
    <row r="745" customFormat="false" ht="12.75" hidden="false" customHeight="false" outlineLevel="0" collapsed="false">
      <c r="A745" s="15"/>
      <c r="B745" s="16"/>
      <c r="C745" s="16"/>
      <c r="D745" s="17"/>
      <c r="E745" s="17"/>
      <c r="F745" s="17"/>
      <c r="G745" s="13"/>
      <c r="H745" s="13"/>
      <c r="I745" s="17"/>
      <c r="J745" s="17"/>
      <c r="K745" s="17"/>
      <c r="L745" s="17"/>
      <c r="M745" s="17"/>
      <c r="N745" s="17"/>
      <c r="O745" s="17"/>
      <c r="P745" s="17"/>
      <c r="Q745" s="17"/>
      <c r="R745" s="16"/>
      <c r="S745" s="16"/>
      <c r="T745" s="18"/>
      <c r="U745" s="13"/>
      <c r="V745" s="13"/>
      <c r="W745" s="17"/>
      <c r="X745" s="17"/>
      <c r="Y745" s="17"/>
      <c r="Z745" s="17"/>
      <c r="AA745" s="13"/>
    </row>
    <row r="746" customFormat="false" ht="12.75" hidden="false" customHeight="false" outlineLevel="0" collapsed="false">
      <c r="A746" s="15"/>
      <c r="B746" s="16"/>
      <c r="C746" s="16"/>
      <c r="D746" s="17"/>
      <c r="E746" s="17"/>
      <c r="F746" s="17"/>
      <c r="G746" s="13"/>
      <c r="H746" s="13"/>
      <c r="I746" s="17"/>
      <c r="J746" s="17"/>
      <c r="K746" s="17"/>
      <c r="L746" s="17"/>
      <c r="M746" s="17"/>
      <c r="N746" s="17"/>
      <c r="O746" s="17"/>
      <c r="P746" s="17"/>
      <c r="Q746" s="17"/>
      <c r="R746" s="16"/>
      <c r="S746" s="16"/>
      <c r="T746" s="18"/>
      <c r="U746" s="13"/>
      <c r="V746" s="13"/>
      <c r="W746" s="17"/>
      <c r="X746" s="17"/>
      <c r="Y746" s="17"/>
      <c r="Z746" s="17"/>
      <c r="AA746" s="13"/>
    </row>
    <row r="747" customFormat="false" ht="12.75" hidden="false" customHeight="false" outlineLevel="0" collapsed="false">
      <c r="A747" s="15"/>
      <c r="B747" s="16"/>
      <c r="C747" s="16"/>
      <c r="D747" s="17"/>
      <c r="E747" s="17"/>
      <c r="F747" s="17"/>
      <c r="G747" s="13"/>
      <c r="H747" s="13"/>
      <c r="I747" s="17"/>
      <c r="J747" s="17"/>
      <c r="K747" s="17"/>
      <c r="L747" s="17"/>
      <c r="M747" s="17"/>
      <c r="N747" s="17"/>
      <c r="O747" s="17"/>
      <c r="P747" s="17"/>
      <c r="Q747" s="17"/>
      <c r="R747" s="16"/>
      <c r="S747" s="16"/>
      <c r="T747" s="18"/>
      <c r="U747" s="13"/>
      <c r="V747" s="13"/>
      <c r="W747" s="17"/>
      <c r="X747" s="17"/>
      <c r="Y747" s="17"/>
      <c r="Z747" s="17"/>
      <c r="AA747" s="13"/>
    </row>
    <row r="748" customFormat="false" ht="12.75" hidden="false" customHeight="false" outlineLevel="0" collapsed="false">
      <c r="A748" s="15"/>
      <c r="B748" s="16"/>
      <c r="C748" s="16"/>
      <c r="D748" s="17"/>
      <c r="E748" s="17"/>
      <c r="F748" s="17"/>
      <c r="G748" s="13"/>
      <c r="H748" s="13"/>
      <c r="I748" s="17"/>
      <c r="J748" s="17"/>
      <c r="K748" s="17"/>
      <c r="L748" s="17"/>
      <c r="M748" s="17"/>
      <c r="N748" s="17"/>
      <c r="O748" s="17"/>
      <c r="P748" s="17"/>
      <c r="Q748" s="17"/>
      <c r="R748" s="16"/>
      <c r="S748" s="16"/>
      <c r="T748" s="18"/>
      <c r="U748" s="13"/>
      <c r="V748" s="13"/>
      <c r="W748" s="17"/>
      <c r="X748" s="17"/>
      <c r="Y748" s="17"/>
      <c r="Z748" s="17"/>
      <c r="AA748" s="13"/>
    </row>
    <row r="749" customFormat="false" ht="12.75" hidden="false" customHeight="false" outlineLevel="0" collapsed="false">
      <c r="A749" s="15"/>
      <c r="B749" s="16"/>
      <c r="C749" s="16"/>
      <c r="D749" s="17"/>
      <c r="E749" s="17"/>
      <c r="F749" s="17"/>
      <c r="G749" s="13"/>
      <c r="H749" s="13"/>
      <c r="I749" s="17"/>
      <c r="J749" s="17"/>
      <c r="K749" s="17"/>
      <c r="L749" s="17"/>
      <c r="M749" s="17"/>
      <c r="N749" s="17"/>
      <c r="O749" s="17"/>
      <c r="P749" s="17"/>
      <c r="Q749" s="17"/>
      <c r="R749" s="16"/>
      <c r="S749" s="16"/>
      <c r="T749" s="18"/>
      <c r="U749" s="13"/>
      <c r="V749" s="13"/>
      <c r="W749" s="17"/>
      <c r="X749" s="17"/>
      <c r="Y749" s="17"/>
      <c r="Z749" s="17"/>
      <c r="AA749" s="13"/>
    </row>
    <row r="750" customFormat="false" ht="12.75" hidden="false" customHeight="false" outlineLevel="0" collapsed="false">
      <c r="A750" s="15"/>
      <c r="B750" s="16"/>
      <c r="C750" s="16"/>
      <c r="D750" s="17"/>
      <c r="E750" s="17"/>
      <c r="F750" s="17"/>
      <c r="G750" s="13"/>
      <c r="H750" s="13"/>
      <c r="I750" s="17"/>
      <c r="J750" s="17"/>
      <c r="K750" s="17"/>
      <c r="L750" s="17"/>
      <c r="M750" s="17"/>
      <c r="N750" s="17"/>
      <c r="O750" s="17"/>
      <c r="P750" s="17"/>
      <c r="Q750" s="17"/>
      <c r="R750" s="16"/>
      <c r="S750" s="16"/>
      <c r="T750" s="18"/>
      <c r="U750" s="13"/>
      <c r="V750" s="13"/>
      <c r="W750" s="17"/>
      <c r="X750" s="17"/>
      <c r="Y750" s="17"/>
      <c r="Z750" s="17"/>
      <c r="AA750" s="13"/>
    </row>
    <row r="751" customFormat="false" ht="12.75" hidden="false" customHeight="false" outlineLevel="0" collapsed="false">
      <c r="A751" s="15"/>
      <c r="B751" s="16"/>
      <c r="C751" s="16"/>
      <c r="D751" s="17"/>
      <c r="E751" s="17"/>
      <c r="F751" s="17"/>
      <c r="G751" s="13"/>
      <c r="H751" s="13"/>
      <c r="I751" s="17"/>
      <c r="J751" s="17"/>
      <c r="K751" s="17"/>
      <c r="L751" s="17"/>
      <c r="M751" s="17"/>
      <c r="N751" s="17"/>
      <c r="O751" s="17"/>
      <c r="P751" s="17"/>
      <c r="Q751" s="17"/>
      <c r="R751" s="16"/>
      <c r="S751" s="16"/>
      <c r="T751" s="18"/>
      <c r="U751" s="13"/>
      <c r="V751" s="13"/>
      <c r="W751" s="17"/>
      <c r="X751" s="17"/>
      <c r="Y751" s="17"/>
      <c r="Z751" s="17"/>
      <c r="AA751" s="13"/>
    </row>
    <row r="752" customFormat="false" ht="12.75" hidden="false" customHeight="false" outlineLevel="0" collapsed="false">
      <c r="A752" s="15"/>
      <c r="B752" s="16"/>
      <c r="C752" s="16"/>
      <c r="D752" s="17"/>
      <c r="E752" s="17"/>
      <c r="F752" s="17"/>
      <c r="G752" s="13"/>
      <c r="H752" s="13"/>
      <c r="I752" s="17"/>
      <c r="J752" s="17"/>
      <c r="K752" s="17"/>
      <c r="L752" s="17"/>
      <c r="M752" s="17"/>
      <c r="N752" s="17"/>
      <c r="O752" s="17"/>
      <c r="P752" s="17"/>
      <c r="Q752" s="17"/>
      <c r="R752" s="16"/>
      <c r="S752" s="16"/>
      <c r="T752" s="18"/>
      <c r="U752" s="13"/>
      <c r="V752" s="13"/>
      <c r="W752" s="17"/>
      <c r="X752" s="17"/>
      <c r="Y752" s="17"/>
      <c r="Z752" s="17"/>
      <c r="AA752" s="13"/>
    </row>
    <row r="753" customFormat="false" ht="12.75" hidden="false" customHeight="false" outlineLevel="0" collapsed="false">
      <c r="A753" s="15"/>
      <c r="B753" s="16"/>
      <c r="C753" s="16"/>
      <c r="D753" s="17"/>
      <c r="E753" s="17"/>
      <c r="F753" s="17"/>
      <c r="G753" s="13"/>
      <c r="H753" s="13"/>
      <c r="I753" s="17"/>
      <c r="J753" s="17"/>
      <c r="K753" s="17"/>
      <c r="L753" s="17"/>
      <c r="M753" s="17"/>
      <c r="N753" s="17"/>
      <c r="O753" s="17"/>
      <c r="P753" s="17"/>
      <c r="Q753" s="17"/>
      <c r="R753" s="16"/>
      <c r="S753" s="16"/>
      <c r="T753" s="18"/>
      <c r="U753" s="13"/>
      <c r="V753" s="13"/>
      <c r="W753" s="17"/>
      <c r="X753" s="17"/>
      <c r="Y753" s="17"/>
      <c r="Z753" s="17"/>
      <c r="AA753" s="13"/>
    </row>
    <row r="754" customFormat="false" ht="12.75" hidden="false" customHeight="false" outlineLevel="0" collapsed="false">
      <c r="A754" s="15"/>
      <c r="B754" s="16"/>
      <c r="C754" s="16"/>
      <c r="D754" s="17"/>
      <c r="E754" s="17"/>
      <c r="F754" s="17"/>
      <c r="G754" s="13"/>
      <c r="H754" s="13"/>
      <c r="I754" s="17"/>
      <c r="J754" s="17"/>
      <c r="K754" s="17"/>
      <c r="L754" s="17"/>
      <c r="M754" s="17"/>
      <c r="N754" s="17"/>
      <c r="O754" s="17"/>
      <c r="P754" s="17"/>
      <c r="Q754" s="17"/>
      <c r="R754" s="16"/>
      <c r="S754" s="16"/>
      <c r="T754" s="18"/>
      <c r="U754" s="13"/>
      <c r="V754" s="13"/>
      <c r="W754" s="17"/>
      <c r="X754" s="17"/>
      <c r="Y754" s="17"/>
      <c r="Z754" s="17"/>
      <c r="AA754" s="13"/>
    </row>
    <row r="755" customFormat="false" ht="12.75" hidden="false" customHeight="false" outlineLevel="0" collapsed="false">
      <c r="A755" s="15"/>
      <c r="B755" s="16"/>
      <c r="C755" s="16"/>
      <c r="D755" s="17"/>
      <c r="E755" s="17"/>
      <c r="F755" s="17"/>
      <c r="G755" s="13"/>
      <c r="H755" s="13"/>
      <c r="I755" s="17"/>
      <c r="J755" s="17"/>
      <c r="K755" s="17"/>
      <c r="L755" s="17"/>
      <c r="M755" s="17"/>
      <c r="N755" s="17"/>
      <c r="O755" s="17"/>
      <c r="P755" s="17"/>
      <c r="Q755" s="17"/>
      <c r="R755" s="16"/>
      <c r="S755" s="16"/>
      <c r="T755" s="18"/>
      <c r="U755" s="13"/>
      <c r="V755" s="13"/>
      <c r="W755" s="17"/>
      <c r="X755" s="17"/>
      <c r="Y755" s="17"/>
      <c r="Z755" s="17"/>
      <c r="AA755" s="13"/>
    </row>
    <row r="756" customFormat="false" ht="12.75" hidden="false" customHeight="false" outlineLevel="0" collapsed="false">
      <c r="A756" s="15"/>
      <c r="B756" s="16"/>
      <c r="C756" s="16"/>
      <c r="D756" s="17"/>
      <c r="E756" s="17"/>
      <c r="F756" s="17"/>
      <c r="G756" s="13"/>
      <c r="H756" s="13"/>
      <c r="I756" s="17"/>
      <c r="J756" s="17"/>
      <c r="K756" s="17"/>
      <c r="L756" s="17"/>
      <c r="M756" s="17"/>
      <c r="N756" s="17"/>
      <c r="O756" s="17"/>
      <c r="P756" s="17"/>
      <c r="Q756" s="17"/>
      <c r="R756" s="16"/>
      <c r="S756" s="16"/>
      <c r="T756" s="18"/>
      <c r="U756" s="13"/>
      <c r="V756" s="13"/>
      <c r="W756" s="17"/>
      <c r="X756" s="17"/>
      <c r="Y756" s="17"/>
      <c r="Z756" s="17"/>
      <c r="AA756" s="13"/>
    </row>
    <row r="757" customFormat="false" ht="12.75" hidden="false" customHeight="false" outlineLevel="0" collapsed="false">
      <c r="A757" s="15"/>
      <c r="B757" s="16"/>
      <c r="C757" s="16"/>
      <c r="D757" s="17"/>
      <c r="E757" s="17"/>
      <c r="F757" s="17"/>
      <c r="G757" s="13"/>
      <c r="H757" s="13"/>
      <c r="I757" s="17"/>
      <c r="J757" s="17"/>
      <c r="K757" s="17"/>
      <c r="L757" s="17"/>
      <c r="M757" s="17"/>
      <c r="N757" s="17"/>
      <c r="O757" s="17"/>
      <c r="P757" s="17"/>
      <c r="Q757" s="17"/>
      <c r="R757" s="16"/>
      <c r="S757" s="16"/>
      <c r="T757" s="18"/>
      <c r="U757" s="13"/>
      <c r="V757" s="13"/>
      <c r="W757" s="17"/>
      <c r="X757" s="17"/>
      <c r="Y757" s="17"/>
      <c r="Z757" s="17"/>
      <c r="AA757" s="13"/>
    </row>
    <row r="758" customFormat="false" ht="12.75" hidden="false" customHeight="false" outlineLevel="0" collapsed="false">
      <c r="A758" s="15"/>
      <c r="B758" s="16"/>
      <c r="C758" s="16"/>
      <c r="D758" s="17"/>
      <c r="E758" s="17"/>
      <c r="F758" s="17"/>
      <c r="G758" s="13"/>
      <c r="H758" s="13"/>
      <c r="I758" s="17"/>
      <c r="J758" s="17"/>
      <c r="K758" s="17"/>
      <c r="L758" s="17"/>
      <c r="M758" s="17"/>
      <c r="N758" s="17"/>
      <c r="O758" s="17"/>
      <c r="P758" s="17"/>
      <c r="Q758" s="17"/>
      <c r="R758" s="16"/>
      <c r="S758" s="16"/>
      <c r="T758" s="18"/>
      <c r="U758" s="13"/>
      <c r="V758" s="13"/>
      <c r="W758" s="17"/>
      <c r="X758" s="17"/>
      <c r="Y758" s="17"/>
      <c r="Z758" s="17"/>
      <c r="AA758" s="13"/>
    </row>
    <row r="759" customFormat="false" ht="12.75" hidden="false" customHeight="false" outlineLevel="0" collapsed="false">
      <c r="A759" s="15"/>
      <c r="B759" s="16"/>
      <c r="C759" s="16"/>
      <c r="D759" s="17"/>
      <c r="E759" s="17"/>
      <c r="F759" s="17"/>
      <c r="G759" s="13"/>
      <c r="H759" s="13"/>
      <c r="I759" s="17"/>
      <c r="J759" s="17"/>
      <c r="K759" s="17"/>
      <c r="L759" s="17"/>
      <c r="M759" s="17"/>
      <c r="N759" s="17"/>
      <c r="O759" s="17"/>
      <c r="P759" s="17"/>
      <c r="Q759" s="17"/>
      <c r="R759" s="16"/>
      <c r="S759" s="16"/>
      <c r="T759" s="18"/>
      <c r="U759" s="13"/>
      <c r="V759" s="13"/>
      <c r="W759" s="17"/>
      <c r="X759" s="17"/>
      <c r="Y759" s="17"/>
      <c r="Z759" s="17"/>
      <c r="AA759" s="13"/>
    </row>
    <row r="760" customFormat="false" ht="12.75" hidden="false" customHeight="false" outlineLevel="0" collapsed="false">
      <c r="A760" s="15"/>
      <c r="B760" s="16"/>
      <c r="C760" s="16"/>
      <c r="D760" s="17"/>
      <c r="E760" s="17"/>
      <c r="F760" s="17"/>
      <c r="G760" s="13"/>
      <c r="H760" s="13"/>
      <c r="I760" s="17"/>
      <c r="J760" s="17"/>
      <c r="K760" s="17"/>
      <c r="L760" s="17"/>
      <c r="M760" s="17"/>
      <c r="N760" s="17"/>
      <c r="O760" s="17"/>
      <c r="P760" s="17"/>
      <c r="Q760" s="17"/>
      <c r="R760" s="16"/>
      <c r="S760" s="16"/>
      <c r="T760" s="18"/>
      <c r="U760" s="13"/>
      <c r="V760" s="13"/>
      <c r="W760" s="17"/>
      <c r="X760" s="17"/>
      <c r="Y760" s="17"/>
      <c r="Z760" s="17"/>
      <c r="AA760" s="13"/>
    </row>
    <row r="761" customFormat="false" ht="12.75" hidden="false" customHeight="false" outlineLevel="0" collapsed="false">
      <c r="A761" s="15"/>
      <c r="B761" s="16"/>
      <c r="C761" s="16"/>
      <c r="D761" s="17"/>
      <c r="E761" s="17"/>
      <c r="F761" s="17"/>
      <c r="G761" s="13"/>
      <c r="H761" s="13"/>
      <c r="I761" s="17"/>
      <c r="J761" s="17"/>
      <c r="K761" s="17"/>
      <c r="L761" s="17"/>
      <c r="M761" s="17"/>
      <c r="N761" s="17"/>
      <c r="O761" s="17"/>
      <c r="P761" s="17"/>
      <c r="Q761" s="17"/>
      <c r="R761" s="16"/>
      <c r="S761" s="16"/>
      <c r="T761" s="18"/>
      <c r="U761" s="13"/>
      <c r="V761" s="13"/>
      <c r="W761" s="17"/>
      <c r="X761" s="17"/>
      <c r="Y761" s="17"/>
      <c r="Z761" s="17"/>
      <c r="AA761" s="13"/>
    </row>
    <row r="762" customFormat="false" ht="12.75" hidden="false" customHeight="false" outlineLevel="0" collapsed="false">
      <c r="A762" s="15"/>
      <c r="B762" s="16"/>
      <c r="C762" s="16"/>
      <c r="D762" s="17"/>
      <c r="E762" s="17"/>
      <c r="F762" s="17"/>
      <c r="G762" s="13"/>
      <c r="H762" s="13"/>
      <c r="I762" s="17"/>
      <c r="J762" s="17"/>
      <c r="K762" s="17"/>
      <c r="L762" s="17"/>
      <c r="M762" s="17"/>
      <c r="N762" s="17"/>
      <c r="O762" s="17"/>
      <c r="P762" s="17"/>
      <c r="Q762" s="17"/>
      <c r="R762" s="16"/>
      <c r="S762" s="16"/>
      <c r="T762" s="18"/>
      <c r="U762" s="13"/>
      <c r="V762" s="13"/>
      <c r="W762" s="17"/>
      <c r="X762" s="17"/>
      <c r="Y762" s="17"/>
      <c r="Z762" s="17"/>
      <c r="AA762" s="13"/>
    </row>
    <row r="763" customFormat="false" ht="12.75" hidden="false" customHeight="false" outlineLevel="0" collapsed="false">
      <c r="A763" s="15"/>
      <c r="B763" s="16"/>
      <c r="C763" s="16"/>
      <c r="D763" s="17"/>
      <c r="E763" s="17"/>
      <c r="F763" s="17"/>
      <c r="G763" s="13"/>
      <c r="H763" s="13"/>
      <c r="I763" s="17"/>
      <c r="J763" s="17"/>
      <c r="K763" s="17"/>
      <c r="L763" s="17"/>
      <c r="M763" s="17"/>
      <c r="N763" s="17"/>
      <c r="O763" s="17"/>
      <c r="P763" s="17"/>
      <c r="Q763" s="17"/>
      <c r="R763" s="16"/>
      <c r="S763" s="16"/>
      <c r="T763" s="18"/>
      <c r="U763" s="13"/>
      <c r="V763" s="13"/>
      <c r="W763" s="17"/>
      <c r="X763" s="17"/>
      <c r="Y763" s="17"/>
      <c r="Z763" s="17"/>
      <c r="AA763" s="13"/>
    </row>
    <row r="764" customFormat="false" ht="12.75" hidden="false" customHeight="false" outlineLevel="0" collapsed="false">
      <c r="A764" s="15"/>
      <c r="B764" s="16"/>
      <c r="C764" s="16"/>
      <c r="D764" s="17"/>
      <c r="E764" s="17"/>
      <c r="F764" s="17"/>
      <c r="G764" s="13"/>
      <c r="H764" s="13"/>
      <c r="I764" s="17"/>
      <c r="J764" s="17"/>
      <c r="K764" s="17"/>
      <c r="L764" s="17"/>
      <c r="M764" s="17"/>
      <c r="N764" s="17"/>
      <c r="O764" s="17"/>
      <c r="P764" s="17"/>
      <c r="Q764" s="17"/>
      <c r="R764" s="16"/>
      <c r="S764" s="16"/>
      <c r="T764" s="18"/>
      <c r="U764" s="13"/>
      <c r="V764" s="13"/>
      <c r="W764" s="17"/>
      <c r="X764" s="17"/>
      <c r="Y764" s="17"/>
      <c r="Z764" s="17"/>
      <c r="AA764" s="13"/>
    </row>
    <row r="765" customFormat="false" ht="12.75" hidden="false" customHeight="false" outlineLevel="0" collapsed="false">
      <c r="A765" s="15"/>
      <c r="B765" s="16"/>
      <c r="C765" s="16"/>
      <c r="D765" s="17"/>
      <c r="E765" s="17"/>
      <c r="F765" s="17"/>
      <c r="G765" s="13"/>
      <c r="H765" s="13"/>
      <c r="I765" s="17"/>
      <c r="J765" s="17"/>
      <c r="K765" s="17"/>
      <c r="L765" s="17"/>
      <c r="M765" s="17"/>
      <c r="N765" s="17"/>
      <c r="O765" s="17"/>
      <c r="P765" s="17"/>
      <c r="Q765" s="17"/>
      <c r="R765" s="16"/>
      <c r="S765" s="16"/>
      <c r="T765" s="18"/>
      <c r="U765" s="13"/>
      <c r="V765" s="13"/>
      <c r="W765" s="17"/>
      <c r="X765" s="17"/>
      <c r="Y765" s="17"/>
      <c r="Z765" s="17"/>
      <c r="AA765" s="13"/>
    </row>
    <row r="766" customFormat="false" ht="12.75" hidden="false" customHeight="false" outlineLevel="0" collapsed="false">
      <c r="A766" s="15"/>
      <c r="B766" s="16"/>
      <c r="C766" s="16"/>
      <c r="D766" s="17"/>
      <c r="E766" s="17"/>
      <c r="F766" s="17"/>
      <c r="G766" s="13"/>
      <c r="H766" s="13"/>
      <c r="I766" s="17"/>
      <c r="J766" s="17"/>
      <c r="K766" s="17"/>
      <c r="L766" s="17"/>
      <c r="M766" s="17"/>
      <c r="N766" s="17"/>
      <c r="O766" s="17"/>
      <c r="P766" s="17"/>
      <c r="Q766" s="17"/>
      <c r="R766" s="16"/>
      <c r="S766" s="16"/>
      <c r="T766" s="18"/>
      <c r="U766" s="13"/>
      <c r="V766" s="13"/>
      <c r="W766" s="17"/>
      <c r="X766" s="17"/>
      <c r="Y766" s="17"/>
      <c r="Z766" s="17"/>
      <c r="AA766" s="13"/>
    </row>
    <row r="767" customFormat="false" ht="12.75" hidden="false" customHeight="false" outlineLevel="0" collapsed="false">
      <c r="A767" s="15"/>
      <c r="B767" s="16"/>
      <c r="C767" s="16"/>
      <c r="D767" s="17"/>
      <c r="E767" s="17"/>
      <c r="F767" s="17"/>
      <c r="G767" s="13"/>
      <c r="H767" s="13"/>
      <c r="I767" s="17"/>
      <c r="J767" s="17"/>
      <c r="K767" s="17"/>
      <c r="L767" s="17"/>
      <c r="M767" s="17"/>
      <c r="N767" s="17"/>
      <c r="O767" s="17"/>
      <c r="P767" s="17"/>
      <c r="Q767" s="17"/>
      <c r="R767" s="16"/>
      <c r="S767" s="16"/>
      <c r="T767" s="18"/>
      <c r="U767" s="13"/>
      <c r="V767" s="13"/>
      <c r="W767" s="17"/>
      <c r="X767" s="17"/>
      <c r="Y767" s="17"/>
      <c r="Z767" s="17"/>
      <c r="AA767" s="13"/>
    </row>
    <row r="768" customFormat="false" ht="12.75" hidden="false" customHeight="false" outlineLevel="0" collapsed="false">
      <c r="A768" s="15"/>
      <c r="B768" s="16"/>
      <c r="C768" s="16"/>
      <c r="D768" s="17"/>
      <c r="E768" s="17"/>
      <c r="F768" s="17"/>
      <c r="G768" s="13"/>
      <c r="H768" s="13"/>
      <c r="I768" s="17"/>
      <c r="J768" s="17"/>
      <c r="K768" s="17"/>
      <c r="L768" s="17"/>
      <c r="M768" s="17"/>
      <c r="N768" s="17"/>
      <c r="O768" s="17"/>
      <c r="P768" s="17"/>
      <c r="Q768" s="17"/>
      <c r="R768" s="16"/>
      <c r="S768" s="16"/>
      <c r="T768" s="18"/>
      <c r="U768" s="13"/>
      <c r="V768" s="13"/>
      <c r="W768" s="17"/>
      <c r="X768" s="17"/>
      <c r="Y768" s="17"/>
      <c r="Z768" s="17"/>
      <c r="AA768" s="13"/>
    </row>
    <row r="769" customFormat="false" ht="12.75" hidden="false" customHeight="false" outlineLevel="0" collapsed="false">
      <c r="A769" s="15"/>
      <c r="B769" s="16"/>
      <c r="C769" s="16"/>
      <c r="D769" s="17"/>
      <c r="E769" s="17"/>
      <c r="F769" s="17"/>
      <c r="G769" s="13"/>
      <c r="H769" s="13"/>
      <c r="I769" s="17"/>
      <c r="J769" s="17"/>
      <c r="K769" s="17"/>
      <c r="L769" s="17"/>
      <c r="M769" s="17"/>
      <c r="N769" s="17"/>
      <c r="O769" s="17"/>
      <c r="P769" s="17"/>
      <c r="Q769" s="17"/>
      <c r="R769" s="16"/>
      <c r="S769" s="16"/>
      <c r="T769" s="18"/>
      <c r="U769" s="13"/>
      <c r="V769" s="13"/>
      <c r="W769" s="17"/>
      <c r="X769" s="17"/>
      <c r="Y769" s="17"/>
      <c r="Z769" s="17"/>
      <c r="AA769" s="13"/>
    </row>
    <row r="770" customFormat="false" ht="12.75" hidden="false" customHeight="false" outlineLevel="0" collapsed="false">
      <c r="A770" s="15"/>
      <c r="B770" s="16"/>
      <c r="C770" s="16"/>
      <c r="D770" s="17"/>
      <c r="E770" s="17"/>
      <c r="F770" s="17"/>
      <c r="G770" s="13"/>
      <c r="H770" s="13"/>
      <c r="I770" s="17"/>
      <c r="J770" s="17"/>
      <c r="K770" s="17"/>
      <c r="L770" s="17"/>
      <c r="M770" s="17"/>
      <c r="N770" s="17"/>
      <c r="O770" s="17"/>
      <c r="P770" s="17"/>
      <c r="Q770" s="17"/>
      <c r="R770" s="16"/>
      <c r="S770" s="16"/>
      <c r="T770" s="18"/>
      <c r="U770" s="13"/>
      <c r="V770" s="13"/>
      <c r="W770" s="17"/>
      <c r="X770" s="17"/>
      <c r="Y770" s="17"/>
      <c r="Z770" s="17"/>
      <c r="AA770" s="13"/>
    </row>
    <row r="771" customFormat="false" ht="12.75" hidden="false" customHeight="false" outlineLevel="0" collapsed="false">
      <c r="A771" s="15"/>
      <c r="B771" s="16"/>
      <c r="C771" s="16"/>
      <c r="D771" s="17"/>
      <c r="E771" s="17"/>
      <c r="F771" s="17"/>
      <c r="G771" s="13"/>
      <c r="H771" s="13"/>
      <c r="I771" s="17"/>
      <c r="J771" s="17"/>
      <c r="K771" s="17"/>
      <c r="L771" s="17"/>
      <c r="M771" s="17"/>
      <c r="N771" s="17"/>
      <c r="O771" s="17"/>
      <c r="P771" s="17"/>
      <c r="Q771" s="17"/>
      <c r="R771" s="16"/>
      <c r="S771" s="16"/>
      <c r="T771" s="18"/>
      <c r="U771" s="13"/>
      <c r="V771" s="13"/>
      <c r="W771" s="17"/>
      <c r="X771" s="17"/>
      <c r="Y771" s="17"/>
      <c r="Z771" s="17"/>
      <c r="AA771" s="13"/>
    </row>
    <row r="772" customFormat="false" ht="12.75" hidden="false" customHeight="false" outlineLevel="0" collapsed="false">
      <c r="A772" s="15"/>
      <c r="B772" s="16"/>
      <c r="C772" s="16"/>
      <c r="D772" s="17"/>
      <c r="E772" s="17"/>
      <c r="F772" s="17"/>
      <c r="G772" s="13"/>
      <c r="H772" s="13"/>
      <c r="I772" s="17"/>
      <c r="J772" s="17"/>
      <c r="K772" s="17"/>
      <c r="L772" s="17"/>
      <c r="M772" s="17"/>
      <c r="N772" s="17"/>
      <c r="O772" s="17"/>
      <c r="P772" s="17"/>
      <c r="Q772" s="17"/>
      <c r="R772" s="16"/>
      <c r="S772" s="16"/>
      <c r="T772" s="18"/>
      <c r="U772" s="13"/>
      <c r="V772" s="13"/>
      <c r="W772" s="17"/>
      <c r="X772" s="17"/>
      <c r="Y772" s="17"/>
      <c r="Z772" s="17"/>
      <c r="AA772" s="13"/>
    </row>
    <row r="773" customFormat="false" ht="12.75" hidden="false" customHeight="false" outlineLevel="0" collapsed="false">
      <c r="A773" s="15"/>
      <c r="B773" s="16"/>
      <c r="C773" s="16"/>
      <c r="D773" s="17"/>
      <c r="E773" s="17"/>
      <c r="F773" s="17"/>
      <c r="G773" s="13"/>
      <c r="H773" s="13"/>
      <c r="I773" s="17"/>
      <c r="J773" s="17"/>
      <c r="K773" s="17"/>
      <c r="L773" s="17"/>
      <c r="M773" s="17"/>
      <c r="N773" s="17"/>
      <c r="O773" s="17"/>
      <c r="P773" s="17"/>
      <c r="Q773" s="17"/>
      <c r="R773" s="16"/>
      <c r="S773" s="16"/>
      <c r="T773" s="18"/>
      <c r="U773" s="13"/>
      <c r="V773" s="13"/>
      <c r="W773" s="17"/>
      <c r="X773" s="17"/>
      <c r="Y773" s="17"/>
      <c r="Z773" s="17"/>
      <c r="AA773" s="13"/>
    </row>
    <row r="774" customFormat="false" ht="12.75" hidden="false" customHeight="false" outlineLevel="0" collapsed="false">
      <c r="A774" s="15"/>
      <c r="B774" s="16"/>
      <c r="C774" s="16"/>
      <c r="D774" s="17"/>
      <c r="E774" s="17"/>
      <c r="F774" s="17"/>
      <c r="G774" s="13"/>
      <c r="H774" s="13"/>
      <c r="I774" s="17"/>
      <c r="J774" s="17"/>
      <c r="K774" s="17"/>
      <c r="L774" s="17"/>
      <c r="M774" s="17"/>
      <c r="N774" s="17"/>
      <c r="O774" s="17"/>
      <c r="P774" s="17"/>
      <c r="Q774" s="17"/>
      <c r="R774" s="16"/>
      <c r="S774" s="16"/>
      <c r="T774" s="18"/>
      <c r="U774" s="13"/>
      <c r="V774" s="13"/>
      <c r="W774" s="17"/>
      <c r="X774" s="17"/>
      <c r="Y774" s="17"/>
      <c r="Z774" s="17"/>
      <c r="AA774" s="13"/>
    </row>
    <row r="775" customFormat="false" ht="12.75" hidden="false" customHeight="false" outlineLevel="0" collapsed="false">
      <c r="A775" s="15"/>
      <c r="B775" s="16"/>
      <c r="C775" s="16"/>
      <c r="D775" s="17"/>
      <c r="E775" s="17"/>
      <c r="F775" s="17"/>
      <c r="G775" s="13"/>
      <c r="H775" s="13"/>
      <c r="I775" s="17"/>
      <c r="J775" s="17"/>
      <c r="K775" s="17"/>
      <c r="L775" s="17"/>
      <c r="M775" s="17"/>
      <c r="N775" s="17"/>
      <c r="O775" s="17"/>
      <c r="P775" s="17"/>
      <c r="Q775" s="17"/>
      <c r="R775" s="16"/>
      <c r="S775" s="16"/>
      <c r="T775" s="18"/>
      <c r="U775" s="13"/>
      <c r="V775" s="13"/>
      <c r="W775" s="17"/>
      <c r="X775" s="17"/>
      <c r="Y775" s="17"/>
      <c r="Z775" s="17"/>
      <c r="AA775" s="13"/>
    </row>
    <row r="776" customFormat="false" ht="12.75" hidden="false" customHeight="false" outlineLevel="0" collapsed="false">
      <c r="A776" s="15"/>
      <c r="B776" s="16"/>
      <c r="C776" s="16"/>
      <c r="D776" s="17"/>
      <c r="E776" s="17"/>
      <c r="F776" s="17"/>
      <c r="G776" s="13"/>
      <c r="H776" s="13"/>
      <c r="I776" s="17"/>
      <c r="J776" s="17"/>
      <c r="K776" s="17"/>
      <c r="L776" s="17"/>
      <c r="M776" s="17"/>
      <c r="N776" s="17"/>
      <c r="O776" s="17"/>
      <c r="P776" s="17"/>
      <c r="Q776" s="17"/>
      <c r="R776" s="16"/>
      <c r="S776" s="16"/>
      <c r="T776" s="18"/>
      <c r="U776" s="13"/>
      <c r="V776" s="13"/>
      <c r="W776" s="17"/>
      <c r="X776" s="17"/>
      <c r="Y776" s="17"/>
      <c r="Z776" s="17"/>
      <c r="AA776" s="13"/>
    </row>
    <row r="777" customFormat="false" ht="12.75" hidden="false" customHeight="false" outlineLevel="0" collapsed="false">
      <c r="A777" s="15"/>
      <c r="B777" s="16"/>
      <c r="C777" s="16"/>
      <c r="D777" s="17"/>
      <c r="E777" s="17"/>
      <c r="F777" s="17"/>
      <c r="G777" s="13"/>
      <c r="H777" s="13"/>
      <c r="I777" s="17"/>
      <c r="J777" s="17"/>
      <c r="K777" s="17"/>
      <c r="L777" s="17"/>
      <c r="M777" s="17"/>
      <c r="N777" s="17"/>
      <c r="O777" s="17"/>
      <c r="P777" s="17"/>
      <c r="Q777" s="17"/>
      <c r="R777" s="16"/>
      <c r="S777" s="16"/>
      <c r="T777" s="18"/>
      <c r="U777" s="13"/>
      <c r="V777" s="13"/>
      <c r="W777" s="17"/>
      <c r="X777" s="17"/>
      <c r="Y777" s="17"/>
      <c r="Z777" s="17"/>
      <c r="AA777" s="13"/>
    </row>
    <row r="778" customFormat="false" ht="12.75" hidden="false" customHeight="false" outlineLevel="0" collapsed="false">
      <c r="A778" s="15"/>
      <c r="B778" s="16"/>
      <c r="C778" s="16"/>
      <c r="D778" s="17"/>
      <c r="E778" s="17"/>
      <c r="F778" s="17"/>
      <c r="G778" s="13"/>
      <c r="H778" s="13"/>
      <c r="I778" s="17"/>
      <c r="J778" s="17"/>
      <c r="K778" s="17"/>
      <c r="L778" s="17"/>
      <c r="M778" s="17"/>
      <c r="N778" s="17"/>
      <c r="O778" s="17"/>
      <c r="P778" s="17"/>
      <c r="Q778" s="17"/>
      <c r="R778" s="16"/>
      <c r="S778" s="16"/>
      <c r="T778" s="18"/>
      <c r="U778" s="13"/>
      <c r="V778" s="13"/>
      <c r="W778" s="17"/>
      <c r="X778" s="17"/>
      <c r="Y778" s="17"/>
      <c r="Z778" s="17"/>
      <c r="AA778" s="13"/>
    </row>
    <row r="779" customFormat="false" ht="12.75" hidden="false" customHeight="false" outlineLevel="0" collapsed="false">
      <c r="A779" s="15"/>
      <c r="B779" s="16"/>
      <c r="C779" s="16"/>
      <c r="D779" s="17"/>
      <c r="E779" s="17"/>
      <c r="F779" s="17"/>
      <c r="G779" s="13"/>
      <c r="H779" s="13"/>
      <c r="I779" s="17"/>
      <c r="J779" s="17"/>
      <c r="K779" s="17"/>
      <c r="L779" s="17"/>
      <c r="M779" s="17"/>
      <c r="N779" s="17"/>
      <c r="O779" s="17"/>
      <c r="P779" s="17"/>
      <c r="Q779" s="17"/>
      <c r="R779" s="16"/>
      <c r="S779" s="16"/>
      <c r="T779" s="18"/>
      <c r="U779" s="13"/>
      <c r="V779" s="13"/>
      <c r="W779" s="17"/>
      <c r="X779" s="17"/>
      <c r="Y779" s="17"/>
      <c r="Z779" s="17"/>
      <c r="AA779" s="13"/>
    </row>
    <row r="780" customFormat="false" ht="12.75" hidden="false" customHeight="false" outlineLevel="0" collapsed="false">
      <c r="A780" s="15"/>
      <c r="B780" s="16"/>
      <c r="C780" s="16"/>
      <c r="D780" s="17"/>
      <c r="E780" s="17"/>
      <c r="F780" s="17"/>
      <c r="G780" s="13"/>
      <c r="H780" s="13"/>
      <c r="I780" s="17"/>
      <c r="J780" s="17"/>
      <c r="K780" s="17"/>
      <c r="L780" s="17"/>
      <c r="M780" s="17"/>
      <c r="N780" s="17"/>
      <c r="O780" s="17"/>
      <c r="P780" s="17"/>
      <c r="Q780" s="17"/>
      <c r="R780" s="16"/>
      <c r="S780" s="16"/>
      <c r="T780" s="18"/>
      <c r="U780" s="13"/>
      <c r="V780" s="13"/>
      <c r="W780" s="17"/>
      <c r="X780" s="17"/>
      <c r="Y780" s="17"/>
      <c r="Z780" s="17"/>
      <c r="AA780" s="13"/>
    </row>
    <row r="781" customFormat="false" ht="12.75" hidden="false" customHeight="false" outlineLevel="0" collapsed="false">
      <c r="A781" s="15"/>
      <c r="B781" s="16"/>
      <c r="C781" s="16"/>
      <c r="D781" s="17"/>
      <c r="E781" s="17"/>
      <c r="F781" s="17"/>
      <c r="G781" s="13"/>
      <c r="H781" s="13"/>
      <c r="I781" s="17"/>
      <c r="J781" s="17"/>
      <c r="K781" s="17"/>
      <c r="L781" s="17"/>
      <c r="M781" s="17"/>
      <c r="N781" s="17"/>
      <c r="O781" s="17"/>
      <c r="P781" s="17"/>
      <c r="Q781" s="17"/>
      <c r="R781" s="16"/>
      <c r="S781" s="16"/>
      <c r="T781" s="18"/>
      <c r="U781" s="13"/>
      <c r="V781" s="13"/>
      <c r="W781" s="17"/>
      <c r="X781" s="17"/>
      <c r="Y781" s="17"/>
      <c r="Z781" s="17"/>
      <c r="AA781" s="13"/>
    </row>
    <row r="782" customFormat="false" ht="12.75" hidden="false" customHeight="false" outlineLevel="0" collapsed="false">
      <c r="A782" s="15"/>
      <c r="B782" s="16"/>
      <c r="C782" s="16"/>
      <c r="D782" s="17"/>
      <c r="E782" s="17"/>
      <c r="F782" s="17"/>
      <c r="G782" s="13"/>
      <c r="H782" s="13"/>
      <c r="I782" s="17"/>
      <c r="J782" s="17"/>
      <c r="K782" s="17"/>
      <c r="L782" s="17"/>
      <c r="M782" s="17"/>
      <c r="N782" s="17"/>
      <c r="O782" s="17"/>
      <c r="P782" s="17"/>
      <c r="Q782" s="17"/>
      <c r="R782" s="16"/>
      <c r="S782" s="16"/>
      <c r="T782" s="18"/>
      <c r="U782" s="13"/>
      <c r="V782" s="13"/>
      <c r="W782" s="17"/>
      <c r="X782" s="17"/>
      <c r="Y782" s="17"/>
      <c r="Z782" s="17"/>
      <c r="AA782" s="13"/>
    </row>
    <row r="783" customFormat="false" ht="12.75" hidden="false" customHeight="false" outlineLevel="0" collapsed="false">
      <c r="A783" s="15"/>
      <c r="B783" s="16"/>
      <c r="C783" s="16"/>
      <c r="D783" s="17"/>
      <c r="E783" s="17"/>
      <c r="F783" s="17"/>
      <c r="G783" s="13"/>
      <c r="H783" s="13"/>
      <c r="I783" s="17"/>
      <c r="J783" s="17"/>
      <c r="K783" s="17"/>
      <c r="L783" s="17"/>
      <c r="M783" s="17"/>
      <c r="N783" s="17"/>
      <c r="O783" s="17"/>
      <c r="P783" s="17"/>
      <c r="Q783" s="17"/>
      <c r="R783" s="16"/>
      <c r="S783" s="16"/>
      <c r="T783" s="18"/>
      <c r="U783" s="13"/>
      <c r="V783" s="13"/>
      <c r="W783" s="17"/>
      <c r="X783" s="17"/>
      <c r="Y783" s="17"/>
      <c r="Z783" s="17"/>
      <c r="AA783" s="13"/>
    </row>
    <row r="784" customFormat="false" ht="12.75" hidden="false" customHeight="false" outlineLevel="0" collapsed="false">
      <c r="A784" s="15"/>
      <c r="B784" s="16"/>
      <c r="C784" s="16"/>
      <c r="D784" s="17"/>
      <c r="E784" s="17"/>
      <c r="F784" s="17"/>
      <c r="G784" s="13"/>
      <c r="H784" s="13"/>
      <c r="I784" s="17"/>
      <c r="J784" s="17"/>
      <c r="K784" s="17"/>
      <c r="L784" s="17"/>
      <c r="M784" s="17"/>
      <c r="N784" s="17"/>
      <c r="O784" s="17"/>
      <c r="P784" s="17"/>
      <c r="Q784" s="17"/>
      <c r="R784" s="16"/>
      <c r="S784" s="16"/>
      <c r="T784" s="18"/>
      <c r="U784" s="13"/>
      <c r="V784" s="13"/>
      <c r="W784" s="17"/>
      <c r="X784" s="17"/>
      <c r="Y784" s="17"/>
      <c r="Z784" s="17"/>
      <c r="AA784" s="13"/>
    </row>
    <row r="785" customFormat="false" ht="12.75" hidden="false" customHeight="false" outlineLevel="0" collapsed="false">
      <c r="A785" s="15"/>
      <c r="B785" s="16"/>
      <c r="C785" s="16"/>
      <c r="D785" s="17"/>
      <c r="E785" s="17"/>
      <c r="F785" s="17"/>
      <c r="G785" s="13"/>
      <c r="H785" s="13"/>
      <c r="I785" s="17"/>
      <c r="J785" s="17"/>
      <c r="K785" s="17"/>
      <c r="L785" s="17"/>
      <c r="M785" s="17"/>
      <c r="N785" s="17"/>
      <c r="O785" s="17"/>
      <c r="P785" s="17"/>
      <c r="Q785" s="17"/>
      <c r="R785" s="16"/>
      <c r="S785" s="16"/>
      <c r="T785" s="18"/>
      <c r="U785" s="13"/>
      <c r="V785" s="13"/>
      <c r="W785" s="17"/>
      <c r="X785" s="17"/>
      <c r="Y785" s="17"/>
      <c r="Z785" s="17"/>
      <c r="AA785" s="13"/>
    </row>
    <row r="786" customFormat="false" ht="12.75" hidden="false" customHeight="false" outlineLevel="0" collapsed="false">
      <c r="A786" s="15"/>
      <c r="B786" s="16"/>
      <c r="C786" s="16"/>
      <c r="D786" s="17"/>
      <c r="E786" s="17"/>
      <c r="F786" s="17"/>
      <c r="G786" s="13"/>
      <c r="H786" s="13"/>
      <c r="I786" s="17"/>
      <c r="J786" s="17"/>
      <c r="K786" s="17"/>
      <c r="L786" s="17"/>
      <c r="M786" s="17"/>
      <c r="N786" s="17"/>
      <c r="O786" s="17"/>
      <c r="P786" s="17"/>
      <c r="Q786" s="17"/>
      <c r="R786" s="16"/>
      <c r="S786" s="16"/>
      <c r="T786" s="18"/>
      <c r="U786" s="13"/>
      <c r="V786" s="13"/>
      <c r="W786" s="17"/>
      <c r="X786" s="17"/>
      <c r="Y786" s="17"/>
      <c r="Z786" s="17"/>
      <c r="AA786" s="13"/>
    </row>
    <row r="787" customFormat="false" ht="12.75" hidden="false" customHeight="false" outlineLevel="0" collapsed="false">
      <c r="A787" s="15"/>
      <c r="B787" s="16"/>
      <c r="C787" s="16"/>
      <c r="D787" s="17"/>
      <c r="E787" s="17"/>
      <c r="F787" s="17"/>
      <c r="G787" s="13"/>
      <c r="H787" s="13"/>
      <c r="I787" s="17"/>
      <c r="J787" s="17"/>
      <c r="K787" s="17"/>
      <c r="L787" s="17"/>
      <c r="M787" s="17"/>
      <c r="N787" s="17"/>
      <c r="O787" s="17"/>
      <c r="P787" s="17"/>
      <c r="Q787" s="17"/>
      <c r="R787" s="16"/>
      <c r="S787" s="16"/>
      <c r="T787" s="18"/>
      <c r="U787" s="13"/>
      <c r="V787" s="13"/>
      <c r="W787" s="17"/>
      <c r="X787" s="17"/>
      <c r="Y787" s="17"/>
      <c r="Z787" s="17"/>
      <c r="AA787" s="13"/>
    </row>
    <row r="788" customFormat="false" ht="12.75" hidden="false" customHeight="false" outlineLevel="0" collapsed="false">
      <c r="A788" s="15"/>
      <c r="B788" s="16"/>
      <c r="C788" s="16"/>
      <c r="D788" s="17"/>
      <c r="E788" s="17"/>
      <c r="F788" s="17"/>
      <c r="G788" s="13"/>
      <c r="H788" s="13"/>
      <c r="I788" s="17"/>
      <c r="J788" s="17"/>
      <c r="K788" s="17"/>
      <c r="L788" s="17"/>
      <c r="M788" s="17"/>
      <c r="N788" s="17"/>
      <c r="O788" s="17"/>
      <c r="P788" s="17"/>
      <c r="Q788" s="17"/>
      <c r="R788" s="16"/>
      <c r="S788" s="16"/>
      <c r="T788" s="18"/>
      <c r="U788" s="13"/>
      <c r="V788" s="13"/>
      <c r="W788" s="17"/>
      <c r="X788" s="17"/>
      <c r="Y788" s="17"/>
      <c r="Z788" s="17"/>
      <c r="AA788" s="13"/>
    </row>
    <row r="789" customFormat="false" ht="12.75" hidden="false" customHeight="false" outlineLevel="0" collapsed="false">
      <c r="A789" s="15"/>
      <c r="B789" s="16"/>
      <c r="C789" s="16"/>
      <c r="D789" s="17"/>
      <c r="E789" s="17"/>
      <c r="F789" s="17"/>
      <c r="G789" s="13"/>
      <c r="H789" s="13"/>
      <c r="I789" s="17"/>
      <c r="J789" s="17"/>
      <c r="K789" s="17"/>
      <c r="L789" s="17"/>
      <c r="M789" s="17"/>
      <c r="N789" s="17"/>
      <c r="O789" s="17"/>
      <c r="P789" s="17"/>
      <c r="Q789" s="17"/>
      <c r="R789" s="16"/>
      <c r="S789" s="16"/>
      <c r="T789" s="18"/>
      <c r="U789" s="13"/>
      <c r="V789" s="13"/>
      <c r="W789" s="17"/>
      <c r="X789" s="17"/>
      <c r="Y789" s="17"/>
      <c r="Z789" s="17"/>
      <c r="AA789" s="13"/>
    </row>
    <row r="790" customFormat="false" ht="12.75" hidden="false" customHeight="false" outlineLevel="0" collapsed="false">
      <c r="A790" s="15"/>
      <c r="B790" s="16"/>
      <c r="C790" s="16"/>
      <c r="D790" s="17"/>
      <c r="E790" s="17"/>
      <c r="F790" s="17"/>
      <c r="G790" s="13"/>
      <c r="H790" s="13"/>
      <c r="I790" s="17"/>
      <c r="J790" s="17"/>
      <c r="K790" s="17"/>
      <c r="L790" s="17"/>
      <c r="M790" s="17"/>
      <c r="N790" s="17"/>
      <c r="O790" s="17"/>
      <c r="P790" s="17"/>
      <c r="Q790" s="17"/>
      <c r="R790" s="16"/>
      <c r="S790" s="16"/>
      <c r="T790" s="18"/>
      <c r="U790" s="13"/>
      <c r="V790" s="13"/>
      <c r="W790" s="17"/>
      <c r="X790" s="17"/>
      <c r="Y790" s="17"/>
      <c r="Z790" s="17"/>
      <c r="AA790" s="13"/>
    </row>
    <row r="791" customFormat="false" ht="12.75" hidden="false" customHeight="false" outlineLevel="0" collapsed="false">
      <c r="A791" s="15"/>
      <c r="B791" s="16"/>
      <c r="C791" s="16"/>
      <c r="D791" s="17"/>
      <c r="E791" s="17"/>
      <c r="F791" s="17"/>
      <c r="G791" s="13"/>
      <c r="H791" s="13"/>
      <c r="I791" s="17"/>
      <c r="J791" s="17"/>
      <c r="K791" s="17"/>
      <c r="L791" s="17"/>
      <c r="M791" s="17"/>
      <c r="N791" s="17"/>
      <c r="O791" s="17"/>
      <c r="P791" s="17"/>
      <c r="Q791" s="17"/>
      <c r="R791" s="16"/>
      <c r="S791" s="16"/>
      <c r="T791" s="18"/>
      <c r="U791" s="13"/>
      <c r="V791" s="13"/>
      <c r="W791" s="17"/>
      <c r="X791" s="17"/>
      <c r="Y791" s="17"/>
      <c r="Z791" s="17"/>
      <c r="AA791" s="13"/>
    </row>
    <row r="792" customFormat="false" ht="12.75" hidden="false" customHeight="false" outlineLevel="0" collapsed="false">
      <c r="A792" s="15"/>
      <c r="B792" s="16"/>
      <c r="C792" s="16"/>
      <c r="D792" s="17"/>
      <c r="E792" s="17"/>
      <c r="F792" s="17"/>
      <c r="G792" s="13"/>
      <c r="H792" s="13"/>
      <c r="I792" s="17"/>
      <c r="J792" s="17"/>
      <c r="K792" s="17"/>
      <c r="L792" s="17"/>
      <c r="M792" s="17"/>
      <c r="N792" s="17"/>
      <c r="O792" s="17"/>
      <c r="P792" s="17"/>
      <c r="Q792" s="17"/>
      <c r="R792" s="16"/>
      <c r="S792" s="16"/>
      <c r="T792" s="18"/>
      <c r="U792" s="13"/>
      <c r="V792" s="13"/>
      <c r="W792" s="17"/>
      <c r="X792" s="17"/>
      <c r="Y792" s="17"/>
      <c r="Z792" s="17"/>
      <c r="AA792" s="13"/>
    </row>
    <row r="793" customFormat="false" ht="12.75" hidden="false" customHeight="false" outlineLevel="0" collapsed="false">
      <c r="A793" s="15"/>
      <c r="B793" s="16"/>
      <c r="C793" s="16"/>
      <c r="D793" s="17"/>
      <c r="E793" s="17"/>
      <c r="F793" s="17"/>
      <c r="G793" s="13"/>
      <c r="H793" s="13"/>
      <c r="I793" s="17"/>
      <c r="J793" s="17"/>
      <c r="K793" s="17"/>
      <c r="L793" s="17"/>
      <c r="M793" s="17"/>
      <c r="N793" s="17"/>
      <c r="O793" s="17"/>
      <c r="P793" s="17"/>
      <c r="Q793" s="17"/>
      <c r="R793" s="16"/>
      <c r="S793" s="16"/>
      <c r="T793" s="18"/>
      <c r="U793" s="13"/>
      <c r="V793" s="13"/>
      <c r="W793" s="17"/>
      <c r="X793" s="17"/>
      <c r="Y793" s="17"/>
      <c r="Z793" s="17"/>
      <c r="AA793" s="13"/>
    </row>
    <row r="794" customFormat="false" ht="12.75" hidden="false" customHeight="false" outlineLevel="0" collapsed="false">
      <c r="A794" s="15"/>
      <c r="B794" s="16"/>
      <c r="C794" s="16"/>
      <c r="D794" s="17"/>
      <c r="E794" s="17"/>
      <c r="F794" s="17"/>
      <c r="G794" s="13"/>
      <c r="H794" s="13"/>
      <c r="I794" s="17"/>
      <c r="J794" s="17"/>
      <c r="K794" s="17"/>
      <c r="L794" s="17"/>
      <c r="M794" s="17"/>
      <c r="N794" s="17"/>
      <c r="O794" s="17"/>
      <c r="P794" s="17"/>
      <c r="Q794" s="17"/>
      <c r="R794" s="16"/>
      <c r="S794" s="16"/>
      <c r="T794" s="18"/>
      <c r="U794" s="13"/>
      <c r="V794" s="13"/>
      <c r="W794" s="17"/>
      <c r="X794" s="17"/>
      <c r="Y794" s="17"/>
      <c r="Z794" s="17"/>
      <c r="AA794" s="13"/>
    </row>
    <row r="795" customFormat="false" ht="12.75" hidden="false" customHeight="false" outlineLevel="0" collapsed="false">
      <c r="A795" s="15"/>
      <c r="B795" s="16"/>
      <c r="C795" s="16"/>
      <c r="D795" s="17"/>
      <c r="E795" s="17"/>
      <c r="F795" s="17"/>
      <c r="G795" s="13"/>
      <c r="H795" s="13"/>
      <c r="I795" s="17"/>
      <c r="J795" s="17"/>
      <c r="K795" s="17"/>
      <c r="L795" s="17"/>
      <c r="M795" s="17"/>
      <c r="N795" s="17"/>
      <c r="O795" s="17"/>
      <c r="P795" s="17"/>
      <c r="Q795" s="17"/>
      <c r="R795" s="16"/>
      <c r="S795" s="16"/>
      <c r="T795" s="18"/>
      <c r="U795" s="13"/>
      <c r="V795" s="13"/>
      <c r="W795" s="17"/>
      <c r="X795" s="17"/>
      <c r="Y795" s="17"/>
      <c r="Z795" s="17"/>
      <c r="AA795" s="13"/>
    </row>
    <row r="796" customFormat="false" ht="12.75" hidden="false" customHeight="false" outlineLevel="0" collapsed="false">
      <c r="A796" s="15"/>
      <c r="B796" s="16"/>
      <c r="C796" s="16"/>
      <c r="D796" s="17"/>
      <c r="E796" s="17"/>
      <c r="F796" s="17"/>
      <c r="G796" s="13"/>
      <c r="H796" s="13"/>
      <c r="I796" s="17"/>
      <c r="J796" s="17"/>
      <c r="K796" s="17"/>
      <c r="L796" s="17"/>
      <c r="M796" s="17"/>
      <c r="N796" s="17"/>
      <c r="O796" s="17"/>
      <c r="P796" s="17"/>
      <c r="Q796" s="17"/>
      <c r="R796" s="16"/>
      <c r="S796" s="16"/>
      <c r="T796" s="18"/>
      <c r="U796" s="13"/>
      <c r="V796" s="13"/>
      <c r="W796" s="17"/>
      <c r="X796" s="17"/>
      <c r="Y796" s="17"/>
      <c r="Z796" s="17"/>
      <c r="AA796" s="13"/>
    </row>
    <row r="797" customFormat="false" ht="12.75" hidden="false" customHeight="false" outlineLevel="0" collapsed="false">
      <c r="A797" s="15"/>
      <c r="B797" s="16"/>
      <c r="C797" s="16"/>
      <c r="D797" s="17"/>
      <c r="E797" s="17"/>
      <c r="F797" s="17"/>
      <c r="G797" s="13"/>
      <c r="H797" s="13"/>
      <c r="I797" s="17"/>
      <c r="J797" s="17"/>
      <c r="K797" s="17"/>
      <c r="L797" s="17"/>
      <c r="M797" s="17"/>
      <c r="N797" s="17"/>
      <c r="O797" s="17"/>
      <c r="P797" s="17"/>
      <c r="Q797" s="17"/>
      <c r="R797" s="16"/>
      <c r="S797" s="16"/>
      <c r="T797" s="18"/>
      <c r="U797" s="13"/>
      <c r="V797" s="13"/>
      <c r="W797" s="17"/>
      <c r="X797" s="17"/>
      <c r="Y797" s="17"/>
      <c r="Z797" s="17"/>
      <c r="AA797" s="13"/>
    </row>
    <row r="798" customFormat="false" ht="12.75" hidden="false" customHeight="false" outlineLevel="0" collapsed="false">
      <c r="A798" s="15"/>
      <c r="B798" s="16"/>
      <c r="C798" s="16"/>
      <c r="D798" s="17"/>
      <c r="E798" s="17"/>
      <c r="F798" s="17"/>
      <c r="G798" s="13"/>
      <c r="H798" s="13"/>
      <c r="I798" s="17"/>
      <c r="J798" s="17"/>
      <c r="K798" s="17"/>
      <c r="L798" s="17"/>
      <c r="M798" s="17"/>
      <c r="N798" s="17"/>
      <c r="O798" s="17"/>
      <c r="P798" s="17"/>
      <c r="Q798" s="17"/>
      <c r="R798" s="16"/>
      <c r="S798" s="16"/>
      <c r="T798" s="18"/>
      <c r="U798" s="13"/>
      <c r="V798" s="13"/>
      <c r="W798" s="17"/>
      <c r="X798" s="17"/>
      <c r="Y798" s="17"/>
      <c r="Z798" s="17"/>
      <c r="AA798" s="13"/>
    </row>
    <row r="799" customFormat="false" ht="12.75" hidden="false" customHeight="false" outlineLevel="0" collapsed="false">
      <c r="A799" s="15"/>
      <c r="B799" s="16"/>
      <c r="C799" s="16"/>
      <c r="D799" s="17"/>
      <c r="E799" s="17"/>
      <c r="F799" s="17"/>
      <c r="G799" s="13"/>
      <c r="H799" s="13"/>
      <c r="I799" s="17"/>
      <c r="J799" s="17"/>
      <c r="K799" s="17"/>
      <c r="L799" s="17"/>
      <c r="M799" s="17"/>
      <c r="N799" s="17"/>
      <c r="O799" s="17"/>
      <c r="P799" s="17"/>
      <c r="Q799" s="17"/>
      <c r="R799" s="16"/>
      <c r="S799" s="16"/>
      <c r="T799" s="18"/>
      <c r="U799" s="13"/>
      <c r="V799" s="13"/>
      <c r="W799" s="17"/>
      <c r="X799" s="17"/>
      <c r="Y799" s="17"/>
      <c r="Z799" s="17"/>
      <c r="AA799" s="13"/>
    </row>
    <row r="800" customFormat="false" ht="12.75" hidden="false" customHeight="false" outlineLevel="0" collapsed="false">
      <c r="A800" s="15"/>
      <c r="B800" s="16"/>
      <c r="C800" s="16"/>
      <c r="D800" s="17"/>
      <c r="E800" s="17"/>
      <c r="F800" s="17"/>
      <c r="G800" s="13"/>
      <c r="H800" s="13"/>
      <c r="I800" s="17"/>
      <c r="J800" s="17"/>
      <c r="K800" s="17"/>
      <c r="L800" s="17"/>
      <c r="M800" s="17"/>
      <c r="N800" s="17"/>
      <c r="O800" s="17"/>
      <c r="P800" s="17"/>
      <c r="Q800" s="17"/>
      <c r="R800" s="16"/>
      <c r="S800" s="16"/>
      <c r="T800" s="18"/>
      <c r="U800" s="13"/>
      <c r="V800" s="13"/>
      <c r="W800" s="17"/>
      <c r="X800" s="17"/>
      <c r="Y800" s="17"/>
      <c r="Z800" s="17"/>
      <c r="AA800" s="13"/>
    </row>
    <row r="801" customFormat="false" ht="12.75" hidden="false" customHeight="false" outlineLevel="0" collapsed="false">
      <c r="A801" s="15"/>
      <c r="B801" s="16"/>
      <c r="C801" s="16"/>
      <c r="D801" s="17"/>
      <c r="E801" s="17"/>
      <c r="F801" s="17"/>
      <c r="G801" s="13"/>
      <c r="H801" s="13"/>
      <c r="I801" s="17"/>
      <c r="J801" s="17"/>
      <c r="K801" s="17"/>
      <c r="L801" s="17"/>
      <c r="M801" s="17"/>
      <c r="N801" s="17"/>
      <c r="O801" s="17"/>
      <c r="P801" s="17"/>
      <c r="Q801" s="17"/>
      <c r="R801" s="16"/>
      <c r="S801" s="16"/>
      <c r="T801" s="18"/>
      <c r="U801" s="13"/>
      <c r="V801" s="13"/>
      <c r="W801" s="17"/>
      <c r="X801" s="17"/>
      <c r="Y801" s="17"/>
      <c r="Z801" s="17"/>
      <c r="AA801" s="13"/>
    </row>
    <row r="802" customFormat="false" ht="12.75" hidden="false" customHeight="false" outlineLevel="0" collapsed="false">
      <c r="A802" s="15"/>
      <c r="B802" s="16"/>
      <c r="C802" s="16"/>
      <c r="D802" s="17"/>
      <c r="E802" s="17"/>
      <c r="F802" s="17"/>
      <c r="G802" s="13"/>
      <c r="H802" s="13"/>
      <c r="I802" s="17"/>
      <c r="J802" s="17"/>
      <c r="K802" s="17"/>
      <c r="L802" s="17"/>
      <c r="M802" s="17"/>
      <c r="N802" s="17"/>
      <c r="O802" s="17"/>
      <c r="P802" s="17"/>
      <c r="Q802" s="17"/>
      <c r="R802" s="16"/>
      <c r="S802" s="16"/>
      <c r="T802" s="18"/>
      <c r="U802" s="13"/>
      <c r="V802" s="13"/>
      <c r="W802" s="17"/>
      <c r="X802" s="17"/>
      <c r="Y802" s="17"/>
      <c r="Z802" s="17"/>
      <c r="AA802" s="13"/>
    </row>
    <row r="803" customFormat="false" ht="12.75" hidden="false" customHeight="false" outlineLevel="0" collapsed="false">
      <c r="A803" s="15"/>
      <c r="B803" s="16"/>
      <c r="C803" s="16"/>
      <c r="D803" s="17"/>
      <c r="E803" s="17"/>
      <c r="F803" s="17"/>
      <c r="G803" s="13"/>
      <c r="H803" s="13"/>
      <c r="I803" s="17"/>
      <c r="J803" s="17"/>
      <c r="K803" s="17"/>
      <c r="L803" s="17"/>
      <c r="M803" s="17"/>
      <c r="N803" s="17"/>
      <c r="O803" s="17"/>
      <c r="P803" s="17"/>
      <c r="Q803" s="17"/>
      <c r="R803" s="16"/>
      <c r="S803" s="16"/>
      <c r="T803" s="18"/>
      <c r="U803" s="13"/>
      <c r="V803" s="13"/>
      <c r="W803" s="17"/>
      <c r="X803" s="17"/>
      <c r="Y803" s="17"/>
      <c r="Z803" s="17"/>
      <c r="AA803" s="13"/>
    </row>
    <row r="804" customFormat="false" ht="12.75" hidden="false" customHeight="false" outlineLevel="0" collapsed="false">
      <c r="A804" s="15"/>
      <c r="B804" s="16"/>
      <c r="C804" s="16"/>
      <c r="D804" s="17"/>
      <c r="E804" s="17"/>
      <c r="F804" s="17"/>
      <c r="G804" s="13"/>
      <c r="H804" s="13"/>
      <c r="I804" s="17"/>
      <c r="J804" s="17"/>
      <c r="K804" s="17"/>
      <c r="L804" s="17"/>
      <c r="M804" s="17"/>
      <c r="N804" s="17"/>
      <c r="O804" s="17"/>
      <c r="P804" s="17"/>
      <c r="Q804" s="17"/>
      <c r="R804" s="16"/>
      <c r="S804" s="16"/>
      <c r="T804" s="18"/>
      <c r="U804" s="13"/>
      <c r="V804" s="13"/>
      <c r="W804" s="17"/>
      <c r="X804" s="17"/>
      <c r="Y804" s="17"/>
      <c r="Z804" s="17"/>
      <c r="AA804" s="13"/>
    </row>
    <row r="805" customFormat="false" ht="12.75" hidden="false" customHeight="false" outlineLevel="0" collapsed="false">
      <c r="A805" s="15"/>
      <c r="B805" s="16"/>
      <c r="C805" s="16"/>
      <c r="D805" s="17"/>
      <c r="E805" s="17"/>
      <c r="F805" s="17"/>
      <c r="G805" s="13"/>
      <c r="H805" s="13"/>
      <c r="I805" s="17"/>
      <c r="J805" s="17"/>
      <c r="K805" s="17"/>
      <c r="L805" s="17"/>
      <c r="M805" s="17"/>
      <c r="N805" s="17"/>
      <c r="O805" s="17"/>
      <c r="P805" s="17"/>
      <c r="Q805" s="17"/>
      <c r="R805" s="16"/>
      <c r="S805" s="16"/>
      <c r="T805" s="18"/>
      <c r="U805" s="13"/>
      <c r="V805" s="13"/>
      <c r="W805" s="17"/>
      <c r="X805" s="17"/>
      <c r="Y805" s="17"/>
      <c r="Z805" s="17"/>
      <c r="AA805" s="13"/>
    </row>
    <row r="806" customFormat="false" ht="12.75" hidden="false" customHeight="false" outlineLevel="0" collapsed="false">
      <c r="A806" s="15"/>
      <c r="B806" s="16"/>
      <c r="C806" s="16"/>
      <c r="D806" s="17"/>
      <c r="E806" s="17"/>
      <c r="F806" s="17"/>
      <c r="G806" s="13"/>
      <c r="H806" s="13"/>
      <c r="I806" s="17"/>
      <c r="J806" s="17"/>
      <c r="K806" s="17"/>
      <c r="L806" s="17"/>
      <c r="M806" s="17"/>
      <c r="N806" s="17"/>
      <c r="O806" s="17"/>
      <c r="P806" s="17"/>
      <c r="Q806" s="17"/>
      <c r="R806" s="16"/>
      <c r="S806" s="16"/>
      <c r="T806" s="18"/>
      <c r="U806" s="13"/>
      <c r="V806" s="13"/>
      <c r="W806" s="17"/>
      <c r="X806" s="17"/>
      <c r="Y806" s="17"/>
      <c r="Z806" s="17"/>
      <c r="AA806" s="13"/>
    </row>
    <row r="807" customFormat="false" ht="12.75" hidden="false" customHeight="false" outlineLevel="0" collapsed="false">
      <c r="A807" s="15"/>
      <c r="B807" s="16"/>
      <c r="C807" s="16"/>
      <c r="D807" s="17"/>
      <c r="E807" s="17"/>
      <c r="F807" s="17"/>
      <c r="G807" s="13"/>
      <c r="H807" s="13"/>
      <c r="I807" s="17"/>
      <c r="J807" s="17"/>
      <c r="K807" s="17"/>
      <c r="L807" s="17"/>
      <c r="M807" s="17"/>
      <c r="N807" s="17"/>
      <c r="O807" s="17"/>
      <c r="P807" s="17"/>
      <c r="Q807" s="17"/>
      <c r="R807" s="16"/>
      <c r="S807" s="16"/>
      <c r="T807" s="18"/>
      <c r="U807" s="13"/>
      <c r="V807" s="13"/>
      <c r="W807" s="17"/>
      <c r="X807" s="17"/>
      <c r="Y807" s="17"/>
      <c r="Z807" s="17"/>
      <c r="AA807" s="13"/>
    </row>
    <row r="808" customFormat="false" ht="12.75" hidden="false" customHeight="false" outlineLevel="0" collapsed="false">
      <c r="A808" s="15"/>
      <c r="B808" s="16"/>
      <c r="C808" s="16"/>
      <c r="D808" s="17"/>
      <c r="E808" s="17"/>
      <c r="F808" s="17"/>
      <c r="G808" s="13"/>
      <c r="H808" s="13"/>
      <c r="I808" s="17"/>
      <c r="J808" s="17"/>
      <c r="K808" s="17"/>
      <c r="L808" s="17"/>
      <c r="M808" s="17"/>
      <c r="N808" s="17"/>
      <c r="O808" s="17"/>
      <c r="P808" s="17"/>
      <c r="Q808" s="17"/>
      <c r="R808" s="16"/>
      <c r="S808" s="16"/>
      <c r="T808" s="18"/>
      <c r="U808" s="13"/>
      <c r="V808" s="13"/>
      <c r="W808" s="17"/>
      <c r="X808" s="17"/>
      <c r="Y808" s="17"/>
      <c r="Z808" s="17"/>
      <c r="AA808" s="13"/>
    </row>
    <row r="809" customFormat="false" ht="12.75" hidden="false" customHeight="false" outlineLevel="0" collapsed="false">
      <c r="A809" s="15"/>
      <c r="B809" s="16"/>
      <c r="C809" s="16"/>
      <c r="D809" s="17"/>
      <c r="E809" s="17"/>
      <c r="F809" s="17"/>
      <c r="G809" s="13"/>
      <c r="H809" s="13"/>
      <c r="I809" s="17"/>
      <c r="J809" s="17"/>
      <c r="K809" s="17"/>
      <c r="L809" s="17"/>
      <c r="M809" s="17"/>
      <c r="N809" s="17"/>
      <c r="O809" s="17"/>
      <c r="P809" s="17"/>
      <c r="Q809" s="17"/>
      <c r="R809" s="16"/>
      <c r="S809" s="16"/>
      <c r="T809" s="18"/>
      <c r="U809" s="13"/>
      <c r="V809" s="13"/>
      <c r="W809" s="17"/>
      <c r="X809" s="17"/>
      <c r="Y809" s="17"/>
      <c r="Z809" s="17"/>
      <c r="AA809" s="13"/>
    </row>
    <row r="810" customFormat="false" ht="12.75" hidden="false" customHeight="false" outlineLevel="0" collapsed="false">
      <c r="A810" s="15"/>
      <c r="B810" s="16"/>
      <c r="C810" s="16"/>
      <c r="D810" s="17"/>
      <c r="E810" s="17"/>
      <c r="F810" s="17"/>
      <c r="G810" s="13"/>
      <c r="H810" s="13"/>
      <c r="I810" s="17"/>
      <c r="J810" s="17"/>
      <c r="K810" s="17"/>
      <c r="L810" s="17"/>
      <c r="M810" s="17"/>
      <c r="N810" s="17"/>
      <c r="O810" s="17"/>
      <c r="P810" s="17"/>
      <c r="Q810" s="17"/>
      <c r="R810" s="16"/>
      <c r="S810" s="16"/>
      <c r="T810" s="18"/>
      <c r="U810" s="13"/>
      <c r="V810" s="13"/>
      <c r="W810" s="17"/>
      <c r="X810" s="17"/>
      <c r="Y810" s="17"/>
      <c r="Z810" s="17"/>
      <c r="AA810" s="13"/>
    </row>
    <row r="811" customFormat="false" ht="12.75" hidden="false" customHeight="false" outlineLevel="0" collapsed="false">
      <c r="A811" s="15"/>
      <c r="B811" s="16"/>
      <c r="C811" s="16"/>
      <c r="D811" s="17"/>
      <c r="E811" s="17"/>
      <c r="F811" s="17"/>
      <c r="G811" s="13"/>
      <c r="H811" s="13"/>
      <c r="I811" s="17"/>
      <c r="J811" s="17"/>
      <c r="K811" s="17"/>
      <c r="L811" s="17"/>
      <c r="M811" s="17"/>
      <c r="N811" s="17"/>
      <c r="O811" s="17"/>
      <c r="P811" s="17"/>
      <c r="Q811" s="17"/>
      <c r="R811" s="16"/>
      <c r="S811" s="16"/>
      <c r="T811" s="18"/>
      <c r="U811" s="13"/>
      <c r="V811" s="13"/>
      <c r="W811" s="17"/>
      <c r="X811" s="17"/>
      <c r="Y811" s="17"/>
      <c r="Z811" s="17"/>
      <c r="AA811" s="13"/>
    </row>
    <row r="812" customFormat="false" ht="12.75" hidden="false" customHeight="false" outlineLevel="0" collapsed="false">
      <c r="A812" s="15"/>
      <c r="B812" s="16"/>
      <c r="C812" s="16"/>
      <c r="D812" s="17"/>
      <c r="E812" s="17"/>
      <c r="F812" s="17"/>
      <c r="G812" s="13"/>
      <c r="H812" s="13"/>
      <c r="I812" s="17"/>
      <c r="J812" s="17"/>
      <c r="K812" s="17"/>
      <c r="L812" s="17"/>
      <c r="M812" s="17"/>
      <c r="N812" s="17"/>
      <c r="O812" s="17"/>
      <c r="P812" s="17"/>
      <c r="Q812" s="17"/>
      <c r="R812" s="16"/>
      <c r="S812" s="16"/>
      <c r="T812" s="18"/>
      <c r="U812" s="13"/>
      <c r="V812" s="13"/>
      <c r="W812" s="17"/>
      <c r="X812" s="17"/>
      <c r="Y812" s="17"/>
      <c r="Z812" s="17"/>
      <c r="AA812" s="13"/>
    </row>
    <row r="813" customFormat="false" ht="12.75" hidden="false" customHeight="false" outlineLevel="0" collapsed="false">
      <c r="A813" s="15"/>
      <c r="B813" s="16"/>
      <c r="C813" s="16"/>
      <c r="D813" s="17"/>
      <c r="E813" s="17"/>
      <c r="F813" s="17"/>
      <c r="G813" s="13"/>
      <c r="H813" s="13"/>
      <c r="I813" s="17"/>
      <c r="J813" s="17"/>
      <c r="K813" s="17"/>
      <c r="L813" s="17"/>
      <c r="M813" s="17"/>
      <c r="N813" s="17"/>
      <c r="O813" s="17"/>
      <c r="P813" s="17"/>
      <c r="Q813" s="17"/>
      <c r="R813" s="16"/>
      <c r="S813" s="16"/>
      <c r="T813" s="18"/>
      <c r="U813" s="13"/>
      <c r="V813" s="13"/>
      <c r="W813" s="17"/>
      <c r="X813" s="17"/>
      <c r="Y813" s="17"/>
      <c r="Z813" s="17"/>
      <c r="AA813" s="13"/>
    </row>
    <row r="814" customFormat="false" ht="12.75" hidden="false" customHeight="false" outlineLevel="0" collapsed="false">
      <c r="A814" s="15"/>
      <c r="B814" s="16"/>
      <c r="C814" s="16"/>
      <c r="D814" s="17"/>
      <c r="E814" s="17"/>
      <c r="F814" s="17"/>
      <c r="G814" s="13"/>
      <c r="H814" s="13"/>
      <c r="I814" s="17"/>
      <c r="J814" s="17"/>
      <c r="K814" s="17"/>
      <c r="L814" s="17"/>
      <c r="M814" s="17"/>
      <c r="N814" s="17"/>
      <c r="O814" s="17"/>
      <c r="P814" s="17"/>
      <c r="Q814" s="17"/>
      <c r="R814" s="16"/>
      <c r="S814" s="16"/>
      <c r="T814" s="18"/>
      <c r="U814" s="13"/>
      <c r="V814" s="13"/>
      <c r="W814" s="17"/>
      <c r="X814" s="17"/>
      <c r="Y814" s="17"/>
      <c r="Z814" s="17"/>
      <c r="AA814" s="13"/>
    </row>
    <row r="815" customFormat="false" ht="12.75" hidden="false" customHeight="false" outlineLevel="0" collapsed="false">
      <c r="A815" s="15"/>
      <c r="B815" s="16"/>
      <c r="C815" s="16"/>
      <c r="D815" s="17"/>
      <c r="E815" s="17"/>
      <c r="F815" s="17"/>
      <c r="G815" s="13"/>
      <c r="H815" s="13"/>
      <c r="I815" s="17"/>
      <c r="J815" s="17"/>
      <c r="K815" s="17"/>
      <c r="L815" s="17"/>
      <c r="M815" s="17"/>
      <c r="N815" s="17"/>
      <c r="O815" s="17"/>
      <c r="P815" s="17"/>
      <c r="Q815" s="17"/>
      <c r="R815" s="16"/>
      <c r="S815" s="16"/>
      <c r="T815" s="18"/>
      <c r="U815" s="13"/>
      <c r="V815" s="13"/>
      <c r="W815" s="17"/>
      <c r="X815" s="17"/>
      <c r="Y815" s="17"/>
      <c r="Z815" s="17"/>
      <c r="AA815" s="13"/>
    </row>
    <row r="816" customFormat="false" ht="12.75" hidden="false" customHeight="false" outlineLevel="0" collapsed="false">
      <c r="A816" s="15"/>
      <c r="B816" s="16"/>
      <c r="C816" s="16"/>
      <c r="D816" s="17"/>
      <c r="E816" s="17"/>
      <c r="F816" s="17"/>
      <c r="G816" s="13"/>
      <c r="H816" s="13"/>
      <c r="I816" s="17"/>
      <c r="J816" s="17"/>
      <c r="K816" s="17"/>
      <c r="L816" s="17"/>
      <c r="M816" s="17"/>
      <c r="N816" s="17"/>
      <c r="O816" s="17"/>
      <c r="P816" s="17"/>
      <c r="Q816" s="17"/>
      <c r="R816" s="16"/>
      <c r="S816" s="16"/>
      <c r="T816" s="18"/>
      <c r="U816" s="13"/>
      <c r="V816" s="13"/>
      <c r="W816" s="17"/>
      <c r="X816" s="17"/>
      <c r="Y816" s="17"/>
      <c r="Z816" s="17"/>
      <c r="AA816" s="13"/>
    </row>
    <row r="817" customFormat="false" ht="12.75" hidden="false" customHeight="false" outlineLevel="0" collapsed="false">
      <c r="A817" s="15"/>
      <c r="B817" s="16"/>
      <c r="C817" s="16"/>
      <c r="D817" s="17"/>
      <c r="E817" s="17"/>
      <c r="F817" s="17"/>
      <c r="G817" s="13"/>
      <c r="H817" s="13"/>
      <c r="I817" s="17"/>
      <c r="J817" s="17"/>
      <c r="K817" s="17"/>
      <c r="L817" s="17"/>
      <c r="M817" s="17"/>
      <c r="N817" s="17"/>
      <c r="O817" s="17"/>
      <c r="P817" s="17"/>
      <c r="Q817" s="17"/>
      <c r="R817" s="16"/>
      <c r="S817" s="16"/>
      <c r="T817" s="18"/>
      <c r="U817" s="13"/>
      <c r="V817" s="13"/>
      <c r="W817" s="17"/>
      <c r="X817" s="17"/>
      <c r="Y817" s="17"/>
      <c r="Z817" s="17"/>
      <c r="AA817" s="13"/>
    </row>
    <row r="818" customFormat="false" ht="12.75" hidden="false" customHeight="false" outlineLevel="0" collapsed="false">
      <c r="A818" s="15"/>
      <c r="B818" s="16"/>
      <c r="C818" s="16"/>
      <c r="D818" s="17"/>
      <c r="E818" s="17"/>
      <c r="F818" s="17"/>
      <c r="G818" s="13"/>
      <c r="H818" s="13"/>
      <c r="I818" s="17"/>
      <c r="J818" s="17"/>
      <c r="K818" s="17"/>
      <c r="L818" s="17"/>
      <c r="M818" s="17"/>
      <c r="N818" s="17"/>
      <c r="O818" s="17"/>
      <c r="P818" s="17"/>
      <c r="Q818" s="17"/>
      <c r="R818" s="16"/>
      <c r="S818" s="16"/>
      <c r="T818" s="18"/>
      <c r="U818" s="13"/>
      <c r="V818" s="13"/>
      <c r="W818" s="17"/>
      <c r="X818" s="17"/>
      <c r="Y818" s="17"/>
      <c r="Z818" s="17"/>
      <c r="AA818" s="13"/>
    </row>
    <row r="819" customFormat="false" ht="12.75" hidden="false" customHeight="false" outlineLevel="0" collapsed="false">
      <c r="A819" s="15"/>
      <c r="B819" s="16"/>
      <c r="C819" s="16"/>
      <c r="D819" s="17"/>
      <c r="E819" s="17"/>
      <c r="F819" s="17"/>
      <c r="G819" s="13"/>
      <c r="H819" s="13"/>
      <c r="I819" s="17"/>
      <c r="J819" s="17"/>
      <c r="K819" s="17"/>
      <c r="L819" s="17"/>
      <c r="M819" s="17"/>
      <c r="N819" s="17"/>
      <c r="O819" s="17"/>
      <c r="P819" s="17"/>
      <c r="Q819" s="17"/>
      <c r="R819" s="16"/>
      <c r="S819" s="16"/>
      <c r="T819" s="18"/>
      <c r="U819" s="13"/>
      <c r="V819" s="13"/>
      <c r="W819" s="17"/>
      <c r="X819" s="17"/>
      <c r="Y819" s="17"/>
      <c r="Z819" s="17"/>
      <c r="AA819" s="13"/>
    </row>
    <row r="820" customFormat="false" ht="12.75" hidden="false" customHeight="false" outlineLevel="0" collapsed="false">
      <c r="A820" s="15"/>
      <c r="B820" s="16"/>
      <c r="C820" s="16"/>
      <c r="D820" s="17"/>
      <c r="E820" s="17"/>
      <c r="F820" s="17"/>
      <c r="G820" s="13"/>
      <c r="H820" s="13"/>
      <c r="I820" s="17"/>
      <c r="J820" s="17"/>
      <c r="K820" s="17"/>
      <c r="L820" s="17"/>
      <c r="M820" s="17"/>
      <c r="N820" s="17"/>
      <c r="O820" s="17"/>
      <c r="P820" s="17"/>
      <c r="Q820" s="17"/>
      <c r="R820" s="16"/>
      <c r="S820" s="16"/>
      <c r="T820" s="18"/>
      <c r="U820" s="13"/>
      <c r="V820" s="13"/>
      <c r="W820" s="17"/>
      <c r="X820" s="17"/>
      <c r="Y820" s="17"/>
      <c r="Z820" s="17"/>
      <c r="AA820" s="13"/>
    </row>
    <row r="821" customFormat="false" ht="12.75" hidden="false" customHeight="false" outlineLevel="0" collapsed="false">
      <c r="A821" s="15"/>
      <c r="B821" s="16"/>
      <c r="C821" s="16"/>
      <c r="D821" s="17"/>
      <c r="E821" s="17"/>
      <c r="F821" s="17"/>
      <c r="G821" s="13"/>
      <c r="H821" s="13"/>
      <c r="I821" s="17"/>
      <c r="J821" s="17"/>
      <c r="K821" s="17"/>
      <c r="L821" s="17"/>
      <c r="M821" s="17"/>
      <c r="N821" s="17"/>
      <c r="O821" s="17"/>
      <c r="P821" s="17"/>
      <c r="Q821" s="17"/>
      <c r="R821" s="16"/>
      <c r="S821" s="16"/>
      <c r="T821" s="18"/>
      <c r="U821" s="13"/>
      <c r="V821" s="13"/>
      <c r="W821" s="17"/>
      <c r="X821" s="17"/>
      <c r="Y821" s="17"/>
      <c r="Z821" s="17"/>
      <c r="AA821" s="13"/>
    </row>
    <row r="822" customFormat="false" ht="12.75" hidden="false" customHeight="false" outlineLevel="0" collapsed="false">
      <c r="A822" s="15"/>
      <c r="B822" s="16"/>
      <c r="C822" s="16"/>
      <c r="D822" s="17"/>
      <c r="E822" s="17"/>
      <c r="F822" s="17"/>
      <c r="G822" s="13"/>
      <c r="H822" s="13"/>
      <c r="I822" s="17"/>
      <c r="J822" s="17"/>
      <c r="K822" s="17"/>
      <c r="L822" s="17"/>
      <c r="M822" s="17"/>
      <c r="N822" s="17"/>
      <c r="O822" s="17"/>
      <c r="P822" s="17"/>
      <c r="Q822" s="17"/>
      <c r="R822" s="16"/>
      <c r="S822" s="16"/>
      <c r="T822" s="18"/>
      <c r="U822" s="13"/>
      <c r="V822" s="13"/>
      <c r="W822" s="17"/>
      <c r="X822" s="17"/>
      <c r="Y822" s="17"/>
      <c r="Z822" s="17"/>
      <c r="AA822" s="13"/>
    </row>
    <row r="823" customFormat="false" ht="12.75" hidden="false" customHeight="false" outlineLevel="0" collapsed="false">
      <c r="A823" s="15"/>
      <c r="B823" s="16"/>
      <c r="C823" s="16"/>
      <c r="D823" s="17"/>
      <c r="E823" s="17"/>
      <c r="F823" s="17"/>
      <c r="G823" s="13"/>
      <c r="H823" s="13"/>
      <c r="I823" s="17"/>
      <c r="J823" s="17"/>
      <c r="K823" s="17"/>
      <c r="L823" s="17"/>
      <c r="M823" s="17"/>
      <c r="N823" s="17"/>
      <c r="O823" s="17"/>
      <c r="P823" s="17"/>
      <c r="Q823" s="17"/>
      <c r="R823" s="16"/>
      <c r="S823" s="16"/>
      <c r="T823" s="18"/>
      <c r="U823" s="13"/>
      <c r="V823" s="13"/>
      <c r="W823" s="17"/>
      <c r="X823" s="17"/>
      <c r="Y823" s="17"/>
      <c r="Z823" s="17"/>
      <c r="AA823" s="13"/>
    </row>
    <row r="824" customFormat="false" ht="12.75" hidden="false" customHeight="false" outlineLevel="0" collapsed="false">
      <c r="A824" s="15"/>
      <c r="B824" s="16"/>
      <c r="C824" s="16"/>
      <c r="D824" s="17"/>
      <c r="E824" s="17"/>
      <c r="F824" s="17"/>
      <c r="G824" s="13"/>
      <c r="H824" s="13"/>
      <c r="I824" s="17"/>
      <c r="J824" s="17"/>
      <c r="K824" s="17"/>
      <c r="L824" s="17"/>
      <c r="M824" s="17"/>
      <c r="N824" s="17"/>
      <c r="O824" s="17"/>
      <c r="P824" s="17"/>
      <c r="Q824" s="17"/>
      <c r="R824" s="16"/>
      <c r="S824" s="16"/>
      <c r="T824" s="18"/>
      <c r="U824" s="13"/>
      <c r="V824" s="13"/>
      <c r="W824" s="17"/>
      <c r="X824" s="17"/>
      <c r="Y824" s="17"/>
      <c r="Z824" s="17"/>
      <c r="AA824" s="13"/>
    </row>
    <row r="825" customFormat="false" ht="12.75" hidden="false" customHeight="false" outlineLevel="0" collapsed="false">
      <c r="A825" s="15"/>
      <c r="B825" s="16"/>
      <c r="C825" s="16"/>
      <c r="D825" s="17"/>
      <c r="E825" s="17"/>
      <c r="F825" s="17"/>
      <c r="G825" s="13"/>
      <c r="H825" s="13"/>
      <c r="I825" s="17"/>
      <c r="J825" s="17"/>
      <c r="K825" s="17"/>
      <c r="L825" s="17"/>
      <c r="M825" s="17"/>
      <c r="N825" s="17"/>
      <c r="O825" s="17"/>
      <c r="P825" s="17"/>
      <c r="Q825" s="17"/>
      <c r="R825" s="16"/>
      <c r="S825" s="16"/>
      <c r="T825" s="18"/>
      <c r="U825" s="13"/>
      <c r="V825" s="13"/>
      <c r="W825" s="17"/>
      <c r="X825" s="17"/>
      <c r="Y825" s="17"/>
      <c r="Z825" s="17"/>
      <c r="AA825" s="13"/>
    </row>
    <row r="826" customFormat="false" ht="12.75" hidden="false" customHeight="false" outlineLevel="0" collapsed="false">
      <c r="A826" s="15"/>
      <c r="B826" s="16"/>
      <c r="C826" s="16"/>
      <c r="D826" s="17"/>
      <c r="E826" s="17"/>
      <c r="F826" s="17"/>
      <c r="G826" s="13"/>
      <c r="H826" s="13"/>
      <c r="I826" s="17"/>
      <c r="J826" s="17"/>
      <c r="K826" s="17"/>
      <c r="L826" s="17"/>
      <c r="M826" s="17"/>
      <c r="N826" s="17"/>
      <c r="O826" s="17"/>
      <c r="P826" s="17"/>
      <c r="Q826" s="17"/>
      <c r="R826" s="16"/>
      <c r="S826" s="16"/>
      <c r="T826" s="18"/>
      <c r="U826" s="13"/>
      <c r="V826" s="13"/>
      <c r="W826" s="17"/>
      <c r="X826" s="17"/>
      <c r="Y826" s="17"/>
      <c r="Z826" s="17"/>
      <c r="AA826" s="13"/>
    </row>
    <row r="827" customFormat="false" ht="12.75" hidden="false" customHeight="false" outlineLevel="0" collapsed="false">
      <c r="A827" s="15"/>
      <c r="B827" s="16"/>
      <c r="C827" s="16"/>
      <c r="D827" s="17"/>
      <c r="E827" s="17"/>
      <c r="F827" s="17"/>
      <c r="G827" s="13"/>
      <c r="H827" s="13"/>
      <c r="I827" s="17"/>
      <c r="J827" s="17"/>
      <c r="K827" s="17"/>
      <c r="L827" s="17"/>
      <c r="M827" s="17"/>
      <c r="N827" s="17"/>
      <c r="O827" s="17"/>
      <c r="P827" s="17"/>
      <c r="Q827" s="17"/>
      <c r="R827" s="16"/>
      <c r="S827" s="16"/>
      <c r="T827" s="18"/>
      <c r="U827" s="13"/>
      <c r="V827" s="13"/>
      <c r="W827" s="17"/>
      <c r="X827" s="17"/>
      <c r="Y827" s="17"/>
      <c r="Z827" s="17"/>
      <c r="AA827" s="13"/>
    </row>
    <row r="828" customFormat="false" ht="12.75" hidden="false" customHeight="false" outlineLevel="0" collapsed="false">
      <c r="A828" s="15"/>
      <c r="B828" s="16"/>
      <c r="C828" s="16"/>
      <c r="D828" s="17"/>
      <c r="E828" s="17"/>
      <c r="F828" s="17"/>
      <c r="G828" s="13"/>
      <c r="H828" s="13"/>
      <c r="I828" s="17"/>
      <c r="J828" s="17"/>
      <c r="K828" s="17"/>
      <c r="L828" s="17"/>
      <c r="M828" s="17"/>
      <c r="N828" s="17"/>
      <c r="O828" s="17"/>
      <c r="P828" s="17"/>
      <c r="Q828" s="17"/>
      <c r="R828" s="16"/>
      <c r="S828" s="16"/>
      <c r="T828" s="18"/>
      <c r="U828" s="13"/>
      <c r="V828" s="13"/>
      <c r="W828" s="17"/>
      <c r="X828" s="17"/>
      <c r="Y828" s="17"/>
      <c r="Z828" s="17"/>
      <c r="AA828" s="13"/>
    </row>
    <row r="829" customFormat="false" ht="12.75" hidden="false" customHeight="false" outlineLevel="0" collapsed="false">
      <c r="A829" s="15"/>
      <c r="B829" s="16"/>
      <c r="C829" s="16"/>
      <c r="D829" s="17"/>
      <c r="E829" s="17"/>
      <c r="F829" s="17"/>
      <c r="G829" s="13"/>
      <c r="H829" s="13"/>
      <c r="I829" s="17"/>
      <c r="J829" s="17"/>
      <c r="K829" s="17"/>
      <c r="L829" s="17"/>
      <c r="M829" s="17"/>
      <c r="N829" s="17"/>
      <c r="O829" s="17"/>
      <c r="P829" s="17"/>
      <c r="Q829" s="17"/>
      <c r="R829" s="16"/>
      <c r="S829" s="16"/>
      <c r="T829" s="18"/>
      <c r="U829" s="13"/>
      <c r="V829" s="13"/>
      <c r="W829" s="17"/>
      <c r="X829" s="17"/>
      <c r="Y829" s="17"/>
      <c r="Z829" s="17"/>
      <c r="AA829" s="13"/>
    </row>
    <row r="830" customFormat="false" ht="12.75" hidden="false" customHeight="false" outlineLevel="0" collapsed="false">
      <c r="A830" s="15"/>
      <c r="B830" s="16"/>
      <c r="C830" s="16"/>
      <c r="D830" s="17"/>
      <c r="E830" s="17"/>
      <c r="F830" s="17"/>
      <c r="G830" s="13"/>
      <c r="H830" s="13"/>
      <c r="I830" s="17"/>
      <c r="J830" s="17"/>
      <c r="K830" s="17"/>
      <c r="L830" s="17"/>
      <c r="M830" s="17"/>
      <c r="N830" s="17"/>
      <c r="O830" s="17"/>
      <c r="P830" s="17"/>
      <c r="Q830" s="17"/>
      <c r="R830" s="16"/>
      <c r="S830" s="16"/>
      <c r="T830" s="18"/>
      <c r="U830" s="13"/>
      <c r="V830" s="13"/>
      <c r="W830" s="17"/>
      <c r="X830" s="17"/>
      <c r="Y830" s="17"/>
      <c r="Z830" s="17"/>
      <c r="AA830" s="13"/>
    </row>
    <row r="831" customFormat="false" ht="12.75" hidden="false" customHeight="false" outlineLevel="0" collapsed="false">
      <c r="A831" s="15"/>
      <c r="B831" s="16"/>
      <c r="C831" s="16"/>
      <c r="D831" s="17"/>
      <c r="E831" s="17"/>
      <c r="F831" s="17"/>
      <c r="G831" s="13"/>
      <c r="H831" s="13"/>
      <c r="I831" s="17"/>
      <c r="J831" s="17"/>
      <c r="K831" s="17"/>
      <c r="L831" s="17"/>
      <c r="M831" s="17"/>
      <c r="N831" s="17"/>
      <c r="O831" s="17"/>
      <c r="P831" s="17"/>
      <c r="Q831" s="17"/>
      <c r="R831" s="16"/>
      <c r="S831" s="16"/>
      <c r="T831" s="18"/>
      <c r="U831" s="13"/>
      <c r="V831" s="13"/>
      <c r="W831" s="17"/>
      <c r="X831" s="17"/>
      <c r="Y831" s="17"/>
      <c r="Z831" s="17"/>
      <c r="AA831" s="13"/>
    </row>
    <row r="832" customFormat="false" ht="12.75" hidden="false" customHeight="false" outlineLevel="0" collapsed="false">
      <c r="A832" s="15"/>
      <c r="B832" s="16"/>
      <c r="C832" s="16"/>
      <c r="D832" s="17"/>
      <c r="E832" s="17"/>
      <c r="F832" s="17"/>
      <c r="G832" s="13"/>
      <c r="H832" s="13"/>
      <c r="I832" s="17"/>
      <c r="J832" s="17"/>
      <c r="K832" s="17"/>
      <c r="L832" s="17"/>
      <c r="M832" s="17"/>
      <c r="N832" s="17"/>
      <c r="O832" s="17"/>
      <c r="P832" s="17"/>
      <c r="Q832" s="17"/>
      <c r="R832" s="16"/>
      <c r="S832" s="16"/>
      <c r="T832" s="18"/>
      <c r="U832" s="13"/>
      <c r="V832" s="13"/>
      <c r="W832" s="17"/>
      <c r="X832" s="17"/>
      <c r="Y832" s="17"/>
      <c r="Z832" s="17"/>
      <c r="AA832" s="13"/>
    </row>
    <row r="833" customFormat="false" ht="12.75" hidden="false" customHeight="false" outlineLevel="0" collapsed="false">
      <c r="A833" s="15"/>
      <c r="B833" s="16"/>
      <c r="C833" s="16"/>
      <c r="D833" s="17"/>
      <c r="E833" s="17"/>
      <c r="F833" s="17"/>
      <c r="G833" s="13"/>
      <c r="H833" s="13"/>
      <c r="I833" s="17"/>
      <c r="J833" s="17"/>
      <c r="K833" s="17"/>
      <c r="L833" s="17"/>
      <c r="M833" s="17"/>
      <c r="N833" s="17"/>
      <c r="O833" s="17"/>
      <c r="P833" s="17"/>
      <c r="Q833" s="17"/>
      <c r="R833" s="16"/>
      <c r="S833" s="16"/>
      <c r="T833" s="18"/>
      <c r="U833" s="13"/>
      <c r="V833" s="13"/>
      <c r="W833" s="17"/>
      <c r="X833" s="17"/>
      <c r="Y833" s="17"/>
      <c r="Z833" s="17"/>
      <c r="AA833" s="13"/>
    </row>
    <row r="834" customFormat="false" ht="12.75" hidden="false" customHeight="false" outlineLevel="0" collapsed="false">
      <c r="A834" s="15"/>
      <c r="B834" s="16"/>
      <c r="C834" s="16"/>
      <c r="D834" s="17"/>
      <c r="E834" s="17"/>
      <c r="F834" s="17"/>
      <c r="G834" s="13"/>
      <c r="H834" s="13"/>
      <c r="I834" s="17"/>
      <c r="J834" s="17"/>
      <c r="K834" s="17"/>
      <c r="L834" s="17"/>
      <c r="M834" s="17"/>
      <c r="N834" s="17"/>
      <c r="O834" s="17"/>
      <c r="P834" s="17"/>
      <c r="Q834" s="17"/>
      <c r="R834" s="16"/>
      <c r="S834" s="16"/>
      <c r="T834" s="18"/>
      <c r="U834" s="13"/>
      <c r="V834" s="13"/>
      <c r="W834" s="17"/>
      <c r="X834" s="17"/>
      <c r="Y834" s="17"/>
      <c r="Z834" s="17"/>
      <c r="AA834" s="13"/>
    </row>
    <row r="835" customFormat="false" ht="12.75" hidden="false" customHeight="false" outlineLevel="0" collapsed="false">
      <c r="A835" s="15"/>
      <c r="B835" s="16"/>
      <c r="C835" s="16"/>
      <c r="D835" s="17"/>
      <c r="E835" s="17"/>
      <c r="F835" s="17"/>
      <c r="G835" s="13"/>
      <c r="H835" s="13"/>
      <c r="I835" s="17"/>
      <c r="J835" s="17"/>
      <c r="K835" s="17"/>
      <c r="L835" s="17"/>
      <c r="M835" s="17"/>
      <c r="N835" s="17"/>
      <c r="O835" s="17"/>
      <c r="P835" s="17"/>
      <c r="Q835" s="17"/>
      <c r="R835" s="16"/>
      <c r="S835" s="16"/>
      <c r="T835" s="18"/>
      <c r="U835" s="13"/>
      <c r="V835" s="13"/>
      <c r="W835" s="17"/>
      <c r="X835" s="17"/>
      <c r="Y835" s="17"/>
      <c r="Z835" s="17"/>
      <c r="AA835" s="13"/>
    </row>
    <row r="836" customFormat="false" ht="12.75" hidden="false" customHeight="false" outlineLevel="0" collapsed="false">
      <c r="A836" s="15"/>
      <c r="B836" s="16"/>
      <c r="C836" s="16"/>
      <c r="D836" s="17"/>
      <c r="E836" s="17"/>
      <c r="F836" s="17"/>
      <c r="G836" s="13"/>
      <c r="H836" s="13"/>
      <c r="I836" s="17"/>
      <c r="J836" s="17"/>
      <c r="K836" s="17"/>
      <c r="L836" s="17"/>
      <c r="M836" s="17"/>
      <c r="N836" s="17"/>
      <c r="O836" s="17"/>
      <c r="P836" s="17"/>
      <c r="Q836" s="17"/>
      <c r="R836" s="16"/>
      <c r="S836" s="16"/>
      <c r="T836" s="18"/>
      <c r="U836" s="13"/>
      <c r="V836" s="13"/>
      <c r="W836" s="17"/>
      <c r="X836" s="17"/>
      <c r="Y836" s="17"/>
      <c r="Z836" s="17"/>
      <c r="AA836" s="13"/>
    </row>
    <row r="837" customFormat="false" ht="12.75" hidden="false" customHeight="false" outlineLevel="0" collapsed="false">
      <c r="A837" s="15"/>
      <c r="B837" s="16"/>
      <c r="C837" s="16"/>
      <c r="D837" s="17"/>
      <c r="E837" s="17"/>
      <c r="F837" s="17"/>
      <c r="G837" s="13"/>
      <c r="H837" s="13"/>
      <c r="I837" s="17"/>
      <c r="J837" s="17"/>
      <c r="K837" s="17"/>
      <c r="L837" s="17"/>
      <c r="M837" s="17"/>
      <c r="N837" s="17"/>
      <c r="O837" s="17"/>
      <c r="P837" s="17"/>
      <c r="Q837" s="17"/>
      <c r="R837" s="16"/>
      <c r="S837" s="16"/>
      <c r="T837" s="18"/>
      <c r="U837" s="13"/>
      <c r="V837" s="13"/>
      <c r="W837" s="17"/>
      <c r="X837" s="17"/>
      <c r="Y837" s="17"/>
      <c r="Z837" s="17"/>
      <c r="AA837" s="13"/>
    </row>
    <row r="838" customFormat="false" ht="12.75" hidden="false" customHeight="false" outlineLevel="0" collapsed="false">
      <c r="A838" s="15"/>
      <c r="B838" s="16"/>
      <c r="C838" s="16"/>
      <c r="D838" s="17"/>
      <c r="E838" s="17"/>
      <c r="F838" s="17"/>
      <c r="G838" s="13"/>
      <c r="H838" s="13"/>
      <c r="I838" s="17"/>
      <c r="J838" s="17"/>
      <c r="K838" s="17"/>
      <c r="L838" s="17"/>
      <c r="M838" s="17"/>
      <c r="N838" s="17"/>
      <c r="O838" s="17"/>
      <c r="P838" s="17"/>
      <c r="Q838" s="17"/>
      <c r="R838" s="16"/>
      <c r="S838" s="16"/>
      <c r="T838" s="18"/>
      <c r="U838" s="13"/>
      <c r="V838" s="13"/>
      <c r="W838" s="17"/>
      <c r="X838" s="17"/>
      <c r="Y838" s="17"/>
      <c r="Z838" s="17"/>
      <c r="AA838" s="13"/>
    </row>
    <row r="839" customFormat="false" ht="12.75" hidden="false" customHeight="false" outlineLevel="0" collapsed="false">
      <c r="A839" s="15"/>
      <c r="B839" s="16"/>
      <c r="C839" s="16"/>
      <c r="D839" s="17"/>
      <c r="E839" s="17"/>
      <c r="F839" s="17"/>
      <c r="G839" s="13"/>
      <c r="H839" s="13"/>
      <c r="I839" s="17"/>
      <c r="J839" s="17"/>
      <c r="K839" s="17"/>
      <c r="L839" s="17"/>
      <c r="M839" s="17"/>
      <c r="N839" s="17"/>
      <c r="O839" s="17"/>
      <c r="P839" s="17"/>
      <c r="Q839" s="17"/>
      <c r="R839" s="16"/>
      <c r="S839" s="16"/>
      <c r="T839" s="18"/>
      <c r="U839" s="13"/>
      <c r="V839" s="13"/>
      <c r="W839" s="17"/>
      <c r="X839" s="17"/>
      <c r="Y839" s="17"/>
      <c r="Z839" s="17"/>
      <c r="AA839" s="13"/>
    </row>
    <row r="840" customFormat="false" ht="12.75" hidden="false" customHeight="false" outlineLevel="0" collapsed="false">
      <c r="A840" s="15"/>
      <c r="B840" s="16"/>
      <c r="C840" s="16"/>
      <c r="D840" s="17"/>
      <c r="E840" s="17"/>
      <c r="F840" s="17"/>
      <c r="G840" s="13"/>
      <c r="H840" s="13"/>
      <c r="I840" s="17"/>
      <c r="J840" s="17"/>
      <c r="K840" s="17"/>
      <c r="L840" s="17"/>
      <c r="M840" s="17"/>
      <c r="N840" s="17"/>
      <c r="O840" s="17"/>
      <c r="P840" s="17"/>
      <c r="Q840" s="17"/>
      <c r="R840" s="16"/>
      <c r="S840" s="16"/>
      <c r="T840" s="18"/>
      <c r="U840" s="13"/>
      <c r="V840" s="13"/>
      <c r="W840" s="17"/>
      <c r="X840" s="17"/>
      <c r="Y840" s="17"/>
      <c r="Z840" s="17"/>
      <c r="AA840" s="13"/>
    </row>
    <row r="841" customFormat="false" ht="12.75" hidden="false" customHeight="false" outlineLevel="0" collapsed="false">
      <c r="A841" s="15"/>
      <c r="B841" s="16"/>
      <c r="C841" s="16"/>
      <c r="D841" s="17"/>
      <c r="E841" s="17"/>
      <c r="F841" s="17"/>
      <c r="G841" s="13"/>
      <c r="H841" s="13"/>
      <c r="I841" s="17"/>
      <c r="J841" s="17"/>
      <c r="K841" s="17"/>
      <c r="L841" s="17"/>
      <c r="M841" s="17"/>
      <c r="N841" s="17"/>
      <c r="O841" s="17"/>
      <c r="P841" s="17"/>
      <c r="Q841" s="17"/>
      <c r="R841" s="16"/>
      <c r="S841" s="16"/>
      <c r="T841" s="18"/>
      <c r="U841" s="13"/>
      <c r="V841" s="13"/>
      <c r="W841" s="17"/>
      <c r="X841" s="17"/>
      <c r="Y841" s="17"/>
      <c r="Z841" s="17"/>
      <c r="AA841" s="13"/>
    </row>
    <row r="842" customFormat="false" ht="12.75" hidden="false" customHeight="false" outlineLevel="0" collapsed="false">
      <c r="A842" s="15"/>
      <c r="B842" s="16"/>
      <c r="C842" s="16"/>
      <c r="D842" s="17"/>
      <c r="E842" s="17"/>
      <c r="F842" s="17"/>
      <c r="G842" s="13"/>
      <c r="H842" s="13"/>
      <c r="I842" s="17"/>
      <c r="J842" s="17"/>
      <c r="K842" s="17"/>
      <c r="L842" s="17"/>
      <c r="M842" s="17"/>
      <c r="N842" s="17"/>
      <c r="O842" s="17"/>
      <c r="P842" s="17"/>
      <c r="Q842" s="17"/>
      <c r="R842" s="16"/>
      <c r="S842" s="16"/>
      <c r="T842" s="18"/>
      <c r="U842" s="13"/>
      <c r="V842" s="13"/>
      <c r="W842" s="17"/>
      <c r="X842" s="17"/>
      <c r="Y842" s="17"/>
      <c r="Z842" s="17"/>
      <c r="AA842" s="13"/>
    </row>
    <row r="843" customFormat="false" ht="12.75" hidden="false" customHeight="false" outlineLevel="0" collapsed="false">
      <c r="A843" s="15"/>
      <c r="B843" s="16"/>
      <c r="C843" s="16"/>
      <c r="D843" s="17"/>
      <c r="E843" s="17"/>
      <c r="F843" s="17"/>
      <c r="G843" s="13"/>
      <c r="H843" s="13"/>
      <c r="I843" s="17"/>
      <c r="J843" s="17"/>
      <c r="K843" s="17"/>
      <c r="L843" s="17"/>
      <c r="M843" s="17"/>
      <c r="N843" s="17"/>
      <c r="O843" s="17"/>
      <c r="P843" s="17"/>
      <c r="Q843" s="17"/>
      <c r="R843" s="16"/>
      <c r="S843" s="16"/>
      <c r="T843" s="18"/>
      <c r="U843" s="13"/>
      <c r="V843" s="13"/>
      <c r="W843" s="17"/>
      <c r="X843" s="17"/>
      <c r="Y843" s="17"/>
      <c r="Z843" s="17"/>
      <c r="AA843" s="13"/>
    </row>
    <row r="844" customFormat="false" ht="12.75" hidden="false" customHeight="false" outlineLevel="0" collapsed="false">
      <c r="A844" s="15"/>
      <c r="B844" s="16"/>
      <c r="C844" s="16"/>
      <c r="D844" s="17"/>
      <c r="E844" s="17"/>
      <c r="F844" s="17"/>
      <c r="G844" s="13"/>
      <c r="H844" s="13"/>
      <c r="I844" s="17"/>
      <c r="J844" s="17"/>
      <c r="K844" s="17"/>
      <c r="L844" s="17"/>
      <c r="M844" s="17"/>
      <c r="N844" s="17"/>
      <c r="O844" s="17"/>
      <c r="P844" s="17"/>
      <c r="Q844" s="17"/>
      <c r="R844" s="16"/>
      <c r="S844" s="16"/>
      <c r="T844" s="18"/>
      <c r="U844" s="13"/>
      <c r="V844" s="13"/>
      <c r="W844" s="17"/>
      <c r="X844" s="17"/>
      <c r="Y844" s="17"/>
      <c r="Z844" s="17"/>
      <c r="AA844" s="13"/>
    </row>
    <row r="845" customFormat="false" ht="12.75" hidden="false" customHeight="false" outlineLevel="0" collapsed="false">
      <c r="A845" s="15"/>
      <c r="B845" s="16"/>
      <c r="C845" s="16"/>
      <c r="D845" s="17"/>
      <c r="E845" s="17"/>
      <c r="F845" s="17"/>
      <c r="G845" s="13"/>
      <c r="H845" s="13"/>
      <c r="I845" s="17"/>
      <c r="J845" s="17"/>
      <c r="K845" s="17"/>
      <c r="L845" s="17"/>
      <c r="M845" s="17"/>
      <c r="N845" s="17"/>
      <c r="O845" s="17"/>
      <c r="P845" s="17"/>
      <c r="Q845" s="17"/>
      <c r="R845" s="16"/>
      <c r="S845" s="16"/>
      <c r="T845" s="18"/>
      <c r="U845" s="13"/>
      <c r="V845" s="13"/>
      <c r="W845" s="17"/>
      <c r="X845" s="17"/>
      <c r="Y845" s="17"/>
      <c r="Z845" s="17"/>
      <c r="AA845" s="13"/>
    </row>
    <row r="846" customFormat="false" ht="12.75" hidden="false" customHeight="false" outlineLevel="0" collapsed="false">
      <c r="A846" s="15"/>
      <c r="B846" s="16"/>
      <c r="C846" s="16"/>
      <c r="D846" s="17"/>
      <c r="E846" s="17"/>
      <c r="F846" s="17"/>
      <c r="G846" s="13"/>
      <c r="H846" s="13"/>
      <c r="I846" s="17"/>
      <c r="J846" s="17"/>
      <c r="K846" s="17"/>
      <c r="L846" s="17"/>
      <c r="M846" s="17"/>
      <c r="N846" s="17"/>
      <c r="O846" s="17"/>
      <c r="P846" s="17"/>
      <c r="Q846" s="17"/>
      <c r="R846" s="16"/>
      <c r="S846" s="16"/>
      <c r="T846" s="18"/>
      <c r="U846" s="13"/>
      <c r="V846" s="13"/>
      <c r="W846" s="17"/>
      <c r="X846" s="17"/>
      <c r="Y846" s="17"/>
      <c r="Z846" s="17"/>
      <c r="AA846" s="13"/>
    </row>
    <row r="847" customFormat="false" ht="12.75" hidden="false" customHeight="false" outlineLevel="0" collapsed="false">
      <c r="A847" s="15"/>
      <c r="B847" s="16"/>
      <c r="C847" s="16"/>
      <c r="D847" s="17"/>
      <c r="E847" s="17"/>
      <c r="F847" s="17"/>
      <c r="G847" s="13"/>
      <c r="H847" s="13"/>
      <c r="I847" s="17"/>
      <c r="J847" s="17"/>
      <c r="K847" s="17"/>
      <c r="L847" s="17"/>
      <c r="M847" s="17"/>
      <c r="N847" s="17"/>
      <c r="O847" s="17"/>
      <c r="P847" s="17"/>
      <c r="Q847" s="17"/>
      <c r="R847" s="16"/>
      <c r="S847" s="16"/>
      <c r="T847" s="18"/>
      <c r="U847" s="13"/>
      <c r="V847" s="13"/>
      <c r="W847" s="17"/>
      <c r="X847" s="17"/>
      <c r="Y847" s="17"/>
      <c r="Z847" s="17"/>
      <c r="AA847" s="13"/>
    </row>
    <row r="848" customFormat="false" ht="12.75" hidden="false" customHeight="false" outlineLevel="0" collapsed="false">
      <c r="A848" s="15"/>
      <c r="B848" s="16"/>
      <c r="C848" s="16"/>
      <c r="D848" s="17"/>
      <c r="E848" s="17"/>
      <c r="F848" s="17"/>
      <c r="G848" s="13"/>
      <c r="H848" s="13"/>
      <c r="I848" s="17"/>
      <c r="J848" s="17"/>
      <c r="K848" s="17"/>
      <c r="L848" s="17"/>
      <c r="M848" s="17"/>
      <c r="N848" s="17"/>
      <c r="O848" s="17"/>
      <c r="P848" s="17"/>
      <c r="Q848" s="17"/>
      <c r="R848" s="16"/>
      <c r="S848" s="16"/>
      <c r="T848" s="18"/>
      <c r="U848" s="13"/>
      <c r="V848" s="13"/>
      <c r="W848" s="17"/>
      <c r="X848" s="17"/>
      <c r="Y848" s="17"/>
      <c r="Z848" s="17"/>
      <c r="AA848" s="13"/>
    </row>
    <row r="849" customFormat="false" ht="12.75" hidden="false" customHeight="false" outlineLevel="0" collapsed="false">
      <c r="A849" s="15"/>
      <c r="B849" s="16"/>
      <c r="C849" s="16"/>
      <c r="D849" s="17"/>
      <c r="E849" s="17"/>
      <c r="F849" s="17"/>
      <c r="G849" s="13"/>
      <c r="H849" s="13"/>
      <c r="I849" s="17"/>
      <c r="J849" s="17"/>
      <c r="K849" s="17"/>
      <c r="L849" s="17"/>
      <c r="M849" s="17"/>
      <c r="N849" s="17"/>
      <c r="O849" s="17"/>
      <c r="P849" s="17"/>
      <c r="Q849" s="17"/>
      <c r="R849" s="16"/>
      <c r="S849" s="16"/>
      <c r="T849" s="18"/>
      <c r="U849" s="13"/>
      <c r="V849" s="13"/>
      <c r="W849" s="17"/>
      <c r="X849" s="17"/>
      <c r="Y849" s="17"/>
      <c r="Z849" s="17"/>
      <c r="AA849" s="13"/>
    </row>
    <row r="850" customFormat="false" ht="12.75" hidden="false" customHeight="false" outlineLevel="0" collapsed="false">
      <c r="A850" s="15"/>
      <c r="B850" s="16"/>
      <c r="C850" s="16"/>
      <c r="D850" s="17"/>
      <c r="E850" s="17"/>
      <c r="F850" s="17"/>
      <c r="G850" s="13"/>
      <c r="H850" s="13"/>
      <c r="I850" s="17"/>
      <c r="J850" s="17"/>
      <c r="K850" s="17"/>
      <c r="L850" s="17"/>
      <c r="M850" s="17"/>
      <c r="N850" s="17"/>
      <c r="O850" s="17"/>
      <c r="P850" s="17"/>
      <c r="Q850" s="17"/>
      <c r="R850" s="16"/>
      <c r="S850" s="16"/>
      <c r="T850" s="18"/>
      <c r="U850" s="13"/>
      <c r="V850" s="13"/>
      <c r="W850" s="17"/>
      <c r="X850" s="17"/>
      <c r="Y850" s="17"/>
      <c r="Z850" s="17"/>
      <c r="AA850" s="13"/>
    </row>
    <row r="851" customFormat="false" ht="12.75" hidden="false" customHeight="false" outlineLevel="0" collapsed="false">
      <c r="A851" s="15"/>
      <c r="B851" s="16"/>
      <c r="C851" s="16"/>
      <c r="D851" s="17"/>
      <c r="E851" s="17"/>
      <c r="F851" s="17"/>
      <c r="G851" s="13"/>
      <c r="H851" s="13"/>
      <c r="I851" s="17"/>
      <c r="J851" s="17"/>
      <c r="K851" s="17"/>
      <c r="L851" s="17"/>
      <c r="M851" s="17"/>
      <c r="N851" s="17"/>
      <c r="O851" s="17"/>
      <c r="P851" s="17"/>
      <c r="Q851" s="17"/>
      <c r="R851" s="16"/>
      <c r="S851" s="16"/>
      <c r="T851" s="18"/>
      <c r="U851" s="13"/>
      <c r="V851" s="13"/>
      <c r="W851" s="17"/>
      <c r="X851" s="17"/>
      <c r="Y851" s="17"/>
      <c r="Z851" s="17"/>
      <c r="AA851" s="13"/>
    </row>
    <row r="852" customFormat="false" ht="12.75" hidden="false" customHeight="false" outlineLevel="0" collapsed="false">
      <c r="A852" s="15"/>
      <c r="B852" s="16"/>
      <c r="C852" s="16"/>
      <c r="D852" s="17"/>
      <c r="E852" s="17"/>
      <c r="F852" s="17"/>
      <c r="G852" s="13"/>
      <c r="H852" s="13"/>
      <c r="I852" s="17"/>
      <c r="J852" s="17"/>
      <c r="K852" s="17"/>
      <c r="L852" s="17"/>
      <c r="M852" s="17"/>
      <c r="N852" s="17"/>
      <c r="O852" s="17"/>
      <c r="P852" s="17"/>
      <c r="Q852" s="17"/>
      <c r="R852" s="16"/>
      <c r="S852" s="16"/>
      <c r="T852" s="18"/>
      <c r="U852" s="13"/>
      <c r="V852" s="13"/>
      <c r="W852" s="17"/>
      <c r="X852" s="17"/>
      <c r="Y852" s="17"/>
      <c r="Z852" s="17"/>
      <c r="AA852" s="13"/>
    </row>
    <row r="853" customFormat="false" ht="12.75" hidden="false" customHeight="false" outlineLevel="0" collapsed="false">
      <c r="A853" s="15"/>
      <c r="B853" s="16"/>
      <c r="C853" s="16"/>
      <c r="D853" s="17"/>
      <c r="E853" s="17"/>
      <c r="F853" s="17"/>
      <c r="G853" s="13"/>
      <c r="H853" s="13"/>
      <c r="I853" s="17"/>
      <c r="J853" s="17"/>
      <c r="K853" s="17"/>
      <c r="L853" s="17"/>
      <c r="M853" s="17"/>
      <c r="N853" s="17"/>
      <c r="O853" s="17"/>
      <c r="P853" s="17"/>
      <c r="Q853" s="17"/>
      <c r="R853" s="16"/>
      <c r="S853" s="16"/>
      <c r="T853" s="18"/>
      <c r="U853" s="13"/>
      <c r="V853" s="13"/>
      <c r="W853" s="17"/>
      <c r="X853" s="17"/>
      <c r="Y853" s="17"/>
      <c r="Z853" s="17"/>
      <c r="AA853" s="13"/>
    </row>
    <row r="854" customFormat="false" ht="12.75" hidden="false" customHeight="false" outlineLevel="0" collapsed="false">
      <c r="A854" s="15"/>
      <c r="B854" s="16"/>
      <c r="C854" s="16"/>
      <c r="D854" s="17"/>
      <c r="E854" s="17"/>
      <c r="F854" s="17"/>
      <c r="G854" s="13"/>
      <c r="H854" s="13"/>
      <c r="I854" s="17"/>
      <c r="J854" s="17"/>
      <c r="K854" s="17"/>
      <c r="L854" s="17"/>
      <c r="M854" s="17"/>
      <c r="N854" s="17"/>
      <c r="O854" s="17"/>
      <c r="P854" s="17"/>
      <c r="Q854" s="17"/>
      <c r="R854" s="16"/>
      <c r="S854" s="16"/>
      <c r="T854" s="18"/>
      <c r="U854" s="13"/>
      <c r="V854" s="13"/>
      <c r="W854" s="17"/>
      <c r="X854" s="17"/>
      <c r="Y854" s="17"/>
      <c r="Z854" s="17"/>
      <c r="AA854" s="13"/>
    </row>
    <row r="855" customFormat="false" ht="12.75" hidden="false" customHeight="false" outlineLevel="0" collapsed="false">
      <c r="A855" s="15"/>
      <c r="B855" s="16"/>
      <c r="C855" s="16"/>
      <c r="D855" s="17"/>
      <c r="E855" s="17"/>
      <c r="F855" s="17"/>
      <c r="G855" s="13"/>
      <c r="H855" s="13"/>
      <c r="I855" s="17"/>
      <c r="J855" s="17"/>
      <c r="K855" s="17"/>
      <c r="L855" s="17"/>
      <c r="M855" s="17"/>
      <c r="N855" s="17"/>
      <c r="O855" s="17"/>
      <c r="P855" s="17"/>
      <c r="Q855" s="17"/>
      <c r="R855" s="16"/>
      <c r="S855" s="16"/>
      <c r="T855" s="18"/>
      <c r="U855" s="13"/>
      <c r="V855" s="13"/>
      <c r="W855" s="17"/>
      <c r="X855" s="17"/>
      <c r="Y855" s="17"/>
      <c r="Z855" s="17"/>
      <c r="AA855" s="13"/>
    </row>
    <row r="856" customFormat="false" ht="12.75" hidden="false" customHeight="false" outlineLevel="0" collapsed="false">
      <c r="A856" s="15"/>
      <c r="B856" s="16"/>
      <c r="C856" s="16"/>
      <c r="D856" s="17"/>
      <c r="E856" s="17"/>
      <c r="F856" s="17"/>
      <c r="G856" s="13"/>
      <c r="H856" s="13"/>
      <c r="I856" s="17"/>
      <c r="J856" s="17"/>
      <c r="K856" s="17"/>
      <c r="L856" s="17"/>
      <c r="M856" s="17"/>
      <c r="N856" s="17"/>
      <c r="O856" s="17"/>
      <c r="P856" s="17"/>
      <c r="Q856" s="17"/>
      <c r="R856" s="16"/>
      <c r="S856" s="16"/>
      <c r="T856" s="18"/>
      <c r="U856" s="13"/>
      <c r="V856" s="13"/>
      <c r="W856" s="17"/>
      <c r="X856" s="17"/>
      <c r="Y856" s="17"/>
      <c r="Z856" s="17"/>
      <c r="AA856" s="13"/>
    </row>
    <row r="857" customFormat="false" ht="12.75" hidden="false" customHeight="false" outlineLevel="0" collapsed="false">
      <c r="A857" s="15"/>
      <c r="B857" s="16"/>
      <c r="C857" s="16"/>
      <c r="D857" s="17"/>
      <c r="E857" s="17"/>
      <c r="F857" s="17"/>
      <c r="G857" s="13"/>
      <c r="H857" s="13"/>
      <c r="I857" s="17"/>
      <c r="J857" s="17"/>
      <c r="K857" s="17"/>
      <c r="L857" s="17"/>
      <c r="M857" s="17"/>
      <c r="N857" s="17"/>
      <c r="O857" s="17"/>
      <c r="P857" s="17"/>
      <c r="Q857" s="17"/>
      <c r="R857" s="16"/>
      <c r="S857" s="16"/>
      <c r="T857" s="18"/>
      <c r="U857" s="13"/>
      <c r="V857" s="13"/>
      <c r="W857" s="17"/>
      <c r="X857" s="17"/>
      <c r="Y857" s="17"/>
      <c r="Z857" s="17"/>
      <c r="AA857" s="13"/>
    </row>
    <row r="858" customFormat="false" ht="12.75" hidden="false" customHeight="false" outlineLevel="0" collapsed="false">
      <c r="A858" s="15"/>
      <c r="B858" s="16"/>
      <c r="C858" s="16"/>
      <c r="D858" s="17"/>
      <c r="E858" s="17"/>
      <c r="F858" s="17"/>
      <c r="G858" s="13"/>
      <c r="H858" s="13"/>
      <c r="I858" s="17"/>
      <c r="J858" s="17"/>
      <c r="K858" s="17"/>
      <c r="L858" s="17"/>
      <c r="M858" s="17"/>
      <c r="N858" s="17"/>
      <c r="O858" s="17"/>
      <c r="P858" s="17"/>
      <c r="Q858" s="17"/>
      <c r="R858" s="16"/>
      <c r="S858" s="16"/>
      <c r="T858" s="18"/>
      <c r="U858" s="13"/>
      <c r="V858" s="13"/>
      <c r="W858" s="17"/>
      <c r="X858" s="17"/>
      <c r="Y858" s="17"/>
      <c r="Z858" s="17"/>
      <c r="AA858" s="13"/>
    </row>
    <row r="859" customFormat="false" ht="12.75" hidden="false" customHeight="false" outlineLevel="0" collapsed="false">
      <c r="A859" s="15"/>
      <c r="B859" s="16"/>
      <c r="C859" s="16"/>
      <c r="D859" s="17"/>
      <c r="E859" s="17"/>
      <c r="F859" s="17"/>
      <c r="G859" s="13"/>
      <c r="H859" s="13"/>
      <c r="I859" s="17"/>
      <c r="J859" s="17"/>
      <c r="K859" s="17"/>
      <c r="L859" s="17"/>
      <c r="M859" s="17"/>
      <c r="N859" s="17"/>
      <c r="O859" s="17"/>
      <c r="P859" s="17"/>
      <c r="Q859" s="17"/>
      <c r="R859" s="16"/>
      <c r="S859" s="16"/>
      <c r="T859" s="18"/>
      <c r="U859" s="13"/>
      <c r="V859" s="13"/>
      <c r="W859" s="17"/>
      <c r="X859" s="17"/>
      <c r="Y859" s="17"/>
      <c r="Z859" s="17"/>
      <c r="AA859" s="13"/>
    </row>
    <row r="860" customFormat="false" ht="12.75" hidden="false" customHeight="false" outlineLevel="0" collapsed="false">
      <c r="A860" s="15"/>
      <c r="B860" s="16"/>
      <c r="C860" s="16"/>
      <c r="D860" s="17"/>
      <c r="E860" s="17"/>
      <c r="F860" s="17"/>
      <c r="G860" s="13"/>
      <c r="H860" s="13"/>
      <c r="I860" s="17"/>
      <c r="J860" s="17"/>
      <c r="K860" s="17"/>
      <c r="L860" s="17"/>
      <c r="M860" s="17"/>
      <c r="N860" s="17"/>
      <c r="O860" s="17"/>
      <c r="P860" s="17"/>
      <c r="Q860" s="17"/>
      <c r="R860" s="16"/>
      <c r="S860" s="16"/>
      <c r="T860" s="18"/>
      <c r="U860" s="13"/>
      <c r="V860" s="13"/>
      <c r="W860" s="17"/>
      <c r="X860" s="17"/>
      <c r="Y860" s="17"/>
      <c r="Z860" s="17"/>
      <c r="AA860" s="13"/>
    </row>
    <row r="861" customFormat="false" ht="12.75" hidden="false" customHeight="false" outlineLevel="0" collapsed="false">
      <c r="A861" s="15"/>
      <c r="B861" s="16"/>
      <c r="C861" s="16"/>
      <c r="D861" s="17"/>
      <c r="E861" s="17"/>
      <c r="F861" s="17"/>
      <c r="G861" s="13"/>
      <c r="H861" s="13"/>
      <c r="I861" s="17"/>
      <c r="J861" s="17"/>
      <c r="K861" s="17"/>
      <c r="L861" s="17"/>
      <c r="M861" s="17"/>
      <c r="N861" s="17"/>
      <c r="O861" s="17"/>
      <c r="P861" s="17"/>
      <c r="Q861" s="17"/>
      <c r="R861" s="16"/>
      <c r="S861" s="16"/>
      <c r="T861" s="18"/>
      <c r="U861" s="13"/>
      <c r="V861" s="13"/>
      <c r="W861" s="17"/>
      <c r="X861" s="17"/>
      <c r="Y861" s="17"/>
      <c r="Z861" s="17"/>
      <c r="AA861" s="13"/>
    </row>
    <row r="862" customFormat="false" ht="12.75" hidden="false" customHeight="false" outlineLevel="0" collapsed="false">
      <c r="A862" s="15"/>
      <c r="B862" s="16"/>
      <c r="C862" s="16"/>
      <c r="D862" s="17"/>
      <c r="E862" s="17"/>
      <c r="F862" s="17"/>
      <c r="G862" s="13"/>
      <c r="H862" s="13"/>
      <c r="I862" s="17"/>
      <c r="J862" s="17"/>
      <c r="K862" s="17"/>
      <c r="L862" s="17"/>
      <c r="M862" s="17"/>
      <c r="N862" s="17"/>
      <c r="O862" s="17"/>
      <c r="P862" s="17"/>
      <c r="Q862" s="17"/>
      <c r="R862" s="16"/>
      <c r="S862" s="16"/>
      <c r="T862" s="18"/>
      <c r="U862" s="13"/>
      <c r="V862" s="13"/>
      <c r="W862" s="17"/>
      <c r="X862" s="17"/>
      <c r="Y862" s="17"/>
      <c r="Z862" s="17"/>
      <c r="AA862" s="13"/>
    </row>
    <row r="863" customFormat="false" ht="12.75" hidden="false" customHeight="false" outlineLevel="0" collapsed="false">
      <c r="A863" s="15"/>
      <c r="B863" s="16"/>
      <c r="C863" s="16"/>
      <c r="D863" s="17"/>
      <c r="E863" s="17"/>
      <c r="F863" s="17"/>
      <c r="G863" s="13"/>
      <c r="H863" s="13"/>
      <c r="I863" s="17"/>
      <c r="J863" s="17"/>
      <c r="K863" s="17"/>
      <c r="L863" s="17"/>
      <c r="M863" s="17"/>
      <c r="N863" s="17"/>
      <c r="O863" s="17"/>
      <c r="P863" s="17"/>
      <c r="Q863" s="17"/>
      <c r="R863" s="16"/>
      <c r="S863" s="16"/>
      <c r="T863" s="18"/>
      <c r="U863" s="13"/>
      <c r="V863" s="13"/>
      <c r="W863" s="17"/>
      <c r="X863" s="17"/>
      <c r="Y863" s="17"/>
      <c r="Z863" s="17"/>
      <c r="AA863" s="13"/>
    </row>
    <row r="864" customFormat="false" ht="12.75" hidden="false" customHeight="false" outlineLevel="0" collapsed="false">
      <c r="A864" s="15"/>
      <c r="B864" s="16"/>
      <c r="C864" s="16"/>
      <c r="D864" s="17"/>
      <c r="E864" s="17"/>
      <c r="F864" s="17"/>
      <c r="G864" s="13"/>
      <c r="H864" s="13"/>
      <c r="I864" s="17"/>
      <c r="J864" s="17"/>
      <c r="K864" s="17"/>
      <c r="L864" s="17"/>
      <c r="M864" s="17"/>
      <c r="N864" s="17"/>
      <c r="O864" s="17"/>
      <c r="P864" s="17"/>
      <c r="Q864" s="17"/>
      <c r="R864" s="16"/>
      <c r="S864" s="16"/>
      <c r="T864" s="18"/>
      <c r="U864" s="13"/>
      <c r="V864" s="13"/>
      <c r="W864" s="17"/>
      <c r="X864" s="17"/>
      <c r="Y864" s="17"/>
      <c r="Z864" s="17"/>
      <c r="AA864" s="13"/>
    </row>
    <row r="865" customFormat="false" ht="12.75" hidden="false" customHeight="false" outlineLevel="0" collapsed="false">
      <c r="A865" s="15"/>
      <c r="B865" s="16"/>
      <c r="C865" s="16"/>
      <c r="D865" s="17"/>
      <c r="E865" s="17"/>
      <c r="F865" s="17"/>
      <c r="G865" s="13"/>
      <c r="H865" s="13"/>
      <c r="I865" s="17"/>
      <c r="J865" s="17"/>
      <c r="K865" s="17"/>
      <c r="L865" s="17"/>
      <c r="M865" s="17"/>
      <c r="N865" s="17"/>
      <c r="O865" s="17"/>
      <c r="P865" s="17"/>
      <c r="Q865" s="17"/>
      <c r="R865" s="16"/>
      <c r="S865" s="16"/>
      <c r="T865" s="18"/>
      <c r="U865" s="13"/>
      <c r="V865" s="13"/>
      <c r="W865" s="17"/>
      <c r="X865" s="17"/>
      <c r="Y865" s="17"/>
      <c r="Z865" s="17"/>
      <c r="AA865" s="13"/>
    </row>
    <row r="866" customFormat="false" ht="12.75" hidden="false" customHeight="false" outlineLevel="0" collapsed="false">
      <c r="A866" s="15"/>
      <c r="B866" s="16"/>
      <c r="C866" s="16"/>
      <c r="D866" s="17"/>
      <c r="E866" s="17"/>
      <c r="F866" s="17"/>
      <c r="G866" s="13"/>
      <c r="H866" s="13"/>
      <c r="I866" s="17"/>
      <c r="J866" s="17"/>
      <c r="K866" s="17"/>
      <c r="L866" s="17"/>
      <c r="M866" s="17"/>
      <c r="N866" s="17"/>
      <c r="O866" s="17"/>
      <c r="P866" s="17"/>
      <c r="Q866" s="17"/>
      <c r="R866" s="16"/>
      <c r="S866" s="16"/>
      <c r="T866" s="18"/>
      <c r="U866" s="13"/>
      <c r="V866" s="13"/>
      <c r="W866" s="17"/>
      <c r="X866" s="17"/>
      <c r="Y866" s="17"/>
      <c r="Z866" s="17"/>
      <c r="AA866" s="13"/>
    </row>
    <row r="867" customFormat="false" ht="12.75" hidden="false" customHeight="false" outlineLevel="0" collapsed="false">
      <c r="A867" s="15"/>
      <c r="B867" s="16"/>
      <c r="C867" s="16"/>
      <c r="D867" s="17"/>
      <c r="E867" s="17"/>
      <c r="F867" s="17"/>
      <c r="G867" s="13"/>
      <c r="H867" s="13"/>
      <c r="I867" s="17"/>
      <c r="J867" s="17"/>
      <c r="K867" s="17"/>
      <c r="L867" s="17"/>
      <c r="M867" s="17"/>
      <c r="N867" s="17"/>
      <c r="O867" s="17"/>
      <c r="P867" s="17"/>
      <c r="Q867" s="17"/>
      <c r="R867" s="16"/>
      <c r="S867" s="16"/>
      <c r="T867" s="18"/>
      <c r="U867" s="13"/>
      <c r="V867" s="13"/>
      <c r="W867" s="17"/>
      <c r="X867" s="17"/>
      <c r="Y867" s="17"/>
      <c r="Z867" s="17"/>
      <c r="AA867" s="13"/>
    </row>
    <row r="868" customFormat="false" ht="12.75" hidden="false" customHeight="false" outlineLevel="0" collapsed="false">
      <c r="A868" s="15"/>
      <c r="B868" s="16"/>
      <c r="C868" s="16"/>
      <c r="D868" s="17"/>
      <c r="E868" s="17"/>
      <c r="F868" s="17"/>
      <c r="G868" s="13"/>
      <c r="H868" s="13"/>
      <c r="I868" s="17"/>
      <c r="J868" s="17"/>
      <c r="K868" s="17"/>
      <c r="L868" s="17"/>
      <c r="M868" s="17"/>
      <c r="N868" s="17"/>
      <c r="O868" s="17"/>
      <c r="P868" s="17"/>
      <c r="Q868" s="17"/>
      <c r="R868" s="16"/>
      <c r="S868" s="16"/>
      <c r="T868" s="18"/>
      <c r="U868" s="13"/>
      <c r="V868" s="13"/>
      <c r="W868" s="17"/>
      <c r="X868" s="17"/>
      <c r="Y868" s="17"/>
      <c r="Z868" s="17"/>
      <c r="AA868" s="13"/>
    </row>
    <row r="869" customFormat="false" ht="12.75" hidden="false" customHeight="false" outlineLevel="0" collapsed="false">
      <c r="A869" s="15"/>
      <c r="B869" s="16"/>
      <c r="C869" s="16"/>
      <c r="D869" s="17"/>
      <c r="E869" s="17"/>
      <c r="F869" s="17"/>
      <c r="G869" s="13"/>
      <c r="H869" s="13"/>
      <c r="I869" s="17"/>
      <c r="J869" s="17"/>
      <c r="K869" s="17"/>
      <c r="L869" s="17"/>
      <c r="M869" s="17"/>
      <c r="N869" s="17"/>
      <c r="O869" s="17"/>
      <c r="P869" s="17"/>
      <c r="Q869" s="17"/>
      <c r="R869" s="16"/>
      <c r="S869" s="16"/>
      <c r="T869" s="18"/>
      <c r="U869" s="13"/>
      <c r="V869" s="13"/>
      <c r="W869" s="17"/>
      <c r="X869" s="17"/>
      <c r="Y869" s="17"/>
      <c r="Z869" s="17"/>
      <c r="AA869" s="13"/>
    </row>
    <row r="870" customFormat="false" ht="12.75" hidden="false" customHeight="false" outlineLevel="0" collapsed="false">
      <c r="A870" s="15"/>
      <c r="B870" s="16"/>
      <c r="C870" s="16"/>
      <c r="D870" s="17"/>
      <c r="E870" s="17"/>
      <c r="F870" s="17"/>
      <c r="G870" s="13"/>
      <c r="H870" s="13"/>
      <c r="I870" s="17"/>
      <c r="J870" s="17"/>
      <c r="K870" s="17"/>
      <c r="L870" s="17"/>
      <c r="M870" s="17"/>
      <c r="N870" s="17"/>
      <c r="O870" s="17"/>
      <c r="P870" s="17"/>
      <c r="Q870" s="17"/>
      <c r="R870" s="16"/>
      <c r="S870" s="16"/>
      <c r="T870" s="18"/>
      <c r="U870" s="13"/>
      <c r="V870" s="13"/>
      <c r="W870" s="17"/>
      <c r="X870" s="17"/>
      <c r="Y870" s="17"/>
      <c r="Z870" s="17"/>
      <c r="AA870" s="13"/>
    </row>
    <row r="871" customFormat="false" ht="12.75" hidden="false" customHeight="false" outlineLevel="0" collapsed="false">
      <c r="A871" s="15"/>
      <c r="B871" s="16"/>
      <c r="C871" s="16"/>
      <c r="D871" s="17"/>
      <c r="E871" s="17"/>
      <c r="F871" s="17"/>
      <c r="G871" s="13"/>
      <c r="H871" s="13"/>
      <c r="I871" s="17"/>
      <c r="J871" s="17"/>
      <c r="K871" s="17"/>
      <c r="L871" s="17"/>
      <c r="M871" s="17"/>
      <c r="N871" s="17"/>
      <c r="O871" s="17"/>
      <c r="P871" s="17"/>
      <c r="Q871" s="17"/>
      <c r="R871" s="16"/>
      <c r="S871" s="16"/>
      <c r="T871" s="18"/>
      <c r="U871" s="13"/>
      <c r="V871" s="13"/>
      <c r="W871" s="17"/>
      <c r="X871" s="17"/>
      <c r="Y871" s="17"/>
      <c r="Z871" s="17"/>
      <c r="AA871" s="13"/>
    </row>
    <row r="872" customFormat="false" ht="12.75" hidden="false" customHeight="false" outlineLevel="0" collapsed="false">
      <c r="A872" s="15"/>
      <c r="B872" s="16"/>
      <c r="C872" s="16"/>
      <c r="D872" s="17"/>
      <c r="E872" s="17"/>
      <c r="F872" s="17"/>
      <c r="G872" s="13"/>
      <c r="H872" s="13"/>
      <c r="I872" s="17"/>
      <c r="J872" s="17"/>
      <c r="K872" s="17"/>
      <c r="L872" s="17"/>
      <c r="M872" s="17"/>
      <c r="N872" s="17"/>
      <c r="O872" s="17"/>
      <c r="P872" s="17"/>
      <c r="Q872" s="17"/>
      <c r="R872" s="16"/>
      <c r="S872" s="16"/>
      <c r="T872" s="18"/>
      <c r="U872" s="13"/>
      <c r="V872" s="13"/>
      <c r="W872" s="17"/>
      <c r="X872" s="17"/>
      <c r="Y872" s="17"/>
      <c r="Z872" s="17"/>
      <c r="AA872" s="13"/>
    </row>
    <row r="873" customFormat="false" ht="12.75" hidden="false" customHeight="false" outlineLevel="0" collapsed="false">
      <c r="A873" s="15"/>
      <c r="B873" s="16"/>
      <c r="C873" s="16"/>
      <c r="D873" s="17"/>
      <c r="E873" s="17"/>
      <c r="F873" s="17"/>
      <c r="G873" s="13"/>
      <c r="H873" s="13"/>
      <c r="I873" s="17"/>
      <c r="J873" s="17"/>
      <c r="K873" s="17"/>
      <c r="L873" s="17"/>
      <c r="M873" s="17"/>
      <c r="N873" s="17"/>
      <c r="O873" s="17"/>
      <c r="P873" s="17"/>
      <c r="Q873" s="17"/>
      <c r="R873" s="16"/>
      <c r="S873" s="16"/>
      <c r="T873" s="18"/>
      <c r="U873" s="13"/>
      <c r="V873" s="13"/>
      <c r="W873" s="17"/>
      <c r="X873" s="17"/>
      <c r="Y873" s="17"/>
      <c r="Z873" s="17"/>
      <c r="AA873" s="13"/>
    </row>
    <row r="874" customFormat="false" ht="12.75" hidden="false" customHeight="false" outlineLevel="0" collapsed="false">
      <c r="A874" s="15"/>
      <c r="B874" s="16"/>
      <c r="C874" s="16"/>
      <c r="D874" s="17"/>
      <c r="E874" s="17"/>
      <c r="F874" s="17"/>
      <c r="G874" s="13"/>
      <c r="H874" s="13"/>
      <c r="I874" s="17"/>
      <c r="J874" s="17"/>
      <c r="K874" s="17"/>
      <c r="L874" s="17"/>
      <c r="M874" s="17"/>
      <c r="N874" s="17"/>
      <c r="O874" s="17"/>
      <c r="P874" s="17"/>
      <c r="Q874" s="17"/>
      <c r="R874" s="16"/>
      <c r="S874" s="16"/>
      <c r="T874" s="18"/>
      <c r="U874" s="13"/>
      <c r="V874" s="13"/>
      <c r="W874" s="17"/>
      <c r="X874" s="17"/>
      <c r="Y874" s="17"/>
      <c r="Z874" s="17"/>
      <c r="AA874" s="13"/>
    </row>
    <row r="875" customFormat="false" ht="12.75" hidden="false" customHeight="false" outlineLevel="0" collapsed="false">
      <c r="A875" s="15"/>
      <c r="B875" s="16"/>
      <c r="C875" s="16"/>
      <c r="D875" s="17"/>
      <c r="E875" s="17"/>
      <c r="F875" s="17"/>
      <c r="G875" s="13"/>
      <c r="H875" s="13"/>
      <c r="I875" s="17"/>
      <c r="J875" s="17"/>
      <c r="K875" s="17"/>
      <c r="L875" s="17"/>
      <c r="M875" s="17"/>
      <c r="N875" s="17"/>
      <c r="O875" s="17"/>
      <c r="P875" s="17"/>
      <c r="Q875" s="17"/>
      <c r="R875" s="16"/>
      <c r="S875" s="16"/>
      <c r="T875" s="18"/>
      <c r="U875" s="13"/>
      <c r="V875" s="13"/>
      <c r="W875" s="17"/>
      <c r="X875" s="17"/>
      <c r="Y875" s="17"/>
      <c r="Z875" s="17"/>
      <c r="AA875" s="13"/>
    </row>
    <row r="876" customFormat="false" ht="12.75" hidden="false" customHeight="false" outlineLevel="0" collapsed="false">
      <c r="A876" s="15"/>
      <c r="B876" s="16"/>
      <c r="C876" s="16"/>
      <c r="D876" s="17"/>
      <c r="E876" s="17"/>
      <c r="F876" s="17"/>
      <c r="G876" s="13"/>
      <c r="H876" s="13"/>
      <c r="I876" s="17"/>
      <c r="J876" s="17"/>
      <c r="K876" s="17"/>
      <c r="L876" s="17"/>
      <c r="M876" s="17"/>
      <c r="N876" s="17"/>
      <c r="O876" s="17"/>
      <c r="P876" s="17"/>
      <c r="Q876" s="17"/>
      <c r="R876" s="16"/>
      <c r="S876" s="16"/>
      <c r="T876" s="18"/>
      <c r="U876" s="13"/>
      <c r="V876" s="13"/>
      <c r="W876" s="17"/>
      <c r="X876" s="17"/>
      <c r="Y876" s="17"/>
      <c r="Z876" s="17"/>
      <c r="AA876" s="13"/>
    </row>
    <row r="877" customFormat="false" ht="12.75" hidden="false" customHeight="false" outlineLevel="0" collapsed="false">
      <c r="A877" s="15"/>
      <c r="B877" s="16"/>
      <c r="C877" s="16"/>
      <c r="D877" s="17"/>
      <c r="E877" s="17"/>
      <c r="F877" s="17"/>
      <c r="G877" s="13"/>
      <c r="H877" s="13"/>
      <c r="I877" s="17"/>
      <c r="J877" s="17"/>
      <c r="K877" s="17"/>
      <c r="L877" s="17"/>
      <c r="M877" s="17"/>
      <c r="N877" s="17"/>
      <c r="O877" s="17"/>
      <c r="P877" s="17"/>
      <c r="Q877" s="17"/>
      <c r="R877" s="16"/>
      <c r="S877" s="16"/>
      <c r="T877" s="18"/>
      <c r="U877" s="13"/>
      <c r="V877" s="13"/>
      <c r="W877" s="17"/>
      <c r="X877" s="17"/>
      <c r="Y877" s="17"/>
      <c r="Z877" s="17"/>
      <c r="AA877" s="13"/>
    </row>
    <row r="878" customFormat="false" ht="12.75" hidden="false" customHeight="false" outlineLevel="0" collapsed="false">
      <c r="A878" s="15"/>
      <c r="B878" s="16"/>
      <c r="C878" s="16"/>
      <c r="D878" s="17"/>
      <c r="E878" s="17"/>
      <c r="F878" s="17"/>
      <c r="G878" s="13"/>
      <c r="H878" s="13"/>
      <c r="I878" s="17"/>
      <c r="J878" s="17"/>
      <c r="K878" s="17"/>
      <c r="L878" s="17"/>
      <c r="M878" s="17"/>
      <c r="N878" s="17"/>
      <c r="O878" s="17"/>
      <c r="P878" s="17"/>
      <c r="Q878" s="17"/>
      <c r="R878" s="16"/>
      <c r="S878" s="16"/>
      <c r="T878" s="18"/>
      <c r="U878" s="13"/>
      <c r="V878" s="13"/>
      <c r="W878" s="17"/>
      <c r="X878" s="17"/>
      <c r="Y878" s="17"/>
      <c r="Z878" s="17"/>
      <c r="AA878" s="13"/>
    </row>
    <row r="879" customFormat="false" ht="12.75" hidden="false" customHeight="false" outlineLevel="0" collapsed="false">
      <c r="A879" s="15"/>
      <c r="B879" s="16"/>
      <c r="C879" s="16"/>
      <c r="D879" s="17"/>
      <c r="E879" s="17"/>
      <c r="F879" s="17"/>
      <c r="G879" s="13"/>
      <c r="H879" s="13"/>
      <c r="I879" s="17"/>
      <c r="J879" s="17"/>
      <c r="K879" s="17"/>
      <c r="L879" s="17"/>
      <c r="M879" s="17"/>
      <c r="N879" s="17"/>
      <c r="O879" s="17"/>
      <c r="P879" s="17"/>
      <c r="Q879" s="17"/>
      <c r="R879" s="16"/>
      <c r="S879" s="16"/>
      <c r="T879" s="18"/>
      <c r="U879" s="13"/>
      <c r="V879" s="13"/>
      <c r="W879" s="17"/>
      <c r="X879" s="17"/>
      <c r="Y879" s="17"/>
      <c r="Z879" s="17"/>
      <c r="AA879" s="13"/>
    </row>
    <row r="880" customFormat="false" ht="12.75" hidden="false" customHeight="false" outlineLevel="0" collapsed="false">
      <c r="A880" s="15"/>
      <c r="B880" s="16"/>
      <c r="C880" s="16"/>
      <c r="D880" s="17"/>
      <c r="E880" s="17"/>
      <c r="F880" s="17"/>
      <c r="G880" s="13"/>
      <c r="H880" s="13"/>
      <c r="I880" s="17"/>
      <c r="J880" s="17"/>
      <c r="K880" s="17"/>
      <c r="L880" s="17"/>
      <c r="M880" s="17"/>
      <c r="N880" s="17"/>
      <c r="O880" s="17"/>
      <c r="P880" s="17"/>
      <c r="Q880" s="17"/>
      <c r="R880" s="16"/>
      <c r="S880" s="16"/>
      <c r="T880" s="18"/>
      <c r="U880" s="13"/>
      <c r="V880" s="13"/>
      <c r="W880" s="17"/>
      <c r="X880" s="17"/>
      <c r="Y880" s="17"/>
      <c r="Z880" s="17"/>
      <c r="AA880" s="13"/>
    </row>
    <row r="881" customFormat="false" ht="12.75" hidden="false" customHeight="false" outlineLevel="0" collapsed="false">
      <c r="A881" s="15"/>
      <c r="B881" s="16"/>
      <c r="C881" s="16"/>
      <c r="D881" s="17"/>
      <c r="E881" s="17"/>
      <c r="F881" s="17"/>
      <c r="G881" s="13"/>
      <c r="H881" s="13"/>
      <c r="I881" s="17"/>
      <c r="J881" s="17"/>
      <c r="K881" s="17"/>
      <c r="L881" s="17"/>
      <c r="M881" s="17"/>
      <c r="N881" s="17"/>
      <c r="O881" s="17"/>
      <c r="P881" s="17"/>
      <c r="Q881" s="17"/>
      <c r="R881" s="16"/>
      <c r="S881" s="16"/>
      <c r="T881" s="18"/>
      <c r="U881" s="13"/>
      <c r="V881" s="13"/>
      <c r="W881" s="17"/>
      <c r="X881" s="17"/>
      <c r="Y881" s="17"/>
      <c r="Z881" s="17"/>
      <c r="AA881" s="13"/>
    </row>
    <row r="882" customFormat="false" ht="12.75" hidden="false" customHeight="false" outlineLevel="0" collapsed="false">
      <c r="A882" s="15"/>
      <c r="B882" s="16"/>
      <c r="C882" s="16"/>
      <c r="D882" s="17"/>
      <c r="E882" s="17"/>
      <c r="F882" s="17"/>
      <c r="G882" s="13"/>
      <c r="H882" s="13"/>
      <c r="I882" s="17"/>
      <c r="J882" s="17"/>
      <c r="K882" s="17"/>
      <c r="L882" s="17"/>
      <c r="M882" s="17"/>
      <c r="N882" s="17"/>
      <c r="O882" s="17"/>
      <c r="P882" s="17"/>
      <c r="Q882" s="17"/>
      <c r="R882" s="16"/>
      <c r="S882" s="16"/>
      <c r="T882" s="18"/>
      <c r="U882" s="13"/>
      <c r="V882" s="13"/>
      <c r="W882" s="17"/>
      <c r="X882" s="17"/>
      <c r="Y882" s="17"/>
      <c r="Z882" s="17"/>
      <c r="AA882" s="13"/>
    </row>
    <row r="883" customFormat="false" ht="12.75" hidden="false" customHeight="false" outlineLevel="0" collapsed="false">
      <c r="A883" s="15"/>
      <c r="B883" s="16"/>
      <c r="C883" s="16"/>
      <c r="D883" s="17"/>
      <c r="E883" s="17"/>
      <c r="F883" s="17"/>
      <c r="G883" s="13"/>
      <c r="H883" s="13"/>
      <c r="I883" s="17"/>
      <c r="J883" s="17"/>
      <c r="K883" s="17"/>
      <c r="L883" s="17"/>
      <c r="M883" s="17"/>
      <c r="N883" s="17"/>
      <c r="O883" s="17"/>
      <c r="P883" s="17"/>
      <c r="Q883" s="17"/>
      <c r="R883" s="16"/>
      <c r="S883" s="16"/>
      <c r="T883" s="18"/>
      <c r="U883" s="13"/>
      <c r="V883" s="13"/>
      <c r="W883" s="17"/>
      <c r="X883" s="17"/>
      <c r="Y883" s="17"/>
      <c r="Z883" s="17"/>
      <c r="AA883" s="13"/>
    </row>
    <row r="884" customFormat="false" ht="12.75" hidden="false" customHeight="false" outlineLevel="0" collapsed="false">
      <c r="A884" s="15"/>
      <c r="B884" s="16"/>
      <c r="C884" s="16"/>
      <c r="D884" s="17"/>
      <c r="E884" s="17"/>
      <c r="F884" s="17"/>
      <c r="G884" s="13"/>
      <c r="H884" s="13"/>
      <c r="I884" s="17"/>
      <c r="J884" s="17"/>
      <c r="K884" s="17"/>
      <c r="L884" s="17"/>
      <c r="M884" s="17"/>
      <c r="N884" s="17"/>
      <c r="O884" s="17"/>
      <c r="P884" s="17"/>
      <c r="Q884" s="17"/>
      <c r="R884" s="16"/>
      <c r="S884" s="16"/>
      <c r="T884" s="18"/>
      <c r="U884" s="13"/>
      <c r="V884" s="13"/>
      <c r="W884" s="17"/>
      <c r="X884" s="17"/>
      <c r="Y884" s="17"/>
      <c r="Z884" s="17"/>
      <c r="AA884" s="13"/>
    </row>
    <row r="885" customFormat="false" ht="12.75" hidden="false" customHeight="false" outlineLevel="0" collapsed="false">
      <c r="A885" s="15"/>
      <c r="B885" s="16"/>
      <c r="C885" s="16"/>
      <c r="D885" s="17"/>
      <c r="E885" s="17"/>
      <c r="F885" s="17"/>
      <c r="G885" s="13"/>
      <c r="H885" s="13"/>
      <c r="I885" s="17"/>
      <c r="J885" s="17"/>
      <c r="K885" s="17"/>
      <c r="L885" s="17"/>
      <c r="M885" s="17"/>
      <c r="N885" s="17"/>
      <c r="O885" s="17"/>
      <c r="P885" s="17"/>
      <c r="Q885" s="17"/>
      <c r="R885" s="16"/>
      <c r="S885" s="16"/>
      <c r="T885" s="18"/>
      <c r="U885" s="13"/>
      <c r="V885" s="13"/>
      <c r="W885" s="17"/>
      <c r="X885" s="17"/>
      <c r="Y885" s="17"/>
      <c r="Z885" s="17"/>
      <c r="AA885" s="13"/>
    </row>
    <row r="886" customFormat="false" ht="12.75" hidden="false" customHeight="false" outlineLevel="0" collapsed="false">
      <c r="A886" s="15"/>
      <c r="B886" s="16"/>
      <c r="C886" s="16"/>
      <c r="D886" s="17"/>
      <c r="E886" s="17"/>
      <c r="F886" s="17"/>
      <c r="G886" s="13"/>
      <c r="H886" s="13"/>
      <c r="I886" s="17"/>
      <c r="J886" s="17"/>
      <c r="K886" s="17"/>
      <c r="L886" s="17"/>
      <c r="M886" s="17"/>
      <c r="N886" s="17"/>
      <c r="O886" s="17"/>
      <c r="P886" s="17"/>
      <c r="Q886" s="17"/>
      <c r="R886" s="16"/>
      <c r="S886" s="16"/>
      <c r="T886" s="18"/>
      <c r="U886" s="13"/>
      <c r="V886" s="13"/>
      <c r="W886" s="17"/>
      <c r="X886" s="17"/>
      <c r="Y886" s="17"/>
      <c r="Z886" s="17"/>
      <c r="AA886" s="13"/>
    </row>
    <row r="887" customFormat="false" ht="12.75" hidden="false" customHeight="false" outlineLevel="0" collapsed="false">
      <c r="A887" s="15"/>
      <c r="B887" s="16"/>
      <c r="C887" s="16"/>
      <c r="D887" s="17"/>
      <c r="E887" s="17"/>
      <c r="F887" s="17"/>
      <c r="G887" s="13"/>
      <c r="H887" s="13"/>
      <c r="I887" s="17"/>
      <c r="J887" s="17"/>
      <c r="K887" s="17"/>
      <c r="L887" s="17"/>
      <c r="M887" s="17"/>
      <c r="N887" s="17"/>
      <c r="O887" s="17"/>
      <c r="P887" s="17"/>
      <c r="Q887" s="17"/>
      <c r="R887" s="16"/>
      <c r="S887" s="16"/>
      <c r="T887" s="18"/>
      <c r="U887" s="13"/>
      <c r="V887" s="13"/>
      <c r="W887" s="17"/>
      <c r="X887" s="17"/>
      <c r="Y887" s="17"/>
      <c r="Z887" s="17"/>
      <c r="AA887" s="13"/>
    </row>
    <row r="888" customFormat="false" ht="12.75" hidden="false" customHeight="false" outlineLevel="0" collapsed="false">
      <c r="A888" s="15"/>
      <c r="B888" s="16"/>
      <c r="C888" s="16"/>
      <c r="D888" s="17"/>
      <c r="E888" s="17"/>
      <c r="F888" s="17"/>
      <c r="G888" s="13"/>
      <c r="H888" s="13"/>
      <c r="I888" s="17"/>
      <c r="J888" s="17"/>
      <c r="K888" s="17"/>
      <c r="L888" s="17"/>
      <c r="M888" s="17"/>
      <c r="N888" s="17"/>
      <c r="O888" s="17"/>
      <c r="P888" s="17"/>
      <c r="Q888" s="17"/>
      <c r="R888" s="16"/>
      <c r="S888" s="16"/>
      <c r="T888" s="18"/>
      <c r="U888" s="13"/>
      <c r="V888" s="13"/>
      <c r="W888" s="17"/>
      <c r="X888" s="17"/>
      <c r="Y888" s="17"/>
      <c r="Z888" s="17"/>
      <c r="AA888" s="13"/>
    </row>
    <row r="889" customFormat="false" ht="12.75" hidden="false" customHeight="false" outlineLevel="0" collapsed="false">
      <c r="A889" s="15"/>
      <c r="B889" s="16"/>
      <c r="C889" s="16"/>
      <c r="D889" s="17"/>
      <c r="E889" s="17"/>
      <c r="F889" s="17"/>
      <c r="G889" s="13"/>
      <c r="H889" s="13"/>
      <c r="I889" s="17"/>
      <c r="J889" s="17"/>
      <c r="K889" s="17"/>
      <c r="L889" s="17"/>
      <c r="M889" s="17"/>
      <c r="N889" s="17"/>
      <c r="O889" s="17"/>
      <c r="P889" s="17"/>
      <c r="Q889" s="17"/>
      <c r="R889" s="16"/>
      <c r="S889" s="16"/>
      <c r="T889" s="18"/>
      <c r="U889" s="13"/>
      <c r="V889" s="13"/>
      <c r="W889" s="17"/>
      <c r="X889" s="17"/>
      <c r="Y889" s="17"/>
      <c r="Z889" s="17"/>
      <c r="AA889" s="13"/>
    </row>
    <row r="890" customFormat="false" ht="12.75" hidden="false" customHeight="false" outlineLevel="0" collapsed="false">
      <c r="A890" s="15"/>
      <c r="B890" s="16"/>
      <c r="C890" s="16"/>
      <c r="D890" s="17"/>
      <c r="E890" s="17"/>
      <c r="F890" s="17"/>
      <c r="G890" s="13"/>
      <c r="H890" s="13"/>
      <c r="I890" s="17"/>
      <c r="J890" s="17"/>
      <c r="K890" s="17"/>
      <c r="L890" s="17"/>
      <c r="M890" s="17"/>
      <c r="N890" s="17"/>
      <c r="O890" s="17"/>
      <c r="P890" s="17"/>
      <c r="Q890" s="17"/>
      <c r="R890" s="16"/>
      <c r="S890" s="16"/>
      <c r="T890" s="18"/>
      <c r="U890" s="13"/>
      <c r="V890" s="13"/>
      <c r="W890" s="17"/>
      <c r="X890" s="17"/>
      <c r="Y890" s="17"/>
      <c r="Z890" s="17"/>
      <c r="AA890" s="13"/>
    </row>
    <row r="891" customFormat="false" ht="12.75" hidden="false" customHeight="false" outlineLevel="0" collapsed="false">
      <c r="A891" s="15"/>
      <c r="B891" s="16"/>
      <c r="C891" s="16"/>
      <c r="D891" s="17"/>
      <c r="E891" s="17"/>
      <c r="F891" s="17"/>
      <c r="G891" s="13"/>
      <c r="H891" s="13"/>
      <c r="I891" s="17"/>
      <c r="J891" s="17"/>
      <c r="K891" s="17"/>
      <c r="L891" s="17"/>
      <c r="M891" s="17"/>
      <c r="N891" s="17"/>
      <c r="O891" s="17"/>
      <c r="P891" s="17"/>
      <c r="Q891" s="17"/>
      <c r="R891" s="16"/>
      <c r="S891" s="16"/>
      <c r="T891" s="18"/>
      <c r="U891" s="13"/>
      <c r="V891" s="13"/>
      <c r="W891" s="17"/>
      <c r="X891" s="17"/>
      <c r="Y891" s="17"/>
      <c r="Z891" s="17"/>
      <c r="AA891" s="13"/>
    </row>
    <row r="892" customFormat="false" ht="12.75" hidden="false" customHeight="false" outlineLevel="0" collapsed="false">
      <c r="A892" s="15"/>
      <c r="B892" s="16"/>
      <c r="C892" s="16"/>
      <c r="D892" s="17"/>
      <c r="E892" s="17"/>
      <c r="F892" s="17"/>
      <c r="G892" s="13"/>
      <c r="H892" s="13"/>
      <c r="I892" s="17"/>
      <c r="J892" s="17"/>
      <c r="K892" s="17"/>
      <c r="L892" s="17"/>
      <c r="M892" s="17"/>
      <c r="N892" s="17"/>
      <c r="O892" s="17"/>
      <c r="P892" s="17"/>
      <c r="Q892" s="17"/>
      <c r="R892" s="16"/>
      <c r="S892" s="16"/>
      <c r="T892" s="18"/>
      <c r="U892" s="13"/>
      <c r="V892" s="13"/>
      <c r="W892" s="17"/>
      <c r="X892" s="17"/>
      <c r="Y892" s="17"/>
      <c r="Z892" s="17"/>
      <c r="AA892" s="13"/>
    </row>
    <row r="893" customFormat="false" ht="12.75" hidden="false" customHeight="false" outlineLevel="0" collapsed="false">
      <c r="A893" s="15"/>
      <c r="B893" s="16"/>
      <c r="C893" s="16"/>
      <c r="D893" s="17"/>
      <c r="E893" s="17"/>
      <c r="F893" s="17"/>
      <c r="G893" s="13"/>
      <c r="H893" s="13"/>
      <c r="I893" s="17"/>
      <c r="J893" s="17"/>
      <c r="K893" s="17"/>
      <c r="L893" s="17"/>
      <c r="M893" s="17"/>
      <c r="N893" s="17"/>
      <c r="O893" s="17"/>
      <c r="P893" s="17"/>
      <c r="Q893" s="17"/>
      <c r="R893" s="16"/>
      <c r="S893" s="16"/>
      <c r="T893" s="18"/>
      <c r="U893" s="13"/>
      <c r="V893" s="13"/>
      <c r="W893" s="17"/>
      <c r="X893" s="17"/>
      <c r="Y893" s="17"/>
      <c r="Z893" s="17"/>
      <c r="AA893" s="13"/>
    </row>
    <row r="894" customFormat="false" ht="12.75" hidden="false" customHeight="false" outlineLevel="0" collapsed="false">
      <c r="A894" s="15"/>
      <c r="B894" s="16"/>
      <c r="C894" s="16"/>
      <c r="D894" s="17"/>
      <c r="E894" s="17"/>
      <c r="F894" s="17"/>
      <c r="G894" s="13"/>
      <c r="H894" s="13"/>
      <c r="I894" s="17"/>
      <c r="J894" s="17"/>
      <c r="K894" s="17"/>
      <c r="L894" s="17"/>
      <c r="M894" s="17"/>
      <c r="N894" s="17"/>
      <c r="O894" s="17"/>
      <c r="P894" s="17"/>
      <c r="Q894" s="17"/>
      <c r="R894" s="16"/>
      <c r="S894" s="16"/>
      <c r="T894" s="18"/>
      <c r="U894" s="13"/>
      <c r="V894" s="13"/>
      <c r="W894" s="17"/>
      <c r="X894" s="17"/>
      <c r="Y894" s="17"/>
      <c r="Z894" s="17"/>
      <c r="AA894" s="13"/>
    </row>
    <row r="895" customFormat="false" ht="12.75" hidden="false" customHeight="false" outlineLevel="0" collapsed="false">
      <c r="A895" s="15"/>
      <c r="B895" s="16"/>
      <c r="C895" s="16"/>
      <c r="D895" s="17"/>
      <c r="E895" s="17"/>
      <c r="F895" s="17"/>
      <c r="G895" s="13"/>
      <c r="H895" s="13"/>
      <c r="I895" s="17"/>
      <c r="J895" s="17"/>
      <c r="K895" s="17"/>
      <c r="L895" s="17"/>
      <c r="M895" s="17"/>
      <c r="N895" s="17"/>
      <c r="O895" s="17"/>
      <c r="P895" s="17"/>
      <c r="Q895" s="17"/>
      <c r="R895" s="16"/>
      <c r="S895" s="16"/>
      <c r="T895" s="18"/>
      <c r="U895" s="13"/>
      <c r="V895" s="13"/>
      <c r="W895" s="17"/>
      <c r="X895" s="17"/>
      <c r="Y895" s="17"/>
      <c r="Z895" s="17"/>
      <c r="AA895" s="13"/>
    </row>
    <row r="896" customFormat="false" ht="12.75" hidden="false" customHeight="false" outlineLevel="0" collapsed="false">
      <c r="A896" s="15"/>
      <c r="B896" s="16"/>
      <c r="C896" s="16"/>
      <c r="D896" s="17"/>
      <c r="E896" s="17"/>
      <c r="F896" s="17"/>
      <c r="G896" s="13"/>
      <c r="H896" s="13"/>
      <c r="I896" s="17"/>
      <c r="J896" s="17"/>
      <c r="K896" s="17"/>
      <c r="L896" s="17"/>
      <c r="M896" s="17"/>
      <c r="N896" s="17"/>
      <c r="O896" s="17"/>
      <c r="P896" s="17"/>
      <c r="Q896" s="17"/>
      <c r="R896" s="16"/>
      <c r="S896" s="16"/>
      <c r="T896" s="18"/>
      <c r="U896" s="13"/>
      <c r="V896" s="13"/>
      <c r="W896" s="17"/>
      <c r="X896" s="17"/>
      <c r="Y896" s="17"/>
      <c r="Z896" s="17"/>
      <c r="AA896" s="13"/>
    </row>
    <row r="897" customFormat="false" ht="12.75" hidden="false" customHeight="false" outlineLevel="0" collapsed="false">
      <c r="A897" s="15"/>
      <c r="B897" s="16"/>
      <c r="C897" s="16"/>
      <c r="D897" s="17"/>
      <c r="E897" s="17"/>
      <c r="F897" s="17"/>
      <c r="G897" s="13"/>
      <c r="H897" s="13"/>
      <c r="I897" s="17"/>
      <c r="J897" s="17"/>
      <c r="K897" s="17"/>
      <c r="L897" s="17"/>
      <c r="M897" s="17"/>
      <c r="N897" s="17"/>
      <c r="O897" s="17"/>
      <c r="P897" s="17"/>
      <c r="Q897" s="17"/>
      <c r="R897" s="16"/>
      <c r="S897" s="16"/>
      <c r="T897" s="18"/>
      <c r="U897" s="13"/>
      <c r="V897" s="13"/>
      <c r="W897" s="17"/>
      <c r="X897" s="17"/>
      <c r="Y897" s="17"/>
      <c r="Z897" s="17"/>
      <c r="AA897" s="13"/>
    </row>
    <row r="898" customFormat="false" ht="12.75" hidden="false" customHeight="false" outlineLevel="0" collapsed="false">
      <c r="A898" s="15"/>
      <c r="B898" s="16"/>
      <c r="C898" s="16"/>
      <c r="D898" s="17"/>
      <c r="E898" s="17"/>
      <c r="F898" s="17"/>
      <c r="G898" s="13"/>
      <c r="H898" s="13"/>
      <c r="I898" s="17"/>
      <c r="J898" s="17"/>
      <c r="K898" s="17"/>
      <c r="L898" s="17"/>
      <c r="M898" s="17"/>
      <c r="N898" s="17"/>
      <c r="O898" s="17"/>
      <c r="P898" s="17"/>
      <c r="Q898" s="17"/>
      <c r="R898" s="16"/>
      <c r="S898" s="16"/>
      <c r="T898" s="18"/>
      <c r="U898" s="13"/>
      <c r="V898" s="13"/>
      <c r="W898" s="17"/>
      <c r="X898" s="17"/>
      <c r="Y898" s="17"/>
      <c r="Z898" s="17"/>
      <c r="AA898" s="13"/>
    </row>
    <row r="899" customFormat="false" ht="12.75" hidden="false" customHeight="false" outlineLevel="0" collapsed="false">
      <c r="A899" s="15"/>
      <c r="B899" s="16"/>
      <c r="C899" s="16"/>
      <c r="D899" s="17"/>
      <c r="E899" s="17"/>
      <c r="F899" s="17"/>
      <c r="G899" s="13"/>
      <c r="H899" s="13"/>
      <c r="I899" s="17"/>
      <c r="J899" s="17"/>
      <c r="K899" s="17"/>
      <c r="L899" s="17"/>
      <c r="M899" s="17"/>
      <c r="N899" s="17"/>
      <c r="O899" s="17"/>
      <c r="P899" s="17"/>
      <c r="Q899" s="17"/>
      <c r="R899" s="16"/>
      <c r="S899" s="16"/>
      <c r="T899" s="18"/>
      <c r="U899" s="13"/>
      <c r="V899" s="13"/>
      <c r="W899" s="17"/>
      <c r="X899" s="17"/>
      <c r="Y899" s="17"/>
      <c r="Z899" s="17"/>
      <c r="AA899" s="13"/>
    </row>
    <row r="900" customFormat="false" ht="12.75" hidden="false" customHeight="false" outlineLevel="0" collapsed="false">
      <c r="A900" s="15"/>
      <c r="B900" s="16"/>
      <c r="C900" s="16"/>
      <c r="D900" s="17"/>
      <c r="E900" s="17"/>
      <c r="F900" s="17"/>
      <c r="G900" s="13"/>
      <c r="H900" s="13"/>
      <c r="I900" s="17"/>
      <c r="J900" s="17"/>
      <c r="K900" s="17"/>
      <c r="L900" s="17"/>
      <c r="M900" s="17"/>
      <c r="N900" s="17"/>
      <c r="O900" s="17"/>
      <c r="P900" s="17"/>
      <c r="Q900" s="17"/>
      <c r="R900" s="16"/>
      <c r="S900" s="16"/>
      <c r="T900" s="18"/>
      <c r="U900" s="13"/>
      <c r="V900" s="13"/>
      <c r="W900" s="17"/>
      <c r="X900" s="17"/>
      <c r="Y900" s="17"/>
      <c r="Z900" s="17"/>
      <c r="AA900" s="13"/>
    </row>
    <row r="901" customFormat="false" ht="12.75" hidden="false" customHeight="false" outlineLevel="0" collapsed="false">
      <c r="A901" s="15"/>
      <c r="B901" s="16"/>
      <c r="C901" s="16"/>
      <c r="D901" s="17"/>
      <c r="E901" s="17"/>
      <c r="F901" s="17"/>
      <c r="G901" s="13"/>
      <c r="H901" s="13"/>
      <c r="I901" s="17"/>
      <c r="J901" s="17"/>
      <c r="K901" s="17"/>
      <c r="L901" s="17"/>
      <c r="M901" s="17"/>
      <c r="N901" s="17"/>
      <c r="O901" s="17"/>
      <c r="P901" s="17"/>
      <c r="Q901" s="17"/>
      <c r="R901" s="16"/>
      <c r="S901" s="16"/>
      <c r="T901" s="18"/>
      <c r="U901" s="13"/>
      <c r="V901" s="13"/>
      <c r="W901" s="17"/>
      <c r="X901" s="17"/>
      <c r="Y901" s="17"/>
      <c r="Z901" s="17"/>
      <c r="AA901" s="13"/>
    </row>
    <row r="902" customFormat="false" ht="12.75" hidden="false" customHeight="false" outlineLevel="0" collapsed="false">
      <c r="A902" s="15"/>
      <c r="B902" s="16"/>
      <c r="C902" s="16"/>
      <c r="D902" s="17"/>
      <c r="E902" s="17"/>
      <c r="F902" s="17"/>
      <c r="G902" s="13"/>
      <c r="H902" s="13"/>
      <c r="I902" s="17"/>
      <c r="J902" s="17"/>
      <c r="K902" s="17"/>
      <c r="L902" s="17"/>
      <c r="M902" s="17"/>
      <c r="N902" s="17"/>
      <c r="O902" s="17"/>
      <c r="P902" s="17"/>
      <c r="Q902" s="17"/>
      <c r="R902" s="16"/>
      <c r="S902" s="16"/>
      <c r="T902" s="18"/>
      <c r="U902" s="13"/>
      <c r="V902" s="13"/>
      <c r="W902" s="17"/>
      <c r="X902" s="17"/>
      <c r="Y902" s="17"/>
      <c r="Z902" s="17"/>
      <c r="AA902" s="13"/>
    </row>
    <row r="903" customFormat="false" ht="12.75" hidden="false" customHeight="false" outlineLevel="0" collapsed="false">
      <c r="A903" s="15"/>
      <c r="B903" s="16"/>
      <c r="C903" s="16"/>
      <c r="D903" s="17"/>
      <c r="E903" s="17"/>
      <c r="F903" s="17"/>
      <c r="G903" s="13"/>
      <c r="H903" s="13"/>
      <c r="I903" s="17"/>
      <c r="J903" s="17"/>
      <c r="K903" s="17"/>
      <c r="L903" s="17"/>
      <c r="M903" s="17"/>
      <c r="N903" s="17"/>
      <c r="O903" s="17"/>
      <c r="P903" s="17"/>
      <c r="Q903" s="17"/>
      <c r="R903" s="16"/>
      <c r="S903" s="16"/>
      <c r="T903" s="18"/>
      <c r="U903" s="13"/>
      <c r="V903" s="13"/>
      <c r="W903" s="17"/>
      <c r="X903" s="17"/>
      <c r="Y903" s="17"/>
      <c r="Z903" s="17"/>
      <c r="AA903" s="13"/>
    </row>
    <row r="904" customFormat="false" ht="12.75" hidden="false" customHeight="false" outlineLevel="0" collapsed="false">
      <c r="A904" s="15"/>
      <c r="B904" s="16"/>
      <c r="C904" s="16"/>
      <c r="D904" s="17"/>
      <c r="E904" s="17"/>
      <c r="F904" s="17"/>
      <c r="G904" s="13"/>
      <c r="H904" s="13"/>
      <c r="I904" s="17"/>
      <c r="J904" s="17"/>
      <c r="K904" s="17"/>
      <c r="L904" s="17"/>
      <c r="M904" s="17"/>
      <c r="N904" s="17"/>
      <c r="O904" s="17"/>
      <c r="P904" s="17"/>
      <c r="Q904" s="17"/>
      <c r="R904" s="16"/>
      <c r="S904" s="16"/>
      <c r="T904" s="18"/>
      <c r="U904" s="13"/>
      <c r="V904" s="13"/>
      <c r="W904" s="17"/>
      <c r="X904" s="17"/>
      <c r="Y904" s="17"/>
      <c r="Z904" s="17"/>
      <c r="AA904" s="13"/>
    </row>
    <row r="905" customFormat="false" ht="12.75" hidden="false" customHeight="false" outlineLevel="0" collapsed="false">
      <c r="A905" s="15"/>
      <c r="B905" s="16"/>
      <c r="C905" s="16"/>
      <c r="D905" s="17"/>
      <c r="E905" s="17"/>
      <c r="F905" s="17"/>
      <c r="G905" s="13"/>
      <c r="H905" s="13"/>
      <c r="I905" s="17"/>
      <c r="J905" s="17"/>
      <c r="K905" s="17"/>
      <c r="L905" s="17"/>
      <c r="M905" s="17"/>
      <c r="N905" s="17"/>
      <c r="O905" s="17"/>
      <c r="P905" s="17"/>
      <c r="Q905" s="17"/>
      <c r="R905" s="16"/>
      <c r="S905" s="16"/>
      <c r="T905" s="18"/>
      <c r="U905" s="13"/>
      <c r="V905" s="13"/>
      <c r="W905" s="17"/>
      <c r="X905" s="17"/>
      <c r="Y905" s="17"/>
      <c r="Z905" s="17"/>
      <c r="AA905" s="13"/>
    </row>
    <row r="906" customFormat="false" ht="12.75" hidden="false" customHeight="false" outlineLevel="0" collapsed="false">
      <c r="A906" s="15"/>
      <c r="B906" s="16"/>
      <c r="C906" s="16"/>
      <c r="D906" s="17"/>
      <c r="E906" s="17"/>
      <c r="F906" s="17"/>
      <c r="G906" s="13"/>
      <c r="H906" s="13"/>
      <c r="I906" s="17"/>
      <c r="J906" s="17"/>
      <c r="K906" s="17"/>
      <c r="L906" s="17"/>
      <c r="M906" s="17"/>
      <c r="N906" s="17"/>
      <c r="O906" s="17"/>
      <c r="P906" s="17"/>
      <c r="Q906" s="17"/>
      <c r="R906" s="16"/>
      <c r="S906" s="16"/>
      <c r="T906" s="18"/>
      <c r="U906" s="13"/>
      <c r="V906" s="13"/>
      <c r="W906" s="17"/>
      <c r="X906" s="17"/>
      <c r="Y906" s="17"/>
      <c r="Z906" s="17"/>
      <c r="AA906" s="13"/>
    </row>
    <row r="907" customFormat="false" ht="12.75" hidden="false" customHeight="false" outlineLevel="0" collapsed="false">
      <c r="A907" s="15"/>
      <c r="B907" s="16"/>
      <c r="C907" s="16"/>
      <c r="D907" s="17"/>
      <c r="E907" s="17"/>
      <c r="F907" s="17"/>
      <c r="G907" s="13"/>
      <c r="H907" s="13"/>
      <c r="I907" s="17"/>
      <c r="J907" s="17"/>
      <c r="K907" s="17"/>
      <c r="L907" s="17"/>
      <c r="M907" s="17"/>
      <c r="N907" s="17"/>
      <c r="O907" s="17"/>
      <c r="P907" s="17"/>
      <c r="Q907" s="17"/>
      <c r="R907" s="16"/>
      <c r="S907" s="16"/>
      <c r="T907" s="18"/>
      <c r="U907" s="13"/>
      <c r="V907" s="13"/>
      <c r="W907" s="17"/>
      <c r="X907" s="17"/>
      <c r="Y907" s="17"/>
      <c r="Z907" s="17"/>
      <c r="AA907" s="13"/>
    </row>
    <row r="908" customFormat="false" ht="12.75" hidden="false" customHeight="false" outlineLevel="0" collapsed="false">
      <c r="A908" s="15"/>
      <c r="B908" s="16"/>
      <c r="C908" s="16"/>
      <c r="D908" s="17"/>
      <c r="E908" s="17"/>
      <c r="F908" s="17"/>
      <c r="G908" s="13"/>
      <c r="H908" s="13"/>
      <c r="I908" s="17"/>
      <c r="J908" s="17"/>
      <c r="K908" s="17"/>
      <c r="L908" s="17"/>
      <c r="M908" s="17"/>
      <c r="N908" s="17"/>
      <c r="O908" s="17"/>
      <c r="P908" s="17"/>
      <c r="Q908" s="17"/>
      <c r="R908" s="16"/>
      <c r="S908" s="16"/>
      <c r="T908" s="18"/>
      <c r="U908" s="13"/>
      <c r="V908" s="13"/>
      <c r="W908" s="17"/>
      <c r="X908" s="17"/>
      <c r="Y908" s="17"/>
      <c r="Z908" s="17"/>
      <c r="AA908" s="13"/>
    </row>
    <row r="909" customFormat="false" ht="12.75" hidden="false" customHeight="false" outlineLevel="0" collapsed="false">
      <c r="A909" s="15"/>
      <c r="B909" s="16"/>
      <c r="C909" s="16"/>
      <c r="D909" s="17"/>
      <c r="E909" s="17"/>
      <c r="F909" s="17"/>
      <c r="G909" s="13"/>
      <c r="H909" s="13"/>
      <c r="I909" s="17"/>
      <c r="J909" s="17"/>
      <c r="K909" s="17"/>
      <c r="L909" s="17"/>
      <c r="M909" s="17"/>
      <c r="N909" s="17"/>
      <c r="O909" s="17"/>
      <c r="P909" s="17"/>
      <c r="Q909" s="17"/>
      <c r="R909" s="16"/>
      <c r="S909" s="16"/>
      <c r="T909" s="18"/>
      <c r="U909" s="13"/>
      <c r="V909" s="13"/>
      <c r="W909" s="17"/>
      <c r="X909" s="17"/>
      <c r="Y909" s="17"/>
      <c r="Z909" s="17"/>
      <c r="AA909" s="13"/>
    </row>
    <row r="910" customFormat="false" ht="12.75" hidden="false" customHeight="false" outlineLevel="0" collapsed="false">
      <c r="A910" s="15"/>
      <c r="B910" s="16"/>
      <c r="C910" s="16"/>
      <c r="D910" s="17"/>
      <c r="E910" s="17"/>
      <c r="F910" s="17"/>
      <c r="G910" s="13"/>
      <c r="H910" s="13"/>
      <c r="I910" s="17"/>
      <c r="J910" s="17"/>
      <c r="K910" s="17"/>
      <c r="L910" s="17"/>
      <c r="M910" s="17"/>
      <c r="N910" s="17"/>
      <c r="O910" s="17"/>
      <c r="P910" s="17"/>
      <c r="Q910" s="17"/>
      <c r="R910" s="16"/>
      <c r="S910" s="16"/>
      <c r="T910" s="18"/>
      <c r="U910" s="13"/>
      <c r="V910" s="13"/>
      <c r="W910" s="17"/>
      <c r="X910" s="17"/>
      <c r="Y910" s="17"/>
      <c r="Z910" s="17"/>
      <c r="AA910" s="13"/>
    </row>
    <row r="911" customFormat="false" ht="12.75" hidden="false" customHeight="false" outlineLevel="0" collapsed="false">
      <c r="A911" s="15"/>
      <c r="B911" s="16"/>
      <c r="C911" s="16"/>
      <c r="D911" s="17"/>
      <c r="E911" s="17"/>
      <c r="F911" s="17"/>
      <c r="G911" s="13"/>
      <c r="H911" s="13"/>
      <c r="I911" s="17"/>
      <c r="J911" s="17"/>
      <c r="K911" s="17"/>
      <c r="L911" s="17"/>
      <c r="M911" s="17"/>
      <c r="N911" s="17"/>
      <c r="O911" s="17"/>
      <c r="P911" s="17"/>
      <c r="Q911" s="17"/>
      <c r="R911" s="16"/>
      <c r="S911" s="16"/>
      <c r="T911" s="18"/>
      <c r="U911" s="13"/>
      <c r="V911" s="13"/>
      <c r="W911" s="17"/>
      <c r="X911" s="17"/>
      <c r="Y911" s="17"/>
      <c r="Z911" s="17"/>
      <c r="AA911" s="13"/>
    </row>
    <row r="912" customFormat="false" ht="12.75" hidden="false" customHeight="false" outlineLevel="0" collapsed="false">
      <c r="A912" s="15"/>
      <c r="B912" s="16"/>
      <c r="C912" s="16"/>
      <c r="D912" s="17"/>
      <c r="E912" s="17"/>
      <c r="F912" s="17"/>
      <c r="G912" s="13"/>
      <c r="H912" s="13"/>
      <c r="I912" s="17"/>
      <c r="J912" s="17"/>
      <c r="K912" s="17"/>
      <c r="L912" s="17"/>
      <c r="M912" s="17"/>
      <c r="N912" s="17"/>
      <c r="O912" s="17"/>
      <c r="P912" s="17"/>
      <c r="Q912" s="17"/>
      <c r="R912" s="16"/>
      <c r="S912" s="16"/>
      <c r="T912" s="18"/>
      <c r="U912" s="13"/>
      <c r="V912" s="13"/>
      <c r="W912" s="17"/>
      <c r="X912" s="17"/>
      <c r="Y912" s="17"/>
      <c r="Z912" s="17"/>
      <c r="AA912" s="13"/>
    </row>
    <row r="913" customFormat="false" ht="12.75" hidden="false" customHeight="false" outlineLevel="0" collapsed="false">
      <c r="A913" s="15"/>
      <c r="B913" s="16"/>
      <c r="C913" s="16"/>
      <c r="D913" s="17"/>
      <c r="E913" s="17"/>
      <c r="F913" s="17"/>
      <c r="G913" s="13"/>
      <c r="H913" s="13"/>
      <c r="I913" s="17"/>
      <c r="J913" s="17"/>
      <c r="K913" s="17"/>
      <c r="L913" s="17"/>
      <c r="M913" s="17"/>
      <c r="N913" s="17"/>
      <c r="O913" s="17"/>
      <c r="P913" s="17"/>
      <c r="Q913" s="17"/>
      <c r="R913" s="16"/>
      <c r="S913" s="16"/>
      <c r="T913" s="18"/>
      <c r="U913" s="13"/>
      <c r="V913" s="13"/>
      <c r="W913" s="17"/>
      <c r="X913" s="17"/>
      <c r="Y913" s="17"/>
      <c r="Z913" s="17"/>
      <c r="AA913" s="13"/>
    </row>
    <row r="914" customFormat="false" ht="12.75" hidden="false" customHeight="false" outlineLevel="0" collapsed="false">
      <c r="A914" s="15"/>
      <c r="B914" s="16"/>
      <c r="C914" s="16"/>
      <c r="D914" s="17"/>
      <c r="E914" s="17"/>
      <c r="F914" s="17"/>
      <c r="G914" s="13"/>
      <c r="H914" s="13"/>
      <c r="I914" s="17"/>
      <c r="J914" s="17"/>
      <c r="K914" s="17"/>
      <c r="L914" s="17"/>
      <c r="M914" s="17"/>
      <c r="N914" s="17"/>
      <c r="O914" s="17"/>
      <c r="P914" s="17"/>
      <c r="Q914" s="17"/>
      <c r="R914" s="16"/>
      <c r="S914" s="16"/>
      <c r="T914" s="18"/>
      <c r="U914" s="13"/>
      <c r="V914" s="13"/>
      <c r="W914" s="17"/>
      <c r="X914" s="17"/>
      <c r="Y914" s="17"/>
      <c r="Z914" s="17"/>
      <c r="AA914" s="13"/>
    </row>
    <row r="915" customFormat="false" ht="12.75" hidden="false" customHeight="false" outlineLevel="0" collapsed="false">
      <c r="A915" s="15"/>
      <c r="B915" s="16"/>
      <c r="C915" s="16"/>
      <c r="D915" s="17"/>
      <c r="E915" s="17"/>
      <c r="F915" s="17"/>
      <c r="G915" s="13"/>
      <c r="H915" s="13"/>
      <c r="I915" s="17"/>
      <c r="J915" s="17"/>
      <c r="K915" s="17"/>
      <c r="L915" s="17"/>
      <c r="M915" s="17"/>
      <c r="N915" s="17"/>
      <c r="O915" s="17"/>
      <c r="P915" s="17"/>
      <c r="Q915" s="17"/>
      <c r="R915" s="16"/>
      <c r="S915" s="16"/>
      <c r="T915" s="18"/>
      <c r="U915" s="13"/>
      <c r="V915" s="13"/>
      <c r="W915" s="17"/>
      <c r="X915" s="17"/>
      <c r="Y915" s="17"/>
      <c r="Z915" s="17"/>
      <c r="AA915" s="13"/>
    </row>
    <row r="916" customFormat="false" ht="12.75" hidden="false" customHeight="false" outlineLevel="0" collapsed="false">
      <c r="A916" s="15"/>
      <c r="B916" s="16"/>
      <c r="C916" s="16"/>
      <c r="D916" s="17"/>
      <c r="E916" s="17"/>
      <c r="F916" s="17"/>
      <c r="G916" s="13"/>
      <c r="H916" s="13"/>
      <c r="I916" s="17"/>
      <c r="J916" s="17"/>
      <c r="K916" s="17"/>
      <c r="L916" s="17"/>
      <c r="M916" s="17"/>
      <c r="N916" s="17"/>
      <c r="O916" s="17"/>
      <c r="P916" s="17"/>
      <c r="Q916" s="17"/>
      <c r="R916" s="16"/>
      <c r="S916" s="16"/>
      <c r="T916" s="18"/>
      <c r="U916" s="13"/>
      <c r="V916" s="13"/>
      <c r="W916" s="17"/>
      <c r="X916" s="17"/>
      <c r="Y916" s="17"/>
      <c r="Z916" s="17"/>
      <c r="AA916" s="13"/>
    </row>
    <row r="917" customFormat="false" ht="12.75" hidden="false" customHeight="false" outlineLevel="0" collapsed="false">
      <c r="A917" s="15"/>
      <c r="B917" s="16"/>
      <c r="C917" s="16"/>
      <c r="D917" s="17"/>
      <c r="E917" s="17"/>
      <c r="F917" s="17"/>
      <c r="G917" s="13"/>
      <c r="H917" s="13"/>
      <c r="I917" s="17"/>
      <c r="J917" s="17"/>
      <c r="K917" s="17"/>
      <c r="L917" s="17"/>
      <c r="M917" s="17"/>
      <c r="N917" s="17"/>
      <c r="O917" s="17"/>
      <c r="P917" s="17"/>
      <c r="Q917" s="17"/>
      <c r="R917" s="16"/>
      <c r="S917" s="16"/>
      <c r="T917" s="18"/>
      <c r="U917" s="13"/>
      <c r="V917" s="13"/>
      <c r="W917" s="17"/>
      <c r="X917" s="17"/>
      <c r="Y917" s="17"/>
      <c r="Z917" s="17"/>
      <c r="AA917" s="13"/>
    </row>
    <row r="918" customFormat="false" ht="12.75" hidden="false" customHeight="false" outlineLevel="0" collapsed="false">
      <c r="A918" s="15"/>
      <c r="B918" s="16"/>
      <c r="C918" s="16"/>
      <c r="D918" s="17"/>
      <c r="E918" s="17"/>
      <c r="F918" s="17"/>
      <c r="G918" s="13"/>
      <c r="H918" s="13"/>
      <c r="I918" s="17"/>
      <c r="J918" s="17"/>
      <c r="K918" s="17"/>
      <c r="L918" s="17"/>
      <c r="M918" s="17"/>
      <c r="N918" s="17"/>
      <c r="O918" s="17"/>
      <c r="P918" s="17"/>
      <c r="Q918" s="17"/>
      <c r="R918" s="16"/>
      <c r="S918" s="16"/>
      <c r="T918" s="18"/>
      <c r="U918" s="13"/>
      <c r="V918" s="13"/>
      <c r="W918" s="17"/>
      <c r="X918" s="17"/>
      <c r="Y918" s="17"/>
      <c r="Z918" s="17"/>
      <c r="AA918" s="13"/>
    </row>
    <row r="919" customFormat="false" ht="12.75" hidden="false" customHeight="false" outlineLevel="0" collapsed="false">
      <c r="A919" s="15"/>
      <c r="B919" s="16"/>
      <c r="C919" s="16"/>
      <c r="D919" s="17"/>
      <c r="E919" s="17"/>
      <c r="F919" s="17"/>
      <c r="G919" s="13"/>
      <c r="H919" s="13"/>
      <c r="I919" s="17"/>
      <c r="J919" s="17"/>
      <c r="K919" s="17"/>
      <c r="L919" s="17"/>
      <c r="M919" s="17"/>
      <c r="N919" s="17"/>
      <c r="O919" s="17"/>
      <c r="P919" s="17"/>
      <c r="Q919" s="17"/>
      <c r="R919" s="16"/>
      <c r="S919" s="16"/>
      <c r="T919" s="18"/>
      <c r="U919" s="13"/>
      <c r="V919" s="13"/>
      <c r="W919" s="17"/>
      <c r="X919" s="17"/>
      <c r="Y919" s="17"/>
      <c r="Z919" s="17"/>
      <c r="AA919" s="13"/>
    </row>
    <row r="920" customFormat="false" ht="12.75" hidden="false" customHeight="false" outlineLevel="0" collapsed="false">
      <c r="A920" s="15"/>
      <c r="B920" s="16"/>
      <c r="C920" s="16"/>
      <c r="D920" s="17"/>
      <c r="E920" s="17"/>
      <c r="F920" s="17"/>
      <c r="G920" s="13"/>
      <c r="H920" s="13"/>
      <c r="I920" s="17"/>
      <c r="J920" s="17"/>
      <c r="K920" s="17"/>
      <c r="L920" s="17"/>
      <c r="M920" s="17"/>
      <c r="N920" s="17"/>
      <c r="O920" s="17"/>
      <c r="P920" s="17"/>
      <c r="Q920" s="17"/>
      <c r="R920" s="16"/>
      <c r="S920" s="16"/>
      <c r="T920" s="18"/>
      <c r="U920" s="13"/>
      <c r="V920" s="13"/>
      <c r="W920" s="17"/>
      <c r="X920" s="17"/>
      <c r="Y920" s="17"/>
      <c r="Z920" s="17"/>
      <c r="AA920" s="13"/>
    </row>
    <row r="921" customFormat="false" ht="12.75" hidden="false" customHeight="false" outlineLevel="0" collapsed="false">
      <c r="A921" s="15"/>
      <c r="B921" s="16"/>
      <c r="C921" s="16"/>
      <c r="D921" s="17"/>
      <c r="E921" s="17"/>
      <c r="F921" s="17"/>
      <c r="G921" s="13"/>
      <c r="H921" s="13"/>
      <c r="I921" s="17"/>
      <c r="J921" s="17"/>
      <c r="K921" s="17"/>
      <c r="L921" s="17"/>
      <c r="M921" s="17"/>
      <c r="N921" s="17"/>
      <c r="O921" s="17"/>
      <c r="P921" s="17"/>
      <c r="Q921" s="17"/>
      <c r="R921" s="16"/>
      <c r="S921" s="16"/>
      <c r="T921" s="18"/>
      <c r="U921" s="13"/>
      <c r="V921" s="13"/>
      <c r="W921" s="17"/>
      <c r="X921" s="17"/>
      <c r="Y921" s="17"/>
      <c r="Z921" s="17"/>
      <c r="AA921" s="13"/>
    </row>
    <row r="922" customFormat="false" ht="12.75" hidden="false" customHeight="false" outlineLevel="0" collapsed="false">
      <c r="A922" s="15"/>
      <c r="B922" s="16"/>
      <c r="C922" s="16"/>
      <c r="D922" s="17"/>
      <c r="E922" s="17"/>
      <c r="F922" s="17"/>
      <c r="G922" s="13"/>
      <c r="H922" s="13"/>
      <c r="I922" s="17"/>
      <c r="J922" s="17"/>
      <c r="K922" s="17"/>
      <c r="L922" s="17"/>
      <c r="M922" s="17"/>
      <c r="N922" s="17"/>
      <c r="O922" s="17"/>
      <c r="P922" s="17"/>
      <c r="Q922" s="17"/>
      <c r="R922" s="16"/>
      <c r="S922" s="16"/>
      <c r="T922" s="18"/>
      <c r="U922" s="13"/>
      <c r="V922" s="13"/>
      <c r="W922" s="17"/>
      <c r="X922" s="17"/>
      <c r="Y922" s="17"/>
      <c r="Z922" s="17"/>
      <c r="AA922" s="13"/>
    </row>
    <row r="923" customFormat="false" ht="12.75" hidden="false" customHeight="false" outlineLevel="0" collapsed="false">
      <c r="A923" s="15"/>
      <c r="B923" s="16"/>
      <c r="C923" s="16"/>
      <c r="D923" s="17"/>
      <c r="E923" s="17"/>
      <c r="F923" s="17"/>
      <c r="G923" s="13"/>
      <c r="H923" s="13"/>
      <c r="I923" s="17"/>
      <c r="J923" s="17"/>
      <c r="K923" s="17"/>
      <c r="L923" s="17"/>
      <c r="M923" s="17"/>
      <c r="N923" s="17"/>
      <c r="O923" s="17"/>
      <c r="P923" s="17"/>
      <c r="Q923" s="17"/>
      <c r="R923" s="16"/>
      <c r="S923" s="16"/>
      <c r="T923" s="18"/>
      <c r="U923" s="13"/>
      <c r="V923" s="13"/>
      <c r="W923" s="17"/>
      <c r="X923" s="17"/>
      <c r="Y923" s="17"/>
      <c r="Z923" s="17"/>
      <c r="AA923" s="13"/>
    </row>
    <row r="924" customFormat="false" ht="12.75" hidden="false" customHeight="false" outlineLevel="0" collapsed="false">
      <c r="A924" s="15"/>
      <c r="B924" s="16"/>
      <c r="C924" s="16"/>
      <c r="D924" s="17"/>
      <c r="E924" s="17"/>
      <c r="F924" s="17"/>
      <c r="G924" s="13"/>
      <c r="H924" s="13"/>
      <c r="I924" s="17"/>
      <c r="J924" s="17"/>
      <c r="K924" s="17"/>
      <c r="L924" s="17"/>
      <c r="M924" s="17"/>
      <c r="N924" s="17"/>
      <c r="O924" s="17"/>
      <c r="P924" s="17"/>
      <c r="Q924" s="17"/>
      <c r="R924" s="16"/>
      <c r="S924" s="16"/>
      <c r="T924" s="18"/>
      <c r="U924" s="13"/>
      <c r="V924" s="13"/>
      <c r="W924" s="17"/>
      <c r="X924" s="17"/>
      <c r="Y924" s="17"/>
      <c r="Z924" s="17"/>
      <c r="AA924" s="13"/>
    </row>
    <row r="925" customFormat="false" ht="12.75" hidden="false" customHeight="false" outlineLevel="0" collapsed="false">
      <c r="A925" s="15"/>
      <c r="B925" s="16"/>
      <c r="C925" s="16"/>
      <c r="D925" s="17"/>
      <c r="E925" s="17"/>
      <c r="F925" s="17"/>
      <c r="G925" s="13"/>
      <c r="H925" s="13"/>
      <c r="I925" s="17"/>
      <c r="J925" s="17"/>
      <c r="K925" s="17"/>
      <c r="L925" s="17"/>
      <c r="M925" s="17"/>
      <c r="N925" s="17"/>
      <c r="O925" s="17"/>
      <c r="P925" s="17"/>
      <c r="Q925" s="17"/>
      <c r="R925" s="16"/>
      <c r="S925" s="16"/>
      <c r="T925" s="18"/>
      <c r="U925" s="13"/>
      <c r="V925" s="13"/>
      <c r="W925" s="17"/>
      <c r="X925" s="17"/>
      <c r="Y925" s="17"/>
      <c r="Z925" s="17"/>
      <c r="AA925" s="13"/>
    </row>
    <row r="926" customFormat="false" ht="12.75" hidden="false" customHeight="false" outlineLevel="0" collapsed="false">
      <c r="A926" s="15"/>
      <c r="B926" s="16"/>
      <c r="C926" s="16"/>
      <c r="D926" s="17"/>
      <c r="E926" s="17"/>
      <c r="F926" s="17"/>
      <c r="G926" s="13"/>
      <c r="H926" s="13"/>
      <c r="I926" s="17"/>
      <c r="J926" s="17"/>
      <c r="K926" s="17"/>
      <c r="L926" s="17"/>
      <c r="M926" s="17"/>
      <c r="N926" s="17"/>
      <c r="O926" s="17"/>
      <c r="P926" s="17"/>
      <c r="Q926" s="17"/>
      <c r="R926" s="16"/>
      <c r="S926" s="16"/>
      <c r="T926" s="18"/>
      <c r="U926" s="13"/>
      <c r="V926" s="13"/>
      <c r="W926" s="17"/>
      <c r="X926" s="17"/>
      <c r="Y926" s="17"/>
      <c r="Z926" s="17"/>
      <c r="AA926" s="13"/>
    </row>
    <row r="927" customFormat="false" ht="12.75" hidden="false" customHeight="false" outlineLevel="0" collapsed="false">
      <c r="A927" s="15"/>
      <c r="B927" s="16"/>
      <c r="C927" s="16"/>
      <c r="D927" s="17"/>
      <c r="E927" s="17"/>
      <c r="F927" s="17"/>
      <c r="G927" s="13"/>
      <c r="H927" s="13"/>
      <c r="I927" s="17"/>
      <c r="J927" s="17"/>
      <c r="K927" s="17"/>
      <c r="L927" s="17"/>
      <c r="M927" s="17"/>
      <c r="N927" s="17"/>
      <c r="O927" s="17"/>
      <c r="P927" s="17"/>
      <c r="Q927" s="17"/>
      <c r="R927" s="16"/>
      <c r="S927" s="16"/>
      <c r="T927" s="18"/>
      <c r="U927" s="13"/>
      <c r="V927" s="13"/>
      <c r="W927" s="17"/>
      <c r="X927" s="17"/>
      <c r="Y927" s="17"/>
      <c r="Z927" s="17"/>
      <c r="AA927" s="13"/>
    </row>
    <row r="928" customFormat="false" ht="12.75" hidden="false" customHeight="false" outlineLevel="0" collapsed="false">
      <c r="A928" s="15"/>
      <c r="B928" s="16"/>
      <c r="C928" s="16"/>
      <c r="D928" s="17"/>
      <c r="E928" s="17"/>
      <c r="F928" s="17"/>
      <c r="G928" s="13"/>
      <c r="H928" s="13"/>
      <c r="I928" s="17"/>
      <c r="J928" s="17"/>
      <c r="K928" s="17"/>
      <c r="L928" s="17"/>
      <c r="M928" s="17"/>
      <c r="N928" s="17"/>
      <c r="O928" s="17"/>
      <c r="P928" s="17"/>
      <c r="Q928" s="17"/>
      <c r="R928" s="16"/>
      <c r="S928" s="16"/>
      <c r="T928" s="18"/>
      <c r="U928" s="13"/>
      <c r="V928" s="13"/>
      <c r="W928" s="17"/>
      <c r="X928" s="17"/>
      <c r="Y928" s="17"/>
      <c r="Z928" s="17"/>
      <c r="AA928" s="13"/>
    </row>
    <row r="929" customFormat="false" ht="12.75" hidden="false" customHeight="false" outlineLevel="0" collapsed="false">
      <c r="A929" s="15"/>
      <c r="B929" s="16"/>
      <c r="C929" s="16"/>
      <c r="D929" s="17"/>
      <c r="E929" s="17"/>
      <c r="F929" s="17"/>
      <c r="G929" s="13"/>
      <c r="H929" s="13"/>
      <c r="I929" s="17"/>
      <c r="J929" s="17"/>
      <c r="K929" s="17"/>
      <c r="L929" s="17"/>
      <c r="M929" s="17"/>
      <c r="N929" s="17"/>
      <c r="O929" s="17"/>
      <c r="P929" s="17"/>
      <c r="Q929" s="17"/>
      <c r="R929" s="16"/>
      <c r="S929" s="16"/>
      <c r="T929" s="18"/>
      <c r="U929" s="13"/>
      <c r="V929" s="13"/>
      <c r="W929" s="17"/>
      <c r="X929" s="17"/>
      <c r="Y929" s="17"/>
      <c r="Z929" s="17"/>
      <c r="AA929" s="13"/>
    </row>
    <row r="930" customFormat="false" ht="12.75" hidden="false" customHeight="false" outlineLevel="0" collapsed="false">
      <c r="A930" s="15"/>
      <c r="B930" s="16"/>
      <c r="C930" s="16"/>
      <c r="D930" s="17"/>
      <c r="E930" s="17"/>
      <c r="F930" s="17"/>
      <c r="G930" s="13"/>
      <c r="H930" s="13"/>
      <c r="I930" s="17"/>
      <c r="J930" s="17"/>
      <c r="K930" s="17"/>
      <c r="L930" s="17"/>
      <c r="M930" s="17"/>
      <c r="N930" s="17"/>
      <c r="O930" s="17"/>
      <c r="P930" s="17"/>
      <c r="Q930" s="17"/>
      <c r="R930" s="16"/>
      <c r="S930" s="16"/>
      <c r="T930" s="18"/>
      <c r="U930" s="13"/>
      <c r="V930" s="13"/>
      <c r="W930" s="17"/>
      <c r="X930" s="17"/>
      <c r="Y930" s="17"/>
      <c r="Z930" s="17"/>
      <c r="AA930" s="13"/>
    </row>
    <row r="931" customFormat="false" ht="12.75" hidden="false" customHeight="false" outlineLevel="0" collapsed="false">
      <c r="A931" s="15"/>
      <c r="B931" s="16"/>
      <c r="C931" s="16"/>
      <c r="D931" s="17"/>
      <c r="E931" s="17"/>
      <c r="F931" s="17"/>
      <c r="G931" s="13"/>
      <c r="H931" s="13"/>
      <c r="I931" s="17"/>
      <c r="J931" s="17"/>
      <c r="K931" s="17"/>
      <c r="L931" s="17"/>
      <c r="M931" s="17"/>
      <c r="N931" s="17"/>
      <c r="O931" s="17"/>
      <c r="P931" s="17"/>
      <c r="Q931" s="17"/>
      <c r="R931" s="16"/>
      <c r="S931" s="16"/>
      <c r="T931" s="18"/>
      <c r="U931" s="13"/>
      <c r="V931" s="13"/>
      <c r="W931" s="17"/>
      <c r="X931" s="17"/>
      <c r="Y931" s="17"/>
      <c r="Z931" s="17"/>
      <c r="AA931" s="13"/>
    </row>
    <row r="932" customFormat="false" ht="12.75" hidden="false" customHeight="false" outlineLevel="0" collapsed="false">
      <c r="A932" s="15"/>
      <c r="B932" s="16"/>
      <c r="C932" s="16"/>
      <c r="D932" s="17"/>
      <c r="E932" s="17"/>
      <c r="F932" s="17"/>
      <c r="G932" s="13"/>
      <c r="H932" s="13"/>
      <c r="I932" s="17"/>
      <c r="J932" s="17"/>
      <c r="K932" s="17"/>
      <c r="L932" s="17"/>
      <c r="M932" s="17"/>
      <c r="N932" s="17"/>
      <c r="O932" s="17"/>
      <c r="P932" s="17"/>
      <c r="Q932" s="17"/>
      <c r="R932" s="16"/>
      <c r="S932" s="16"/>
      <c r="T932" s="18"/>
      <c r="U932" s="13"/>
      <c r="V932" s="13"/>
      <c r="W932" s="17"/>
      <c r="X932" s="17"/>
      <c r="Y932" s="17"/>
      <c r="Z932" s="17"/>
      <c r="AA932" s="13"/>
    </row>
    <row r="933" customFormat="false" ht="12.75" hidden="false" customHeight="false" outlineLevel="0" collapsed="false">
      <c r="A933" s="15"/>
      <c r="B933" s="16"/>
      <c r="C933" s="16"/>
      <c r="D933" s="17"/>
      <c r="E933" s="17"/>
      <c r="F933" s="17"/>
      <c r="G933" s="13"/>
      <c r="H933" s="13"/>
      <c r="I933" s="17"/>
      <c r="J933" s="17"/>
      <c r="K933" s="17"/>
      <c r="L933" s="17"/>
      <c r="M933" s="17"/>
      <c r="N933" s="17"/>
      <c r="O933" s="17"/>
      <c r="P933" s="17"/>
      <c r="Q933" s="17"/>
      <c r="R933" s="16"/>
      <c r="S933" s="16"/>
      <c r="T933" s="18"/>
      <c r="U933" s="13"/>
      <c r="V933" s="13"/>
      <c r="W933" s="17"/>
      <c r="X933" s="17"/>
      <c r="Y933" s="17"/>
      <c r="Z933" s="17"/>
      <c r="AA933" s="13"/>
    </row>
    <row r="934" customFormat="false" ht="12.75" hidden="false" customHeight="false" outlineLevel="0" collapsed="false">
      <c r="A934" s="15"/>
      <c r="B934" s="16"/>
      <c r="C934" s="16"/>
      <c r="D934" s="17"/>
      <c r="E934" s="17"/>
      <c r="F934" s="17"/>
      <c r="G934" s="13"/>
      <c r="H934" s="13"/>
      <c r="I934" s="17"/>
      <c r="J934" s="17"/>
      <c r="K934" s="17"/>
      <c r="L934" s="17"/>
      <c r="M934" s="17"/>
      <c r="N934" s="17"/>
      <c r="O934" s="17"/>
      <c r="P934" s="17"/>
      <c r="Q934" s="17"/>
      <c r="R934" s="16"/>
      <c r="S934" s="16"/>
      <c r="T934" s="18"/>
      <c r="U934" s="13"/>
      <c r="V934" s="13"/>
      <c r="W934" s="17"/>
      <c r="X934" s="17"/>
      <c r="Y934" s="17"/>
      <c r="Z934" s="17"/>
      <c r="AA934" s="13"/>
    </row>
    <row r="935" customFormat="false" ht="12.75" hidden="false" customHeight="false" outlineLevel="0" collapsed="false">
      <c r="A935" s="15"/>
      <c r="B935" s="16"/>
      <c r="C935" s="16"/>
      <c r="D935" s="17"/>
      <c r="E935" s="17"/>
      <c r="F935" s="17"/>
      <c r="G935" s="13"/>
      <c r="H935" s="13"/>
      <c r="I935" s="17"/>
      <c r="J935" s="17"/>
      <c r="K935" s="17"/>
      <c r="L935" s="17"/>
      <c r="M935" s="17"/>
      <c r="N935" s="17"/>
      <c r="O935" s="17"/>
      <c r="P935" s="17"/>
      <c r="Q935" s="17"/>
      <c r="R935" s="16"/>
      <c r="S935" s="16"/>
      <c r="T935" s="18"/>
      <c r="U935" s="13"/>
      <c r="V935" s="13"/>
      <c r="W935" s="17"/>
      <c r="X935" s="17"/>
      <c r="Y935" s="17"/>
      <c r="Z935" s="17"/>
      <c r="AA935" s="13"/>
    </row>
    <row r="936" customFormat="false" ht="12.75" hidden="false" customHeight="false" outlineLevel="0" collapsed="false">
      <c r="A936" s="15"/>
      <c r="B936" s="16"/>
      <c r="C936" s="16"/>
      <c r="D936" s="17"/>
      <c r="E936" s="17"/>
      <c r="F936" s="17"/>
      <c r="G936" s="13"/>
      <c r="H936" s="13"/>
      <c r="I936" s="17"/>
      <c r="J936" s="17"/>
      <c r="K936" s="17"/>
      <c r="L936" s="17"/>
      <c r="M936" s="17"/>
      <c r="N936" s="17"/>
      <c r="O936" s="17"/>
      <c r="P936" s="17"/>
      <c r="Q936" s="17"/>
      <c r="R936" s="16"/>
      <c r="S936" s="16"/>
      <c r="T936" s="18"/>
      <c r="U936" s="13"/>
      <c r="V936" s="13"/>
      <c r="W936" s="17"/>
      <c r="X936" s="17"/>
      <c r="Y936" s="17"/>
      <c r="Z936" s="17"/>
      <c r="AA936" s="13"/>
    </row>
    <row r="937" customFormat="false" ht="12.75" hidden="false" customHeight="false" outlineLevel="0" collapsed="false">
      <c r="A937" s="15"/>
      <c r="B937" s="16"/>
      <c r="C937" s="16"/>
      <c r="D937" s="17"/>
      <c r="E937" s="17"/>
      <c r="F937" s="17"/>
      <c r="G937" s="13"/>
      <c r="H937" s="13"/>
      <c r="I937" s="17"/>
      <c r="J937" s="17"/>
      <c r="K937" s="17"/>
      <c r="L937" s="17"/>
      <c r="M937" s="17"/>
      <c r="N937" s="17"/>
      <c r="O937" s="17"/>
      <c r="P937" s="17"/>
      <c r="Q937" s="17"/>
      <c r="R937" s="16"/>
      <c r="S937" s="16"/>
      <c r="T937" s="18"/>
      <c r="U937" s="13"/>
      <c r="V937" s="13"/>
      <c r="W937" s="17"/>
      <c r="X937" s="17"/>
      <c r="Y937" s="17"/>
      <c r="Z937" s="17"/>
      <c r="AA937" s="13"/>
    </row>
    <row r="938" customFormat="false" ht="12.75" hidden="false" customHeight="false" outlineLevel="0" collapsed="false">
      <c r="A938" s="15"/>
      <c r="B938" s="16"/>
      <c r="C938" s="16"/>
      <c r="D938" s="17"/>
      <c r="E938" s="17"/>
      <c r="F938" s="17"/>
      <c r="G938" s="13"/>
      <c r="H938" s="13"/>
      <c r="I938" s="17"/>
      <c r="J938" s="17"/>
      <c r="K938" s="17"/>
      <c r="L938" s="17"/>
      <c r="M938" s="17"/>
      <c r="N938" s="17"/>
      <c r="O938" s="17"/>
      <c r="P938" s="17"/>
      <c r="Q938" s="17"/>
      <c r="R938" s="16"/>
      <c r="S938" s="16"/>
      <c r="T938" s="18"/>
      <c r="U938" s="13"/>
      <c r="V938" s="13"/>
      <c r="W938" s="17"/>
      <c r="X938" s="17"/>
      <c r="Y938" s="17"/>
      <c r="Z938" s="17"/>
      <c r="AA938" s="13"/>
    </row>
    <row r="939" customFormat="false" ht="12.75" hidden="false" customHeight="false" outlineLevel="0" collapsed="false">
      <c r="A939" s="15"/>
      <c r="B939" s="16"/>
      <c r="C939" s="16"/>
      <c r="D939" s="17"/>
      <c r="E939" s="17"/>
      <c r="F939" s="17"/>
      <c r="G939" s="13"/>
      <c r="H939" s="13"/>
      <c r="I939" s="17"/>
      <c r="J939" s="17"/>
      <c r="K939" s="17"/>
      <c r="L939" s="17"/>
      <c r="M939" s="17"/>
      <c r="N939" s="17"/>
      <c r="O939" s="17"/>
      <c r="P939" s="17"/>
      <c r="Q939" s="17"/>
      <c r="R939" s="16"/>
      <c r="S939" s="16"/>
      <c r="T939" s="18"/>
      <c r="U939" s="13"/>
      <c r="V939" s="13"/>
      <c r="W939" s="17"/>
      <c r="X939" s="17"/>
      <c r="Y939" s="17"/>
      <c r="Z939" s="17"/>
      <c r="AA939" s="13"/>
    </row>
    <row r="940" customFormat="false" ht="12.75" hidden="false" customHeight="false" outlineLevel="0" collapsed="false">
      <c r="A940" s="15"/>
      <c r="B940" s="16"/>
      <c r="C940" s="16"/>
      <c r="D940" s="17"/>
      <c r="E940" s="17"/>
      <c r="F940" s="17"/>
      <c r="G940" s="13"/>
      <c r="H940" s="13"/>
      <c r="I940" s="17"/>
      <c r="J940" s="17"/>
      <c r="K940" s="17"/>
      <c r="L940" s="17"/>
      <c r="M940" s="17"/>
      <c r="N940" s="17"/>
      <c r="O940" s="17"/>
      <c r="P940" s="17"/>
      <c r="Q940" s="17"/>
      <c r="R940" s="16"/>
      <c r="S940" s="16"/>
      <c r="T940" s="18"/>
      <c r="U940" s="13"/>
      <c r="V940" s="13"/>
      <c r="W940" s="17"/>
      <c r="X940" s="17"/>
      <c r="Y940" s="17"/>
      <c r="Z940" s="17"/>
      <c r="AA940" s="13"/>
    </row>
    <row r="941" customFormat="false" ht="12.75" hidden="false" customHeight="false" outlineLevel="0" collapsed="false">
      <c r="A941" s="15"/>
      <c r="B941" s="16"/>
      <c r="C941" s="16"/>
      <c r="D941" s="17"/>
      <c r="E941" s="17"/>
      <c r="F941" s="17"/>
      <c r="G941" s="13"/>
      <c r="H941" s="13"/>
      <c r="I941" s="17"/>
      <c r="J941" s="17"/>
      <c r="K941" s="17"/>
      <c r="L941" s="17"/>
      <c r="M941" s="17"/>
      <c r="N941" s="17"/>
      <c r="O941" s="17"/>
      <c r="P941" s="17"/>
      <c r="Q941" s="17"/>
      <c r="R941" s="16"/>
      <c r="S941" s="16"/>
      <c r="T941" s="18"/>
      <c r="U941" s="13"/>
      <c r="V941" s="13"/>
      <c r="W941" s="17"/>
      <c r="X941" s="17"/>
      <c r="Y941" s="17"/>
      <c r="Z941" s="17"/>
      <c r="AA941" s="13"/>
    </row>
    <row r="942" customFormat="false" ht="12.75" hidden="false" customHeight="false" outlineLevel="0" collapsed="false">
      <c r="A942" s="15"/>
      <c r="B942" s="16"/>
      <c r="C942" s="16"/>
      <c r="D942" s="17"/>
      <c r="E942" s="17"/>
      <c r="F942" s="17"/>
      <c r="G942" s="13"/>
      <c r="H942" s="13"/>
      <c r="I942" s="17"/>
      <c r="J942" s="17"/>
      <c r="K942" s="17"/>
      <c r="L942" s="17"/>
      <c r="M942" s="17"/>
      <c r="N942" s="17"/>
      <c r="O942" s="17"/>
      <c r="P942" s="17"/>
      <c r="Q942" s="17"/>
      <c r="R942" s="16"/>
      <c r="S942" s="16"/>
      <c r="T942" s="18"/>
      <c r="U942" s="13"/>
      <c r="V942" s="13"/>
      <c r="W942" s="17"/>
      <c r="X942" s="17"/>
      <c r="Y942" s="17"/>
      <c r="Z942" s="17"/>
      <c r="AA942" s="13"/>
    </row>
    <row r="943" customFormat="false" ht="12.75" hidden="false" customHeight="false" outlineLevel="0" collapsed="false">
      <c r="A943" s="15"/>
      <c r="B943" s="16"/>
      <c r="C943" s="16"/>
      <c r="D943" s="17"/>
      <c r="E943" s="17"/>
      <c r="F943" s="17"/>
      <c r="G943" s="13"/>
      <c r="H943" s="13"/>
      <c r="I943" s="17"/>
      <c r="J943" s="17"/>
      <c r="K943" s="17"/>
      <c r="L943" s="17"/>
      <c r="M943" s="17"/>
      <c r="N943" s="17"/>
      <c r="O943" s="17"/>
      <c r="P943" s="17"/>
      <c r="Q943" s="17"/>
      <c r="R943" s="16"/>
      <c r="S943" s="16"/>
      <c r="T943" s="18"/>
      <c r="U943" s="13"/>
      <c r="V943" s="13"/>
      <c r="W943" s="17"/>
      <c r="X943" s="17"/>
      <c r="Y943" s="17"/>
      <c r="Z943" s="17"/>
      <c r="AA943" s="13"/>
    </row>
    <row r="944" customFormat="false" ht="12.75" hidden="false" customHeight="false" outlineLevel="0" collapsed="false">
      <c r="A944" s="15"/>
      <c r="B944" s="16"/>
      <c r="C944" s="16"/>
      <c r="D944" s="17"/>
      <c r="E944" s="17"/>
      <c r="F944" s="17"/>
      <c r="G944" s="13"/>
      <c r="H944" s="13"/>
      <c r="I944" s="17"/>
      <c r="J944" s="17"/>
      <c r="K944" s="17"/>
      <c r="L944" s="17"/>
      <c r="M944" s="17"/>
      <c r="N944" s="17"/>
      <c r="O944" s="17"/>
      <c r="P944" s="17"/>
      <c r="Q944" s="17"/>
      <c r="R944" s="16"/>
      <c r="S944" s="16"/>
      <c r="T944" s="18"/>
      <c r="U944" s="13"/>
      <c r="V944" s="13"/>
      <c r="W944" s="17"/>
      <c r="X944" s="17"/>
      <c r="Y944" s="17"/>
      <c r="Z944" s="17"/>
      <c r="AA944" s="13"/>
    </row>
    <row r="945" customFormat="false" ht="12.75" hidden="false" customHeight="false" outlineLevel="0" collapsed="false">
      <c r="A945" s="15"/>
      <c r="B945" s="16"/>
      <c r="C945" s="16"/>
      <c r="D945" s="17"/>
      <c r="E945" s="17"/>
      <c r="F945" s="17"/>
      <c r="G945" s="13"/>
      <c r="H945" s="13"/>
      <c r="I945" s="17"/>
      <c r="J945" s="17"/>
      <c r="K945" s="17"/>
      <c r="L945" s="17"/>
      <c r="M945" s="17"/>
      <c r="N945" s="17"/>
      <c r="O945" s="17"/>
      <c r="P945" s="17"/>
      <c r="Q945" s="17"/>
      <c r="R945" s="16"/>
      <c r="S945" s="16"/>
      <c r="T945" s="18"/>
      <c r="U945" s="13"/>
      <c r="V945" s="13"/>
      <c r="W945" s="17"/>
      <c r="X945" s="17"/>
      <c r="Y945" s="17"/>
      <c r="Z945" s="17"/>
      <c r="AA945" s="13"/>
    </row>
    <row r="946" customFormat="false" ht="12.75" hidden="false" customHeight="false" outlineLevel="0" collapsed="false">
      <c r="A946" s="15"/>
      <c r="B946" s="16"/>
      <c r="C946" s="16"/>
      <c r="D946" s="17"/>
      <c r="E946" s="17"/>
      <c r="F946" s="17"/>
      <c r="G946" s="13"/>
      <c r="H946" s="13"/>
      <c r="I946" s="17"/>
      <c r="J946" s="17"/>
      <c r="K946" s="17"/>
      <c r="L946" s="17"/>
      <c r="M946" s="17"/>
      <c r="N946" s="17"/>
      <c r="O946" s="17"/>
      <c r="P946" s="17"/>
      <c r="Q946" s="17"/>
      <c r="R946" s="16"/>
      <c r="S946" s="16"/>
      <c r="T946" s="18"/>
      <c r="U946" s="13"/>
      <c r="V946" s="13"/>
      <c r="W946" s="17"/>
      <c r="X946" s="17"/>
      <c r="Y946" s="17"/>
      <c r="Z946" s="17"/>
      <c r="AA946" s="13"/>
    </row>
    <row r="947" customFormat="false" ht="12.75" hidden="false" customHeight="false" outlineLevel="0" collapsed="false">
      <c r="A947" s="15"/>
      <c r="B947" s="16"/>
      <c r="C947" s="16"/>
      <c r="D947" s="17"/>
      <c r="E947" s="17"/>
      <c r="F947" s="17"/>
      <c r="G947" s="13"/>
      <c r="H947" s="13"/>
      <c r="I947" s="17"/>
      <c r="J947" s="17"/>
      <c r="K947" s="17"/>
      <c r="L947" s="17"/>
      <c r="M947" s="17"/>
      <c r="N947" s="17"/>
      <c r="O947" s="17"/>
      <c r="P947" s="17"/>
      <c r="Q947" s="17"/>
      <c r="R947" s="16"/>
      <c r="S947" s="16"/>
      <c r="T947" s="18"/>
      <c r="U947" s="13"/>
      <c r="V947" s="13"/>
      <c r="W947" s="17"/>
      <c r="X947" s="17"/>
      <c r="Y947" s="17"/>
      <c r="Z947" s="17"/>
      <c r="AA947" s="13"/>
    </row>
    <row r="948" customFormat="false" ht="12.75" hidden="false" customHeight="false" outlineLevel="0" collapsed="false">
      <c r="A948" s="15"/>
      <c r="B948" s="16"/>
      <c r="C948" s="16"/>
      <c r="D948" s="17"/>
      <c r="E948" s="17"/>
      <c r="F948" s="17"/>
      <c r="G948" s="13"/>
      <c r="H948" s="13"/>
      <c r="I948" s="17"/>
      <c r="J948" s="17"/>
      <c r="K948" s="17"/>
      <c r="L948" s="17"/>
      <c r="M948" s="17"/>
      <c r="N948" s="17"/>
      <c r="O948" s="17"/>
      <c r="P948" s="17"/>
      <c r="Q948" s="17"/>
      <c r="R948" s="16"/>
      <c r="S948" s="16"/>
      <c r="T948" s="18"/>
      <c r="U948" s="13"/>
      <c r="V948" s="13"/>
      <c r="W948" s="17"/>
      <c r="X948" s="17"/>
      <c r="Y948" s="17"/>
      <c r="Z948" s="17"/>
      <c r="AA948" s="13"/>
    </row>
    <row r="949" customFormat="false" ht="12.75" hidden="false" customHeight="false" outlineLevel="0" collapsed="false">
      <c r="A949" s="15"/>
      <c r="B949" s="16"/>
      <c r="C949" s="16"/>
      <c r="D949" s="17"/>
      <c r="E949" s="17"/>
      <c r="F949" s="17"/>
      <c r="G949" s="13"/>
      <c r="H949" s="13"/>
      <c r="I949" s="17"/>
      <c r="J949" s="17"/>
      <c r="K949" s="17"/>
      <c r="L949" s="17"/>
      <c r="M949" s="17"/>
      <c r="N949" s="17"/>
      <c r="O949" s="17"/>
      <c r="P949" s="17"/>
      <c r="Q949" s="17"/>
      <c r="R949" s="16"/>
      <c r="S949" s="16"/>
      <c r="T949" s="18"/>
      <c r="U949" s="13"/>
      <c r="V949" s="13"/>
      <c r="W949" s="17"/>
      <c r="X949" s="17"/>
      <c r="Y949" s="17"/>
      <c r="Z949" s="17"/>
      <c r="AA949" s="13"/>
    </row>
    <row r="950" customFormat="false" ht="12.75" hidden="false" customHeight="false" outlineLevel="0" collapsed="false">
      <c r="A950" s="15"/>
      <c r="B950" s="16"/>
      <c r="C950" s="16"/>
      <c r="D950" s="17"/>
      <c r="E950" s="17"/>
      <c r="F950" s="17"/>
      <c r="G950" s="13"/>
      <c r="H950" s="13"/>
      <c r="I950" s="17"/>
      <c r="J950" s="17"/>
      <c r="K950" s="17"/>
      <c r="L950" s="17"/>
      <c r="M950" s="17"/>
      <c r="N950" s="17"/>
      <c r="O950" s="17"/>
      <c r="P950" s="17"/>
      <c r="Q950" s="17"/>
      <c r="R950" s="16"/>
      <c r="S950" s="16"/>
      <c r="T950" s="18"/>
      <c r="U950" s="13"/>
      <c r="V950" s="13"/>
      <c r="W950" s="17"/>
      <c r="X950" s="17"/>
      <c r="Y950" s="17"/>
      <c r="Z950" s="17"/>
      <c r="AA950" s="13"/>
    </row>
    <row r="951" customFormat="false" ht="12.75" hidden="false" customHeight="false" outlineLevel="0" collapsed="false">
      <c r="A951" s="15"/>
      <c r="B951" s="16"/>
      <c r="C951" s="16"/>
      <c r="D951" s="17"/>
      <c r="E951" s="17"/>
      <c r="F951" s="17"/>
      <c r="G951" s="13"/>
      <c r="H951" s="13"/>
      <c r="I951" s="17"/>
      <c r="J951" s="17"/>
      <c r="K951" s="17"/>
      <c r="L951" s="17"/>
      <c r="M951" s="17"/>
      <c r="N951" s="17"/>
      <c r="O951" s="17"/>
      <c r="P951" s="17"/>
      <c r="Q951" s="17"/>
      <c r="R951" s="16"/>
      <c r="S951" s="16"/>
      <c r="T951" s="18"/>
      <c r="U951" s="13"/>
      <c r="V951" s="13"/>
      <c r="W951" s="17"/>
      <c r="X951" s="17"/>
      <c r="Y951" s="17"/>
      <c r="Z951" s="17"/>
      <c r="AA951" s="13"/>
    </row>
    <row r="952" customFormat="false" ht="12.75" hidden="false" customHeight="false" outlineLevel="0" collapsed="false">
      <c r="A952" s="15"/>
      <c r="B952" s="16"/>
      <c r="C952" s="16"/>
      <c r="D952" s="17"/>
      <c r="E952" s="17"/>
      <c r="F952" s="17"/>
      <c r="G952" s="13"/>
      <c r="H952" s="13"/>
      <c r="I952" s="17"/>
      <c r="J952" s="17"/>
      <c r="K952" s="17"/>
      <c r="L952" s="17"/>
      <c r="M952" s="17"/>
      <c r="N952" s="17"/>
      <c r="O952" s="17"/>
      <c r="P952" s="17"/>
      <c r="Q952" s="17"/>
      <c r="R952" s="16"/>
      <c r="S952" s="16"/>
      <c r="T952" s="18"/>
      <c r="U952" s="13"/>
      <c r="V952" s="13"/>
      <c r="W952" s="17"/>
      <c r="X952" s="17"/>
      <c r="Y952" s="17"/>
      <c r="Z952" s="17"/>
      <c r="AA952" s="13"/>
    </row>
    <row r="953" customFormat="false" ht="12.75" hidden="false" customHeight="false" outlineLevel="0" collapsed="false">
      <c r="A953" s="15"/>
      <c r="B953" s="16"/>
      <c r="C953" s="16"/>
      <c r="D953" s="17"/>
      <c r="E953" s="17"/>
      <c r="F953" s="17"/>
      <c r="G953" s="13"/>
      <c r="H953" s="13"/>
      <c r="I953" s="17"/>
      <c r="J953" s="17"/>
      <c r="K953" s="17"/>
      <c r="L953" s="17"/>
      <c r="M953" s="17"/>
      <c r="N953" s="17"/>
      <c r="O953" s="17"/>
      <c r="P953" s="17"/>
      <c r="Q953" s="17"/>
      <c r="R953" s="16"/>
      <c r="S953" s="16"/>
      <c r="T953" s="18"/>
      <c r="U953" s="13"/>
      <c r="V953" s="13"/>
      <c r="W953" s="17"/>
      <c r="X953" s="17"/>
      <c r="Y953" s="17"/>
      <c r="Z953" s="17"/>
      <c r="AA953" s="13"/>
    </row>
    <row r="954" customFormat="false" ht="12.75" hidden="false" customHeight="false" outlineLevel="0" collapsed="false">
      <c r="A954" s="15"/>
      <c r="B954" s="16"/>
      <c r="C954" s="16"/>
      <c r="D954" s="17"/>
      <c r="E954" s="17"/>
      <c r="F954" s="17"/>
      <c r="G954" s="13"/>
      <c r="H954" s="13"/>
      <c r="I954" s="17"/>
      <c r="J954" s="17"/>
      <c r="K954" s="17"/>
      <c r="L954" s="17"/>
      <c r="M954" s="17"/>
      <c r="N954" s="17"/>
      <c r="O954" s="17"/>
      <c r="P954" s="17"/>
      <c r="Q954" s="17"/>
      <c r="R954" s="16"/>
      <c r="S954" s="16"/>
      <c r="T954" s="18"/>
      <c r="U954" s="13"/>
      <c r="V954" s="13"/>
      <c r="W954" s="17"/>
      <c r="X954" s="17"/>
      <c r="Y954" s="17"/>
      <c r="Z954" s="17"/>
      <c r="AA954" s="13"/>
    </row>
    <row r="955" customFormat="false" ht="12.75" hidden="false" customHeight="false" outlineLevel="0" collapsed="false">
      <c r="A955" s="15"/>
      <c r="B955" s="16"/>
      <c r="C955" s="16"/>
      <c r="D955" s="17"/>
      <c r="E955" s="17"/>
      <c r="F955" s="17"/>
      <c r="G955" s="13"/>
      <c r="H955" s="13"/>
      <c r="I955" s="17"/>
      <c r="J955" s="17"/>
      <c r="K955" s="17"/>
      <c r="L955" s="17"/>
      <c r="M955" s="17"/>
      <c r="N955" s="17"/>
      <c r="O955" s="17"/>
      <c r="P955" s="17"/>
      <c r="Q955" s="17"/>
      <c r="R955" s="16"/>
      <c r="S955" s="16"/>
      <c r="T955" s="18"/>
      <c r="U955" s="13"/>
      <c r="V955" s="13"/>
      <c r="W955" s="17"/>
      <c r="X955" s="17"/>
      <c r="Y955" s="17"/>
      <c r="Z955" s="17"/>
      <c r="AA955" s="13"/>
    </row>
    <row r="956" customFormat="false" ht="12.75" hidden="false" customHeight="false" outlineLevel="0" collapsed="false">
      <c r="A956" s="15"/>
      <c r="B956" s="16"/>
      <c r="C956" s="16"/>
      <c r="D956" s="17"/>
      <c r="E956" s="17"/>
      <c r="F956" s="17"/>
      <c r="G956" s="13"/>
      <c r="H956" s="13"/>
      <c r="I956" s="17"/>
      <c r="J956" s="17"/>
      <c r="K956" s="17"/>
      <c r="L956" s="17"/>
      <c r="M956" s="17"/>
      <c r="N956" s="17"/>
      <c r="O956" s="17"/>
      <c r="P956" s="17"/>
      <c r="Q956" s="17"/>
      <c r="R956" s="16"/>
      <c r="S956" s="16"/>
      <c r="T956" s="18"/>
      <c r="U956" s="13"/>
      <c r="V956" s="13"/>
      <c r="W956" s="17"/>
      <c r="X956" s="17"/>
      <c r="Y956" s="17"/>
      <c r="Z956" s="17"/>
      <c r="AA956" s="13"/>
    </row>
    <row r="957" customFormat="false" ht="12.75" hidden="false" customHeight="false" outlineLevel="0" collapsed="false">
      <c r="A957" s="15"/>
      <c r="B957" s="16"/>
      <c r="C957" s="16"/>
      <c r="D957" s="17"/>
      <c r="E957" s="17"/>
      <c r="F957" s="17"/>
      <c r="G957" s="13"/>
      <c r="H957" s="13"/>
      <c r="I957" s="17"/>
      <c r="J957" s="17"/>
      <c r="K957" s="17"/>
      <c r="L957" s="17"/>
      <c r="M957" s="17"/>
      <c r="N957" s="17"/>
      <c r="O957" s="17"/>
      <c r="P957" s="17"/>
      <c r="Q957" s="17"/>
      <c r="R957" s="16"/>
      <c r="S957" s="16"/>
      <c r="T957" s="18"/>
      <c r="U957" s="13"/>
      <c r="V957" s="13"/>
      <c r="W957" s="17"/>
      <c r="X957" s="17"/>
      <c r="Y957" s="17"/>
      <c r="Z957" s="17"/>
      <c r="AA957" s="13"/>
    </row>
    <row r="958" customFormat="false" ht="12.75" hidden="false" customHeight="false" outlineLevel="0" collapsed="false">
      <c r="A958" s="15"/>
      <c r="B958" s="16"/>
      <c r="C958" s="16"/>
      <c r="D958" s="17"/>
      <c r="E958" s="17"/>
      <c r="F958" s="17"/>
      <c r="G958" s="13"/>
      <c r="H958" s="13"/>
      <c r="I958" s="17"/>
      <c r="J958" s="17"/>
      <c r="K958" s="17"/>
      <c r="L958" s="17"/>
      <c r="M958" s="17"/>
      <c r="N958" s="17"/>
      <c r="O958" s="17"/>
      <c r="P958" s="17"/>
      <c r="Q958" s="17"/>
      <c r="R958" s="16"/>
      <c r="S958" s="16"/>
      <c r="T958" s="18"/>
      <c r="U958" s="13"/>
      <c r="V958" s="13"/>
      <c r="W958" s="17"/>
      <c r="X958" s="17"/>
      <c r="Y958" s="17"/>
      <c r="Z958" s="17"/>
      <c r="AA958" s="13"/>
    </row>
    <row r="959" customFormat="false" ht="12.75" hidden="false" customHeight="false" outlineLevel="0" collapsed="false">
      <c r="A959" s="15"/>
      <c r="B959" s="16"/>
      <c r="C959" s="16"/>
      <c r="D959" s="17"/>
      <c r="E959" s="17"/>
      <c r="F959" s="17"/>
      <c r="G959" s="13"/>
      <c r="H959" s="13"/>
      <c r="I959" s="17"/>
      <c r="J959" s="17"/>
      <c r="K959" s="17"/>
      <c r="L959" s="17"/>
      <c r="M959" s="17"/>
      <c r="N959" s="17"/>
      <c r="O959" s="17"/>
      <c r="P959" s="17"/>
      <c r="Q959" s="17"/>
      <c r="R959" s="16"/>
      <c r="S959" s="16"/>
      <c r="T959" s="18"/>
      <c r="U959" s="13"/>
      <c r="V959" s="13"/>
      <c r="W959" s="17"/>
      <c r="X959" s="17"/>
      <c r="Y959" s="17"/>
      <c r="Z959" s="17"/>
      <c r="AA959" s="13"/>
    </row>
    <row r="960" customFormat="false" ht="12.75" hidden="false" customHeight="false" outlineLevel="0" collapsed="false">
      <c r="A960" s="15"/>
      <c r="B960" s="16"/>
      <c r="C960" s="16"/>
      <c r="D960" s="17"/>
      <c r="E960" s="17"/>
      <c r="F960" s="17"/>
      <c r="G960" s="13"/>
      <c r="H960" s="13"/>
      <c r="I960" s="17"/>
      <c r="J960" s="17"/>
      <c r="K960" s="17"/>
      <c r="L960" s="17"/>
      <c r="M960" s="17"/>
      <c r="N960" s="17"/>
      <c r="O960" s="17"/>
      <c r="P960" s="17"/>
      <c r="Q960" s="17"/>
      <c r="R960" s="16"/>
      <c r="S960" s="16"/>
      <c r="T960" s="18"/>
      <c r="U960" s="13"/>
      <c r="V960" s="13"/>
      <c r="W960" s="17"/>
      <c r="X960" s="17"/>
      <c r="Y960" s="17"/>
      <c r="Z960" s="17"/>
      <c r="AA960" s="13"/>
    </row>
    <row r="961" customFormat="false" ht="12.75" hidden="false" customHeight="false" outlineLevel="0" collapsed="false">
      <c r="A961" s="15"/>
      <c r="B961" s="16"/>
      <c r="C961" s="16"/>
      <c r="D961" s="17"/>
      <c r="E961" s="17"/>
      <c r="F961" s="17"/>
      <c r="G961" s="13"/>
      <c r="H961" s="13"/>
      <c r="I961" s="17"/>
      <c r="J961" s="17"/>
      <c r="K961" s="17"/>
      <c r="L961" s="17"/>
      <c r="M961" s="17"/>
      <c r="N961" s="17"/>
      <c r="O961" s="17"/>
      <c r="P961" s="17"/>
      <c r="Q961" s="17"/>
      <c r="R961" s="16"/>
      <c r="S961" s="16"/>
      <c r="T961" s="18"/>
      <c r="U961" s="13"/>
      <c r="V961" s="13"/>
      <c r="W961" s="17"/>
      <c r="X961" s="17"/>
      <c r="Y961" s="17"/>
      <c r="Z961" s="17"/>
      <c r="AA961" s="13"/>
    </row>
    <row r="962" customFormat="false" ht="12.75" hidden="false" customHeight="false" outlineLevel="0" collapsed="false">
      <c r="A962" s="15"/>
      <c r="B962" s="16"/>
      <c r="C962" s="16"/>
      <c r="D962" s="17"/>
      <c r="E962" s="17"/>
      <c r="F962" s="17"/>
      <c r="G962" s="13"/>
      <c r="H962" s="13"/>
      <c r="I962" s="17"/>
      <c r="J962" s="17"/>
      <c r="K962" s="17"/>
      <c r="L962" s="17"/>
      <c r="M962" s="17"/>
      <c r="N962" s="17"/>
      <c r="O962" s="17"/>
      <c r="P962" s="17"/>
      <c r="Q962" s="17"/>
      <c r="R962" s="16"/>
      <c r="S962" s="16"/>
      <c r="T962" s="18"/>
      <c r="U962" s="13"/>
      <c r="V962" s="13"/>
      <c r="W962" s="17"/>
      <c r="X962" s="17"/>
      <c r="Y962" s="17"/>
      <c r="Z962" s="17"/>
      <c r="AA962" s="13"/>
    </row>
    <row r="963" customFormat="false" ht="12.75" hidden="false" customHeight="false" outlineLevel="0" collapsed="false">
      <c r="A963" s="15"/>
      <c r="B963" s="16"/>
      <c r="C963" s="16"/>
      <c r="D963" s="17"/>
      <c r="E963" s="17"/>
      <c r="F963" s="17"/>
      <c r="G963" s="13"/>
      <c r="H963" s="13"/>
      <c r="I963" s="17"/>
      <c r="J963" s="17"/>
      <c r="K963" s="17"/>
      <c r="L963" s="17"/>
      <c r="M963" s="17"/>
      <c r="N963" s="17"/>
      <c r="O963" s="17"/>
      <c r="P963" s="17"/>
      <c r="Q963" s="17"/>
      <c r="R963" s="16"/>
      <c r="S963" s="16"/>
      <c r="T963" s="18"/>
      <c r="U963" s="13"/>
      <c r="V963" s="13"/>
      <c r="W963" s="17"/>
      <c r="X963" s="17"/>
      <c r="Y963" s="17"/>
      <c r="Z963" s="17"/>
      <c r="AA963" s="13"/>
    </row>
    <row r="964" customFormat="false" ht="12.75" hidden="false" customHeight="false" outlineLevel="0" collapsed="false">
      <c r="A964" s="15"/>
      <c r="B964" s="16"/>
      <c r="C964" s="16"/>
      <c r="D964" s="17"/>
      <c r="E964" s="17"/>
      <c r="F964" s="17"/>
      <c r="G964" s="13"/>
      <c r="H964" s="13"/>
      <c r="I964" s="17"/>
      <c r="J964" s="17"/>
      <c r="K964" s="17"/>
      <c r="L964" s="17"/>
      <c r="M964" s="17"/>
      <c r="N964" s="17"/>
      <c r="O964" s="17"/>
      <c r="P964" s="17"/>
      <c r="Q964" s="17"/>
      <c r="R964" s="16"/>
      <c r="S964" s="16"/>
      <c r="T964" s="18"/>
      <c r="U964" s="13"/>
      <c r="V964" s="13"/>
      <c r="W964" s="17"/>
      <c r="X964" s="17"/>
      <c r="Y964" s="17"/>
      <c r="Z964" s="17"/>
      <c r="AA964" s="13"/>
    </row>
    <row r="965" customFormat="false" ht="12.75" hidden="false" customHeight="false" outlineLevel="0" collapsed="false">
      <c r="A965" s="15"/>
      <c r="B965" s="16"/>
      <c r="C965" s="16"/>
      <c r="D965" s="17"/>
      <c r="E965" s="17"/>
      <c r="F965" s="17"/>
      <c r="G965" s="13"/>
      <c r="H965" s="13"/>
      <c r="I965" s="17"/>
      <c r="J965" s="17"/>
      <c r="K965" s="17"/>
      <c r="L965" s="17"/>
      <c r="M965" s="17"/>
      <c r="N965" s="17"/>
      <c r="O965" s="17"/>
      <c r="P965" s="17"/>
      <c r="Q965" s="17"/>
      <c r="R965" s="16"/>
      <c r="S965" s="16"/>
      <c r="T965" s="18"/>
      <c r="U965" s="13"/>
      <c r="V965" s="13"/>
      <c r="W965" s="17"/>
      <c r="X965" s="17"/>
      <c r="Y965" s="17"/>
      <c r="Z965" s="17"/>
      <c r="AA965" s="13"/>
    </row>
    <row r="966" customFormat="false" ht="12.75" hidden="false" customHeight="false" outlineLevel="0" collapsed="false">
      <c r="A966" s="15"/>
      <c r="B966" s="16"/>
      <c r="C966" s="16"/>
      <c r="D966" s="17"/>
      <c r="E966" s="17"/>
      <c r="F966" s="17"/>
      <c r="G966" s="13"/>
      <c r="H966" s="13"/>
      <c r="I966" s="17"/>
      <c r="J966" s="17"/>
      <c r="K966" s="17"/>
      <c r="L966" s="17"/>
      <c r="M966" s="17"/>
      <c r="N966" s="17"/>
      <c r="O966" s="17"/>
      <c r="P966" s="17"/>
      <c r="Q966" s="17"/>
      <c r="R966" s="16"/>
      <c r="S966" s="16"/>
      <c r="T966" s="18"/>
      <c r="U966" s="13"/>
      <c r="V966" s="13"/>
      <c r="W966" s="17"/>
      <c r="X966" s="17"/>
      <c r="Y966" s="17"/>
      <c r="Z966" s="17"/>
      <c r="AA966" s="13"/>
    </row>
    <row r="967" customFormat="false" ht="12.75" hidden="false" customHeight="false" outlineLevel="0" collapsed="false">
      <c r="A967" s="15"/>
      <c r="B967" s="16"/>
      <c r="C967" s="16"/>
      <c r="D967" s="17"/>
      <c r="E967" s="17"/>
      <c r="F967" s="17"/>
      <c r="G967" s="13"/>
      <c r="H967" s="13"/>
      <c r="I967" s="17"/>
      <c r="J967" s="17"/>
      <c r="K967" s="17"/>
      <c r="L967" s="17"/>
      <c r="M967" s="17"/>
      <c r="N967" s="17"/>
      <c r="O967" s="17"/>
      <c r="P967" s="17"/>
      <c r="Q967" s="17"/>
      <c r="R967" s="16"/>
      <c r="S967" s="16"/>
      <c r="T967" s="18"/>
      <c r="U967" s="13"/>
      <c r="V967" s="13"/>
      <c r="W967" s="17"/>
      <c r="X967" s="17"/>
      <c r="Y967" s="17"/>
      <c r="Z967" s="17"/>
      <c r="AA967" s="13"/>
    </row>
    <row r="968" customFormat="false" ht="12.75" hidden="false" customHeight="false" outlineLevel="0" collapsed="false">
      <c r="A968" s="15"/>
      <c r="B968" s="16"/>
      <c r="C968" s="16"/>
      <c r="D968" s="17"/>
      <c r="E968" s="17"/>
      <c r="F968" s="17"/>
      <c r="G968" s="13"/>
      <c r="H968" s="13"/>
      <c r="I968" s="17"/>
      <c r="J968" s="17"/>
      <c r="K968" s="17"/>
      <c r="L968" s="17"/>
      <c r="M968" s="17"/>
      <c r="N968" s="17"/>
      <c r="O968" s="17"/>
      <c r="P968" s="17"/>
      <c r="Q968" s="17"/>
      <c r="R968" s="16"/>
      <c r="S968" s="16"/>
      <c r="T968" s="18"/>
      <c r="U968" s="13"/>
      <c r="V968" s="13"/>
      <c r="W968" s="17"/>
      <c r="X968" s="17"/>
      <c r="Y968" s="17"/>
      <c r="Z968" s="17"/>
      <c r="AA968" s="13"/>
    </row>
    <row r="969" customFormat="false" ht="12.75" hidden="false" customHeight="false" outlineLevel="0" collapsed="false">
      <c r="A969" s="15"/>
      <c r="B969" s="16"/>
      <c r="C969" s="16"/>
      <c r="D969" s="17"/>
      <c r="E969" s="17"/>
      <c r="F969" s="17"/>
      <c r="G969" s="13"/>
      <c r="H969" s="13"/>
      <c r="I969" s="17"/>
      <c r="J969" s="17"/>
      <c r="K969" s="17"/>
      <c r="L969" s="17"/>
      <c r="M969" s="17"/>
      <c r="N969" s="17"/>
      <c r="O969" s="17"/>
      <c r="P969" s="17"/>
      <c r="Q969" s="17"/>
      <c r="R969" s="16"/>
      <c r="S969" s="16"/>
      <c r="T969" s="18"/>
      <c r="U969" s="13"/>
      <c r="V969" s="13"/>
      <c r="W969" s="17"/>
      <c r="X969" s="17"/>
      <c r="Y969" s="17"/>
      <c r="Z969" s="17"/>
      <c r="AA969" s="13"/>
    </row>
    <row r="970" customFormat="false" ht="12.75" hidden="false" customHeight="false" outlineLevel="0" collapsed="false">
      <c r="A970" s="15"/>
      <c r="B970" s="16"/>
      <c r="C970" s="16"/>
      <c r="D970" s="17"/>
      <c r="E970" s="17"/>
      <c r="F970" s="17"/>
      <c r="G970" s="13"/>
      <c r="H970" s="13"/>
      <c r="I970" s="17"/>
      <c r="J970" s="17"/>
      <c r="K970" s="17"/>
      <c r="L970" s="17"/>
      <c r="M970" s="17"/>
      <c r="N970" s="17"/>
      <c r="O970" s="17"/>
      <c r="P970" s="17"/>
      <c r="Q970" s="17"/>
      <c r="R970" s="16"/>
      <c r="S970" s="16"/>
      <c r="T970" s="18"/>
      <c r="U970" s="13"/>
      <c r="V970" s="13"/>
      <c r="W970" s="17"/>
      <c r="X970" s="17"/>
      <c r="Y970" s="17"/>
      <c r="Z970" s="17"/>
      <c r="AA970" s="13"/>
    </row>
    <row r="971" customFormat="false" ht="12.75" hidden="false" customHeight="false" outlineLevel="0" collapsed="false">
      <c r="A971" s="15"/>
      <c r="B971" s="16"/>
      <c r="C971" s="16"/>
      <c r="D971" s="17"/>
      <c r="E971" s="17"/>
      <c r="F971" s="17"/>
      <c r="G971" s="13"/>
      <c r="H971" s="13"/>
      <c r="I971" s="17"/>
      <c r="J971" s="17"/>
      <c r="K971" s="17"/>
      <c r="L971" s="17"/>
      <c r="M971" s="17"/>
      <c r="N971" s="17"/>
      <c r="O971" s="17"/>
      <c r="P971" s="17"/>
      <c r="Q971" s="17"/>
      <c r="R971" s="16"/>
      <c r="S971" s="16"/>
      <c r="T971" s="18"/>
      <c r="U971" s="13"/>
      <c r="V971" s="13"/>
      <c r="W971" s="17"/>
      <c r="X971" s="17"/>
      <c r="Y971" s="17"/>
      <c r="Z971" s="17"/>
      <c r="AA971" s="13"/>
    </row>
    <row r="972" customFormat="false" ht="12.75" hidden="false" customHeight="false" outlineLevel="0" collapsed="false">
      <c r="A972" s="15"/>
      <c r="B972" s="16"/>
      <c r="C972" s="16"/>
      <c r="D972" s="17"/>
      <c r="E972" s="17"/>
      <c r="F972" s="17"/>
      <c r="G972" s="13"/>
      <c r="H972" s="13"/>
      <c r="I972" s="17"/>
      <c r="J972" s="17"/>
      <c r="K972" s="17"/>
      <c r="L972" s="17"/>
      <c r="M972" s="17"/>
      <c r="N972" s="17"/>
      <c r="O972" s="17"/>
      <c r="P972" s="17"/>
      <c r="Q972" s="17"/>
      <c r="R972" s="16"/>
      <c r="S972" s="16"/>
      <c r="T972" s="18"/>
      <c r="U972" s="13"/>
      <c r="V972" s="13"/>
      <c r="W972" s="17"/>
      <c r="X972" s="17"/>
      <c r="Y972" s="17"/>
      <c r="Z972" s="17"/>
      <c r="AA972" s="13"/>
    </row>
    <row r="973" customFormat="false" ht="12.75" hidden="false" customHeight="false" outlineLevel="0" collapsed="false">
      <c r="A973" s="15"/>
      <c r="B973" s="16"/>
      <c r="C973" s="16"/>
      <c r="D973" s="17"/>
      <c r="E973" s="17"/>
      <c r="F973" s="17"/>
      <c r="G973" s="13"/>
      <c r="H973" s="13"/>
      <c r="I973" s="17"/>
      <c r="J973" s="17"/>
      <c r="K973" s="17"/>
      <c r="L973" s="17"/>
      <c r="M973" s="17"/>
      <c r="N973" s="17"/>
      <c r="O973" s="17"/>
      <c r="P973" s="17"/>
      <c r="Q973" s="17"/>
      <c r="R973" s="16"/>
      <c r="S973" s="16"/>
      <c r="T973" s="18"/>
      <c r="U973" s="13"/>
      <c r="V973" s="13"/>
      <c r="W973" s="17"/>
      <c r="X973" s="17"/>
      <c r="Y973" s="17"/>
      <c r="Z973" s="17"/>
      <c r="AA973" s="13"/>
    </row>
    <row r="974" customFormat="false" ht="12.75" hidden="false" customHeight="false" outlineLevel="0" collapsed="false">
      <c r="A974" s="15"/>
      <c r="B974" s="16"/>
      <c r="C974" s="16"/>
      <c r="D974" s="17"/>
      <c r="E974" s="17"/>
      <c r="F974" s="17"/>
      <c r="G974" s="13"/>
      <c r="H974" s="13"/>
      <c r="I974" s="17"/>
      <c r="J974" s="17"/>
      <c r="K974" s="17"/>
      <c r="L974" s="17"/>
      <c r="M974" s="17"/>
      <c r="N974" s="17"/>
      <c r="O974" s="17"/>
      <c r="P974" s="17"/>
      <c r="Q974" s="17"/>
      <c r="R974" s="16"/>
      <c r="S974" s="16"/>
      <c r="T974" s="18"/>
      <c r="U974" s="13"/>
      <c r="V974" s="13"/>
      <c r="W974" s="17"/>
      <c r="X974" s="17"/>
      <c r="Y974" s="17"/>
      <c r="Z974" s="17"/>
      <c r="AA974" s="13"/>
    </row>
    <row r="975" customFormat="false" ht="12.75" hidden="false" customHeight="false" outlineLevel="0" collapsed="false">
      <c r="A975" s="15"/>
      <c r="B975" s="16"/>
      <c r="C975" s="16"/>
      <c r="D975" s="17"/>
      <c r="E975" s="17"/>
      <c r="F975" s="17"/>
      <c r="G975" s="13"/>
      <c r="H975" s="13"/>
      <c r="I975" s="17"/>
      <c r="J975" s="17"/>
      <c r="K975" s="17"/>
      <c r="L975" s="17"/>
      <c r="M975" s="17"/>
      <c r="N975" s="17"/>
      <c r="O975" s="17"/>
      <c r="P975" s="17"/>
      <c r="Q975" s="17"/>
      <c r="R975" s="16"/>
      <c r="S975" s="16"/>
      <c r="T975" s="18"/>
      <c r="U975" s="13"/>
      <c r="V975" s="13"/>
      <c r="W975" s="17"/>
      <c r="X975" s="17"/>
      <c r="Y975" s="17"/>
      <c r="Z975" s="17"/>
      <c r="AA975" s="13"/>
    </row>
    <row r="976" customFormat="false" ht="12.75" hidden="false" customHeight="false" outlineLevel="0" collapsed="false">
      <c r="A976" s="15"/>
      <c r="B976" s="16"/>
      <c r="C976" s="16"/>
      <c r="D976" s="17"/>
      <c r="E976" s="17"/>
      <c r="F976" s="17"/>
      <c r="G976" s="13"/>
      <c r="H976" s="13"/>
      <c r="I976" s="17"/>
      <c r="J976" s="17"/>
      <c r="K976" s="17"/>
      <c r="L976" s="17"/>
      <c r="M976" s="17"/>
      <c r="N976" s="17"/>
      <c r="O976" s="17"/>
      <c r="P976" s="17"/>
      <c r="Q976" s="17"/>
      <c r="R976" s="16"/>
      <c r="S976" s="16"/>
      <c r="T976" s="18"/>
      <c r="U976" s="13"/>
      <c r="V976" s="13"/>
      <c r="W976" s="17"/>
      <c r="X976" s="17"/>
      <c r="Y976" s="17"/>
      <c r="Z976" s="17"/>
      <c r="AA976" s="13"/>
    </row>
    <row r="977" customFormat="false" ht="12.75" hidden="false" customHeight="false" outlineLevel="0" collapsed="false">
      <c r="A977" s="15"/>
      <c r="B977" s="16"/>
      <c r="C977" s="16"/>
      <c r="D977" s="17"/>
      <c r="E977" s="17"/>
      <c r="F977" s="17"/>
      <c r="G977" s="13"/>
      <c r="H977" s="13"/>
      <c r="I977" s="17"/>
      <c r="J977" s="17"/>
      <c r="K977" s="17"/>
      <c r="L977" s="17"/>
      <c r="M977" s="17"/>
      <c r="N977" s="17"/>
      <c r="O977" s="17"/>
      <c r="P977" s="17"/>
      <c r="Q977" s="17"/>
      <c r="R977" s="16"/>
      <c r="S977" s="16"/>
      <c r="T977" s="18"/>
      <c r="U977" s="13"/>
      <c r="V977" s="13"/>
      <c r="W977" s="17"/>
      <c r="X977" s="17"/>
      <c r="Y977" s="17"/>
      <c r="Z977" s="17"/>
      <c r="AA977" s="13"/>
    </row>
    <row r="978" customFormat="false" ht="12.75" hidden="false" customHeight="false" outlineLevel="0" collapsed="false">
      <c r="A978" s="15"/>
      <c r="B978" s="16"/>
      <c r="C978" s="16"/>
      <c r="D978" s="17"/>
      <c r="E978" s="17"/>
      <c r="F978" s="17"/>
      <c r="G978" s="13"/>
      <c r="H978" s="13"/>
      <c r="I978" s="17"/>
      <c r="J978" s="17"/>
      <c r="K978" s="17"/>
      <c r="L978" s="17"/>
      <c r="M978" s="17"/>
      <c r="N978" s="17"/>
      <c r="O978" s="17"/>
      <c r="P978" s="17"/>
      <c r="Q978" s="17"/>
      <c r="R978" s="16"/>
      <c r="S978" s="16"/>
      <c r="T978" s="18"/>
      <c r="U978" s="13"/>
      <c r="V978" s="13"/>
      <c r="W978" s="17"/>
      <c r="X978" s="17"/>
      <c r="Y978" s="17"/>
      <c r="Z978" s="17"/>
      <c r="AA978" s="13"/>
    </row>
    <row r="979" customFormat="false" ht="12.75" hidden="false" customHeight="false" outlineLevel="0" collapsed="false">
      <c r="A979" s="15"/>
      <c r="B979" s="16"/>
      <c r="C979" s="16"/>
      <c r="D979" s="17"/>
      <c r="E979" s="17"/>
      <c r="F979" s="17"/>
      <c r="G979" s="13"/>
      <c r="H979" s="13"/>
      <c r="I979" s="17"/>
      <c r="J979" s="17"/>
      <c r="K979" s="17"/>
      <c r="L979" s="17"/>
      <c r="M979" s="17"/>
      <c r="N979" s="17"/>
      <c r="O979" s="17"/>
      <c r="P979" s="17"/>
      <c r="Q979" s="17"/>
      <c r="R979" s="16"/>
      <c r="S979" s="16"/>
      <c r="T979" s="18"/>
      <c r="U979" s="13"/>
      <c r="V979" s="13"/>
      <c r="W979" s="17"/>
      <c r="X979" s="17"/>
      <c r="Y979" s="17"/>
      <c r="Z979" s="17"/>
      <c r="AA979" s="13"/>
    </row>
    <row r="980" customFormat="false" ht="12.75" hidden="false" customHeight="false" outlineLevel="0" collapsed="false">
      <c r="A980" s="15"/>
      <c r="B980" s="16"/>
      <c r="C980" s="16"/>
      <c r="D980" s="17"/>
      <c r="E980" s="17"/>
      <c r="F980" s="17"/>
      <c r="G980" s="13"/>
      <c r="H980" s="13"/>
      <c r="I980" s="17"/>
      <c r="J980" s="17"/>
      <c r="K980" s="17"/>
      <c r="L980" s="17"/>
      <c r="M980" s="17"/>
      <c r="N980" s="17"/>
      <c r="O980" s="17"/>
      <c r="P980" s="17"/>
      <c r="Q980" s="17"/>
      <c r="R980" s="16"/>
      <c r="S980" s="16"/>
      <c r="T980" s="18"/>
      <c r="U980" s="13"/>
      <c r="V980" s="13"/>
      <c r="W980" s="17"/>
      <c r="X980" s="17"/>
      <c r="Y980" s="17"/>
      <c r="Z980" s="17"/>
      <c r="AA980" s="13"/>
    </row>
    <row r="981" customFormat="false" ht="12.75" hidden="false" customHeight="false" outlineLevel="0" collapsed="false">
      <c r="A981" s="15"/>
      <c r="B981" s="16"/>
      <c r="C981" s="16"/>
      <c r="D981" s="17"/>
      <c r="E981" s="17"/>
      <c r="F981" s="17"/>
      <c r="G981" s="13"/>
      <c r="H981" s="13"/>
      <c r="I981" s="17"/>
      <c r="J981" s="17"/>
      <c r="K981" s="17"/>
      <c r="L981" s="17"/>
      <c r="M981" s="17"/>
      <c r="N981" s="17"/>
      <c r="O981" s="17"/>
      <c r="P981" s="17"/>
      <c r="Q981" s="17"/>
      <c r="R981" s="16"/>
      <c r="S981" s="16"/>
      <c r="T981" s="18"/>
      <c r="U981" s="13"/>
      <c r="V981" s="13"/>
      <c r="W981" s="17"/>
      <c r="X981" s="17"/>
      <c r="Y981" s="17"/>
      <c r="Z981" s="17"/>
      <c r="AA981" s="13"/>
    </row>
    <row r="982" customFormat="false" ht="12.75" hidden="false" customHeight="false" outlineLevel="0" collapsed="false">
      <c r="A982" s="15"/>
      <c r="B982" s="16"/>
      <c r="C982" s="16"/>
      <c r="D982" s="17"/>
      <c r="E982" s="17"/>
      <c r="F982" s="17"/>
      <c r="G982" s="13"/>
      <c r="H982" s="13"/>
      <c r="I982" s="17"/>
      <c r="J982" s="17"/>
      <c r="K982" s="17"/>
      <c r="L982" s="17"/>
      <c r="M982" s="17"/>
      <c r="N982" s="17"/>
      <c r="O982" s="17"/>
      <c r="P982" s="17"/>
      <c r="Q982" s="17"/>
      <c r="R982" s="16"/>
      <c r="S982" s="16"/>
      <c r="T982" s="18"/>
      <c r="U982" s="13"/>
      <c r="V982" s="13"/>
      <c r="W982" s="17"/>
      <c r="X982" s="17"/>
      <c r="Y982" s="17"/>
      <c r="Z982" s="17"/>
      <c r="AA982" s="13"/>
    </row>
    <row r="983" customFormat="false" ht="12.75" hidden="false" customHeight="false" outlineLevel="0" collapsed="false">
      <c r="A983" s="15"/>
      <c r="B983" s="16"/>
      <c r="C983" s="16"/>
      <c r="D983" s="17"/>
      <c r="E983" s="17"/>
      <c r="F983" s="17"/>
      <c r="G983" s="13"/>
      <c r="H983" s="13"/>
      <c r="I983" s="17"/>
      <c r="J983" s="17"/>
      <c r="K983" s="17"/>
      <c r="L983" s="17"/>
      <c r="M983" s="17"/>
      <c r="N983" s="17"/>
      <c r="O983" s="17"/>
      <c r="P983" s="17"/>
      <c r="Q983" s="17"/>
      <c r="R983" s="16"/>
      <c r="S983" s="16"/>
      <c r="T983" s="18"/>
      <c r="U983" s="13"/>
      <c r="V983" s="13"/>
      <c r="W983" s="17"/>
      <c r="X983" s="17"/>
      <c r="Y983" s="17"/>
      <c r="Z983" s="17"/>
      <c r="AA983" s="13"/>
    </row>
    <row r="984" customFormat="false" ht="12.75" hidden="false" customHeight="false" outlineLevel="0" collapsed="false">
      <c r="A984" s="15"/>
      <c r="B984" s="16"/>
      <c r="C984" s="16"/>
      <c r="D984" s="17"/>
      <c r="E984" s="17"/>
      <c r="F984" s="17"/>
      <c r="G984" s="13"/>
      <c r="H984" s="13"/>
      <c r="I984" s="17"/>
      <c r="J984" s="17"/>
      <c r="K984" s="17"/>
      <c r="L984" s="17"/>
      <c r="M984" s="17"/>
      <c r="N984" s="17"/>
      <c r="O984" s="17"/>
      <c r="P984" s="17"/>
      <c r="Q984" s="17"/>
      <c r="R984" s="16"/>
      <c r="S984" s="16"/>
      <c r="T984" s="18"/>
      <c r="U984" s="13"/>
      <c r="V984" s="13"/>
      <c r="W984" s="17"/>
      <c r="X984" s="17"/>
      <c r="Y984" s="17"/>
      <c r="Z984" s="17"/>
      <c r="AA984" s="13"/>
    </row>
    <row r="985" customFormat="false" ht="12.75" hidden="false" customHeight="false" outlineLevel="0" collapsed="false">
      <c r="A985" s="15"/>
      <c r="B985" s="16"/>
      <c r="C985" s="16"/>
      <c r="D985" s="17"/>
      <c r="E985" s="17"/>
      <c r="F985" s="17"/>
      <c r="G985" s="13"/>
      <c r="H985" s="13"/>
      <c r="I985" s="17"/>
      <c r="J985" s="17"/>
      <c r="K985" s="17"/>
      <c r="L985" s="17"/>
      <c r="M985" s="17"/>
      <c r="N985" s="17"/>
      <c r="O985" s="17"/>
      <c r="P985" s="17"/>
      <c r="Q985" s="17"/>
      <c r="R985" s="16"/>
      <c r="S985" s="16"/>
      <c r="T985" s="18"/>
      <c r="U985" s="13"/>
      <c r="V985" s="13"/>
      <c r="W985" s="17"/>
      <c r="X985" s="17"/>
      <c r="Y985" s="17"/>
      <c r="Z985" s="17"/>
      <c r="AA985" s="13"/>
    </row>
    <row r="986" customFormat="false" ht="12.75" hidden="false" customHeight="false" outlineLevel="0" collapsed="false">
      <c r="A986" s="15"/>
      <c r="B986" s="16"/>
      <c r="C986" s="16"/>
      <c r="D986" s="17"/>
      <c r="E986" s="17"/>
      <c r="F986" s="17"/>
      <c r="G986" s="13"/>
      <c r="H986" s="13"/>
      <c r="I986" s="17"/>
      <c r="J986" s="17"/>
      <c r="K986" s="17"/>
      <c r="L986" s="17"/>
      <c r="M986" s="17"/>
      <c r="N986" s="17"/>
      <c r="O986" s="17"/>
      <c r="P986" s="17"/>
      <c r="Q986" s="17"/>
      <c r="R986" s="16"/>
      <c r="S986" s="16"/>
      <c r="T986" s="18"/>
      <c r="U986" s="13"/>
      <c r="V986" s="13"/>
      <c r="W986" s="17"/>
      <c r="X986" s="17"/>
      <c r="Y986" s="17"/>
      <c r="Z986" s="17"/>
      <c r="AA986" s="13"/>
    </row>
    <row r="987" customFormat="false" ht="12.75" hidden="false" customHeight="false" outlineLevel="0" collapsed="false">
      <c r="A987" s="15"/>
      <c r="B987" s="16"/>
      <c r="C987" s="16"/>
      <c r="D987" s="17"/>
      <c r="E987" s="17"/>
      <c r="F987" s="17"/>
      <c r="G987" s="13"/>
      <c r="H987" s="13"/>
      <c r="I987" s="17"/>
      <c r="J987" s="17"/>
      <c r="K987" s="17"/>
      <c r="L987" s="17"/>
      <c r="M987" s="17"/>
      <c r="N987" s="17"/>
      <c r="O987" s="17"/>
      <c r="P987" s="17"/>
      <c r="Q987" s="17"/>
      <c r="R987" s="16"/>
      <c r="S987" s="16"/>
      <c r="T987" s="18"/>
      <c r="U987" s="13"/>
      <c r="V987" s="13"/>
      <c r="W987" s="17"/>
      <c r="X987" s="17"/>
      <c r="Y987" s="17"/>
      <c r="Z987" s="17"/>
      <c r="AA987" s="13"/>
    </row>
    <row r="988" customFormat="false" ht="12.75" hidden="false" customHeight="false" outlineLevel="0" collapsed="false">
      <c r="A988" s="15"/>
      <c r="B988" s="16"/>
      <c r="C988" s="16"/>
      <c r="D988" s="17"/>
      <c r="E988" s="17"/>
      <c r="F988" s="17"/>
      <c r="G988" s="13"/>
      <c r="H988" s="13"/>
      <c r="I988" s="17"/>
      <c r="J988" s="17"/>
      <c r="K988" s="17"/>
      <c r="L988" s="17"/>
      <c r="M988" s="17"/>
      <c r="N988" s="17"/>
      <c r="O988" s="17"/>
      <c r="P988" s="17"/>
      <c r="Q988" s="17"/>
      <c r="R988" s="16"/>
      <c r="S988" s="16"/>
      <c r="T988" s="18"/>
      <c r="U988" s="13"/>
      <c r="V988" s="13"/>
      <c r="W988" s="17"/>
      <c r="X988" s="17"/>
      <c r="Y988" s="17"/>
      <c r="Z988" s="17"/>
      <c r="AA988" s="13"/>
    </row>
    <row r="989" customFormat="false" ht="12.75" hidden="false" customHeight="false" outlineLevel="0" collapsed="false">
      <c r="A989" s="15"/>
      <c r="B989" s="16"/>
      <c r="C989" s="16"/>
      <c r="D989" s="17"/>
      <c r="E989" s="17"/>
      <c r="F989" s="17"/>
      <c r="G989" s="13"/>
      <c r="H989" s="13"/>
      <c r="I989" s="17"/>
      <c r="J989" s="17"/>
      <c r="K989" s="17"/>
      <c r="L989" s="17"/>
      <c r="M989" s="17"/>
      <c r="N989" s="17"/>
      <c r="O989" s="17"/>
      <c r="P989" s="17"/>
      <c r="Q989" s="17"/>
      <c r="R989" s="16"/>
      <c r="S989" s="16"/>
      <c r="T989" s="18"/>
      <c r="U989" s="13"/>
      <c r="V989" s="13"/>
      <c r="W989" s="17"/>
      <c r="X989" s="17"/>
      <c r="Y989" s="17"/>
      <c r="Z989" s="17"/>
      <c r="AA989" s="13"/>
    </row>
    <row r="990" customFormat="false" ht="12.75" hidden="false" customHeight="false" outlineLevel="0" collapsed="false">
      <c r="A990" s="15"/>
      <c r="B990" s="16"/>
      <c r="C990" s="16"/>
      <c r="D990" s="17"/>
      <c r="E990" s="17"/>
      <c r="F990" s="17"/>
      <c r="G990" s="13"/>
      <c r="H990" s="13"/>
      <c r="I990" s="17"/>
      <c r="J990" s="17"/>
      <c r="K990" s="17"/>
      <c r="L990" s="17"/>
      <c r="M990" s="17"/>
      <c r="N990" s="17"/>
      <c r="O990" s="17"/>
      <c r="P990" s="17"/>
      <c r="Q990" s="17"/>
      <c r="R990" s="16"/>
      <c r="S990" s="16"/>
      <c r="T990" s="18"/>
      <c r="U990" s="13"/>
      <c r="V990" s="13"/>
      <c r="W990" s="17"/>
      <c r="X990" s="17"/>
      <c r="Y990" s="17"/>
      <c r="Z990" s="17"/>
      <c r="AA990" s="13"/>
    </row>
    <row r="991" customFormat="false" ht="12.75" hidden="false" customHeight="false" outlineLevel="0" collapsed="false">
      <c r="A991" s="15"/>
      <c r="B991" s="16"/>
      <c r="C991" s="16"/>
      <c r="D991" s="17"/>
      <c r="E991" s="17"/>
      <c r="F991" s="17"/>
      <c r="G991" s="13"/>
      <c r="H991" s="13"/>
      <c r="I991" s="17"/>
      <c r="J991" s="17"/>
      <c r="K991" s="17"/>
      <c r="L991" s="17"/>
      <c r="M991" s="17"/>
      <c r="N991" s="17"/>
      <c r="O991" s="17"/>
      <c r="P991" s="17"/>
      <c r="Q991" s="17"/>
      <c r="R991" s="16"/>
      <c r="S991" s="16"/>
      <c r="T991" s="18"/>
      <c r="U991" s="13"/>
      <c r="V991" s="13"/>
      <c r="W991" s="17"/>
      <c r="X991" s="17"/>
      <c r="Y991" s="17"/>
      <c r="Z991" s="17"/>
      <c r="AA991" s="13"/>
    </row>
    <row r="992" customFormat="false" ht="12.75" hidden="false" customHeight="false" outlineLevel="0" collapsed="false">
      <c r="A992" s="15"/>
      <c r="B992" s="16"/>
      <c r="C992" s="16"/>
      <c r="D992" s="17"/>
      <c r="E992" s="17"/>
      <c r="F992" s="17"/>
      <c r="G992" s="13"/>
      <c r="H992" s="13"/>
      <c r="I992" s="17"/>
      <c r="J992" s="17"/>
      <c r="K992" s="17"/>
      <c r="L992" s="17"/>
      <c r="M992" s="17"/>
      <c r="N992" s="17"/>
      <c r="O992" s="17"/>
      <c r="P992" s="17"/>
      <c r="Q992" s="17"/>
      <c r="R992" s="16"/>
      <c r="S992" s="16"/>
      <c r="T992" s="18"/>
      <c r="U992" s="13"/>
      <c r="V992" s="13"/>
      <c r="W992" s="17"/>
      <c r="X992" s="17"/>
      <c r="Y992" s="17"/>
      <c r="Z992" s="17"/>
      <c r="AA992" s="13"/>
    </row>
    <row r="993" customFormat="false" ht="12.75" hidden="false" customHeight="false" outlineLevel="0" collapsed="false">
      <c r="A993" s="15"/>
      <c r="B993" s="16"/>
      <c r="C993" s="16"/>
      <c r="D993" s="17"/>
      <c r="E993" s="17"/>
      <c r="F993" s="17"/>
      <c r="G993" s="13"/>
      <c r="H993" s="13"/>
      <c r="I993" s="17"/>
      <c r="J993" s="17"/>
      <c r="K993" s="17"/>
      <c r="L993" s="17"/>
      <c r="M993" s="17"/>
      <c r="N993" s="17"/>
      <c r="O993" s="17"/>
      <c r="P993" s="17"/>
      <c r="Q993" s="17"/>
      <c r="R993" s="16"/>
      <c r="S993" s="16"/>
      <c r="T993" s="18"/>
      <c r="U993" s="13"/>
      <c r="V993" s="13"/>
      <c r="W993" s="17"/>
      <c r="X993" s="17"/>
      <c r="Y993" s="17"/>
      <c r="Z993" s="17"/>
      <c r="AA993" s="13"/>
    </row>
    <row r="994" customFormat="false" ht="12.75" hidden="false" customHeight="false" outlineLevel="0" collapsed="false">
      <c r="A994" s="15"/>
      <c r="B994" s="16"/>
      <c r="C994" s="16"/>
      <c r="D994" s="17"/>
      <c r="E994" s="17"/>
      <c r="F994" s="17"/>
      <c r="G994" s="13"/>
      <c r="H994" s="13"/>
      <c r="I994" s="17"/>
      <c r="J994" s="17"/>
      <c r="K994" s="17"/>
      <c r="L994" s="17"/>
      <c r="M994" s="17"/>
      <c r="N994" s="17"/>
      <c r="O994" s="17"/>
      <c r="P994" s="17"/>
      <c r="Q994" s="17"/>
      <c r="R994" s="16"/>
      <c r="S994" s="16"/>
      <c r="T994" s="18"/>
      <c r="U994" s="13"/>
      <c r="V994" s="13"/>
      <c r="W994" s="17"/>
      <c r="X994" s="17"/>
      <c r="Y994" s="17"/>
      <c r="Z994" s="17"/>
      <c r="AA994" s="13"/>
    </row>
    <row r="995" customFormat="false" ht="12.75" hidden="false" customHeight="false" outlineLevel="0" collapsed="false">
      <c r="A995" s="15"/>
      <c r="B995" s="16"/>
      <c r="C995" s="16"/>
      <c r="D995" s="17"/>
      <c r="E995" s="17"/>
      <c r="F995" s="17"/>
      <c r="G995" s="13"/>
      <c r="H995" s="13"/>
      <c r="I995" s="17"/>
      <c r="J995" s="17"/>
      <c r="K995" s="17"/>
      <c r="L995" s="17"/>
      <c r="M995" s="17"/>
      <c r="N995" s="17"/>
      <c r="O995" s="17"/>
      <c r="P995" s="17"/>
      <c r="Q995" s="17"/>
      <c r="R995" s="16"/>
      <c r="S995" s="16"/>
      <c r="T995" s="18"/>
      <c r="U995" s="13"/>
      <c r="V995" s="13"/>
      <c r="W995" s="17"/>
      <c r="X995" s="17"/>
      <c r="Y995" s="17"/>
      <c r="Z995" s="17"/>
      <c r="AA995" s="13"/>
    </row>
    <row r="996" customFormat="false" ht="12.75" hidden="false" customHeight="false" outlineLevel="0" collapsed="false">
      <c r="A996" s="15"/>
      <c r="B996" s="16"/>
      <c r="C996" s="16"/>
      <c r="D996" s="17"/>
      <c r="E996" s="17"/>
      <c r="F996" s="17"/>
      <c r="G996" s="13"/>
      <c r="H996" s="13"/>
      <c r="I996" s="17"/>
      <c r="J996" s="17"/>
      <c r="K996" s="17"/>
      <c r="L996" s="17"/>
      <c r="M996" s="17"/>
      <c r="N996" s="17"/>
      <c r="O996" s="17"/>
      <c r="P996" s="17"/>
      <c r="Q996" s="17"/>
      <c r="R996" s="16"/>
      <c r="S996" s="16"/>
      <c r="T996" s="18"/>
      <c r="U996" s="13"/>
      <c r="V996" s="13"/>
      <c r="W996" s="17"/>
      <c r="X996" s="17"/>
      <c r="Y996" s="17"/>
      <c r="Z996" s="17"/>
      <c r="AA996" s="13"/>
    </row>
    <row r="997" customFormat="false" ht="12.75" hidden="false" customHeight="false" outlineLevel="0" collapsed="false">
      <c r="A997" s="15"/>
      <c r="B997" s="16"/>
      <c r="C997" s="16"/>
      <c r="D997" s="17"/>
      <c r="E997" s="17"/>
      <c r="F997" s="17"/>
      <c r="G997" s="13"/>
      <c r="H997" s="13"/>
      <c r="I997" s="17"/>
      <c r="J997" s="17"/>
      <c r="K997" s="17"/>
      <c r="L997" s="17"/>
      <c r="M997" s="17"/>
      <c r="N997" s="17"/>
      <c r="O997" s="17"/>
      <c r="P997" s="17"/>
      <c r="Q997" s="17"/>
      <c r="R997" s="16"/>
      <c r="S997" s="16"/>
      <c r="T997" s="18"/>
      <c r="U997" s="13"/>
      <c r="V997" s="13"/>
      <c r="W997" s="17"/>
      <c r="X997" s="17"/>
      <c r="Y997" s="17"/>
      <c r="Z997" s="17"/>
      <c r="AA997" s="13"/>
    </row>
    <row r="998" customFormat="false" ht="12.75" hidden="false" customHeight="false" outlineLevel="0" collapsed="false">
      <c r="A998" s="15"/>
      <c r="B998" s="16"/>
      <c r="C998" s="16"/>
      <c r="D998" s="17"/>
      <c r="E998" s="17"/>
      <c r="F998" s="17"/>
      <c r="G998" s="13"/>
      <c r="H998" s="13"/>
      <c r="I998" s="17"/>
      <c r="J998" s="17"/>
      <c r="K998" s="17"/>
      <c r="L998" s="17"/>
      <c r="M998" s="17"/>
      <c r="N998" s="17"/>
      <c r="O998" s="17"/>
      <c r="P998" s="17"/>
      <c r="Q998" s="17"/>
      <c r="R998" s="16"/>
      <c r="S998" s="16"/>
      <c r="T998" s="18"/>
      <c r="U998" s="13"/>
      <c r="V998" s="13"/>
      <c r="W998" s="17"/>
      <c r="X998" s="17"/>
      <c r="Y998" s="17"/>
      <c r="Z998" s="17"/>
      <c r="AA998" s="13"/>
    </row>
  </sheetData>
  <conditionalFormatting sqref="B1:B998">
    <cfRule type="expression" priority="2" aboveAverage="0" equalAverage="0" bottom="0" percent="0" rank="0" text="" dxfId="0">
      <formula>LEN(TRIM(B1))&gt;0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1C232"/>
    <pageSetUpPr fitToPage="false"/>
  </sheetPr>
  <dimension ref="A1:AS9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RowHeight="15.75" zeroHeight="false" outlineLevelRow="0" outlineLevelCol="0"/>
  <cols>
    <col collapsed="false" customWidth="true" hidden="false" outlineLevel="0" max="1" min="1" style="0" width="27.58"/>
    <col collapsed="false" customWidth="true" hidden="false" outlineLevel="0" max="2" min="2" style="0" width="40.86"/>
    <col collapsed="false" customWidth="true" hidden="false" outlineLevel="0" max="3" min="3" style="0" width="20.29"/>
    <col collapsed="false" customWidth="true" hidden="false" outlineLevel="0" max="4" min="4" style="0" width="19.99"/>
    <col collapsed="false" customWidth="true" hidden="false" outlineLevel="0" max="5" min="5" style="0" width="20.99"/>
    <col collapsed="false" customWidth="true" hidden="false" outlineLevel="0" max="6" min="6" style="0" width="17.86"/>
    <col collapsed="false" customWidth="true" hidden="false" outlineLevel="0" max="7" min="7" style="0" width="18.29"/>
    <col collapsed="false" customWidth="true" hidden="false" outlineLevel="0" max="8" min="8" style="0" width="16.42"/>
    <col collapsed="false" customWidth="true" hidden="false" outlineLevel="0" max="9" min="9" style="0" width="18.29"/>
    <col collapsed="false" customWidth="true" hidden="false" outlineLevel="0" max="10" min="10" style="0" width="16.57"/>
    <col collapsed="false" customWidth="true" hidden="false" outlineLevel="0" max="11" min="11" style="0" width="16.14"/>
    <col collapsed="false" customWidth="true" hidden="false" outlineLevel="0" max="12" min="12" style="0" width="15"/>
    <col collapsed="false" customWidth="true" hidden="false" outlineLevel="0" max="17" min="13" style="0" width="14.43"/>
    <col collapsed="false" customWidth="true" hidden="false" outlineLevel="0" max="18" min="18" style="0" width="20.71"/>
    <col collapsed="false" customWidth="true" hidden="false" outlineLevel="0" max="19" min="19" style="0" width="20.14"/>
    <col collapsed="false" customWidth="true" hidden="false" outlineLevel="0" max="20" min="20" style="0" width="22.28"/>
    <col collapsed="false" customWidth="true" hidden="false" outlineLevel="0" max="21" min="21" style="0" width="22.57"/>
    <col collapsed="false" customWidth="true" hidden="false" outlineLevel="0" max="23" min="22" style="0" width="21.71"/>
    <col collapsed="false" customWidth="true" hidden="false" outlineLevel="0" max="25" min="24" style="0" width="16.29"/>
    <col collapsed="false" customWidth="true" hidden="false" outlineLevel="0" max="26" min="26" style="0" width="17.86"/>
    <col collapsed="false" customWidth="true" hidden="false" outlineLevel="0" max="27" min="27" style="0" width="57.86"/>
    <col collapsed="false" customWidth="true" hidden="false" outlineLevel="0" max="1025" min="28" style="0" width="14.43"/>
  </cols>
  <sheetData>
    <row r="1" customFormat="false" ht="30.75" hidden="false" customHeight="true" outlineLevel="0" collapsed="false">
      <c r="A1" s="2" t="s">
        <v>2</v>
      </c>
      <c r="B1" s="3" t="s">
        <v>3</v>
      </c>
      <c r="C1" s="3" t="s">
        <v>4</v>
      </c>
      <c r="D1" s="4" t="s">
        <v>5</v>
      </c>
      <c r="E1" s="5" t="s">
        <v>6</v>
      </c>
      <c r="F1" s="5" t="s">
        <v>7</v>
      </c>
      <c r="G1" s="4" t="s">
        <v>8</v>
      </c>
      <c r="H1" s="4" t="s">
        <v>9</v>
      </c>
      <c r="I1" s="5" t="s">
        <v>10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6" t="s">
        <v>19</v>
      </c>
      <c r="S1" s="6" t="s">
        <v>20</v>
      </c>
      <c r="T1" s="3" t="s">
        <v>21</v>
      </c>
      <c r="U1" s="4" t="s">
        <v>22</v>
      </c>
      <c r="V1" s="4" t="s">
        <v>23</v>
      </c>
      <c r="W1" s="5" t="s">
        <v>24</v>
      </c>
      <c r="X1" s="5" t="s">
        <v>25</v>
      </c>
      <c r="Y1" s="5" t="s">
        <v>26</v>
      </c>
      <c r="Z1" s="5" t="s">
        <v>27</v>
      </c>
      <c r="AA1" s="4" t="s">
        <v>28</v>
      </c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</row>
    <row r="2" customFormat="false" ht="15" hidden="false" customHeight="false" outlineLevel="0" collapsed="false">
      <c r="A2" s="7" t="s">
        <v>29</v>
      </c>
      <c r="B2" s="8" t="s">
        <v>30</v>
      </c>
      <c r="C2" s="9" t="s">
        <v>31</v>
      </c>
      <c r="D2" s="10" t="s">
        <v>32</v>
      </c>
      <c r="E2" s="10" t="s">
        <v>32</v>
      </c>
      <c r="F2" s="10" t="s">
        <v>32</v>
      </c>
      <c r="G2" s="11" t="s">
        <v>32</v>
      </c>
      <c r="H2" s="11" t="s">
        <v>32</v>
      </c>
      <c r="I2" s="10" t="s">
        <v>32</v>
      </c>
      <c r="J2" s="10" t="s">
        <v>32</v>
      </c>
      <c r="K2" s="10" t="s">
        <v>32</v>
      </c>
      <c r="L2" s="10" t="s">
        <v>32</v>
      </c>
      <c r="M2" s="10" t="s">
        <v>32</v>
      </c>
      <c r="N2" s="10" t="s">
        <v>32</v>
      </c>
      <c r="O2" s="10" t="s">
        <v>32</v>
      </c>
      <c r="P2" s="10" t="s">
        <v>32</v>
      </c>
      <c r="Q2" s="10" t="s">
        <v>32</v>
      </c>
      <c r="R2" s="9" t="s">
        <v>32</v>
      </c>
      <c r="S2" s="9" t="s">
        <v>32</v>
      </c>
      <c r="T2" s="12" t="s">
        <v>32</v>
      </c>
      <c r="U2" s="11" t="s">
        <v>32</v>
      </c>
      <c r="V2" s="11" t="s">
        <v>32</v>
      </c>
      <c r="W2" s="10" t="s">
        <v>32</v>
      </c>
      <c r="X2" s="10" t="s">
        <v>32</v>
      </c>
      <c r="Y2" s="10" t="s">
        <v>32</v>
      </c>
      <c r="Z2" s="10" t="s">
        <v>32</v>
      </c>
      <c r="AA2" s="13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</row>
    <row r="3" customFormat="false" ht="15" hidden="false" customHeight="false" outlineLevel="0" collapsed="false">
      <c r="A3" s="7" t="s">
        <v>33</v>
      </c>
      <c r="B3" s="8" t="s">
        <v>34</v>
      </c>
      <c r="C3" s="9" t="s">
        <v>31</v>
      </c>
      <c r="D3" s="10" t="s">
        <v>32</v>
      </c>
      <c r="E3" s="10" t="s">
        <v>32</v>
      </c>
      <c r="F3" s="10" t="s">
        <v>32</v>
      </c>
      <c r="G3" s="11" t="s">
        <v>32</v>
      </c>
      <c r="H3" s="11" t="s">
        <v>32</v>
      </c>
      <c r="I3" s="10" t="s">
        <v>32</v>
      </c>
      <c r="J3" s="10" t="s">
        <v>32</v>
      </c>
      <c r="K3" s="10" t="s">
        <v>32</v>
      </c>
      <c r="L3" s="10" t="s">
        <v>32</v>
      </c>
      <c r="M3" s="10" t="s">
        <v>32</v>
      </c>
      <c r="N3" s="10" t="s">
        <v>32</v>
      </c>
      <c r="O3" s="10" t="s">
        <v>32</v>
      </c>
      <c r="P3" s="10" t="s">
        <v>32</v>
      </c>
      <c r="Q3" s="10" t="s">
        <v>32</v>
      </c>
      <c r="R3" s="9" t="s">
        <v>32</v>
      </c>
      <c r="S3" s="9" t="s">
        <v>32</v>
      </c>
      <c r="T3" s="12" t="s">
        <v>32</v>
      </c>
      <c r="U3" s="11" t="s">
        <v>32</v>
      </c>
      <c r="V3" s="11" t="s">
        <v>32</v>
      </c>
      <c r="W3" s="10" t="s">
        <v>32</v>
      </c>
      <c r="X3" s="10" t="s">
        <v>32</v>
      </c>
      <c r="Y3" s="10" t="s">
        <v>32</v>
      </c>
      <c r="Z3" s="10" t="s">
        <v>32</v>
      </c>
      <c r="AA3" s="11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</row>
    <row r="4" customFormat="false" ht="15" hidden="false" customHeight="false" outlineLevel="0" collapsed="false">
      <c r="A4" s="7" t="s">
        <v>35</v>
      </c>
      <c r="B4" s="8" t="s">
        <v>36</v>
      </c>
      <c r="C4" s="9" t="s">
        <v>31</v>
      </c>
      <c r="D4" s="10" t="s">
        <v>32</v>
      </c>
      <c r="E4" s="10" t="s">
        <v>32</v>
      </c>
      <c r="F4" s="10" t="s">
        <v>32</v>
      </c>
      <c r="G4" s="11" t="s">
        <v>32</v>
      </c>
      <c r="H4" s="11" t="s">
        <v>32</v>
      </c>
      <c r="I4" s="10" t="s">
        <v>32</v>
      </c>
      <c r="J4" s="10" t="s">
        <v>32</v>
      </c>
      <c r="K4" s="10" t="s">
        <v>32</v>
      </c>
      <c r="L4" s="10" t="s">
        <v>32</v>
      </c>
      <c r="M4" s="10" t="s">
        <v>32</v>
      </c>
      <c r="N4" s="10" t="s">
        <v>32</v>
      </c>
      <c r="O4" s="10" t="s">
        <v>32</v>
      </c>
      <c r="P4" s="10" t="s">
        <v>32</v>
      </c>
      <c r="Q4" s="10" t="s">
        <v>32</v>
      </c>
      <c r="R4" s="9" t="s">
        <v>32</v>
      </c>
      <c r="S4" s="9" t="s">
        <v>32</v>
      </c>
      <c r="T4" s="12" t="s">
        <v>32</v>
      </c>
      <c r="U4" s="11" t="s">
        <v>32</v>
      </c>
      <c r="V4" s="11" t="s">
        <v>32</v>
      </c>
      <c r="W4" s="10" t="s">
        <v>32</v>
      </c>
      <c r="X4" s="10" t="s">
        <v>32</v>
      </c>
      <c r="Y4" s="10" t="s">
        <v>32</v>
      </c>
      <c r="Z4" s="10" t="s">
        <v>32</v>
      </c>
      <c r="AA4" s="11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</row>
    <row r="5" customFormat="false" ht="15" hidden="false" customHeight="false" outlineLevel="0" collapsed="false">
      <c r="A5" s="7" t="s">
        <v>37</v>
      </c>
      <c r="B5" s="8" t="s">
        <v>38</v>
      </c>
      <c r="C5" s="9" t="s">
        <v>31</v>
      </c>
      <c r="D5" s="10" t="s">
        <v>32</v>
      </c>
      <c r="E5" s="10" t="s">
        <v>32</v>
      </c>
      <c r="F5" s="10" t="s">
        <v>32</v>
      </c>
      <c r="G5" s="11" t="s">
        <v>32</v>
      </c>
      <c r="H5" s="11" t="s">
        <v>32</v>
      </c>
      <c r="I5" s="10" t="s">
        <v>32</v>
      </c>
      <c r="J5" s="10" t="s">
        <v>32</v>
      </c>
      <c r="K5" s="10" t="s">
        <v>32</v>
      </c>
      <c r="L5" s="10" t="s">
        <v>32</v>
      </c>
      <c r="M5" s="10" t="s">
        <v>32</v>
      </c>
      <c r="N5" s="10" t="s">
        <v>32</v>
      </c>
      <c r="O5" s="10" t="s">
        <v>32</v>
      </c>
      <c r="P5" s="10" t="s">
        <v>32</v>
      </c>
      <c r="Q5" s="10" t="s">
        <v>32</v>
      </c>
      <c r="R5" s="9" t="s">
        <v>32</v>
      </c>
      <c r="S5" s="9" t="s">
        <v>32</v>
      </c>
      <c r="T5" s="12" t="s">
        <v>32</v>
      </c>
      <c r="U5" s="11" t="s">
        <v>32</v>
      </c>
      <c r="V5" s="11" t="s">
        <v>32</v>
      </c>
      <c r="W5" s="10" t="s">
        <v>32</v>
      </c>
      <c r="X5" s="10" t="s">
        <v>32</v>
      </c>
      <c r="Y5" s="10" t="s">
        <v>32</v>
      </c>
      <c r="Z5" s="10" t="s">
        <v>32</v>
      </c>
      <c r="AA5" s="11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</row>
    <row r="6" customFormat="false" ht="15" hidden="false" customHeight="false" outlineLevel="0" collapsed="false">
      <c r="A6" s="15" t="s">
        <v>39</v>
      </c>
      <c r="B6" s="8" t="s">
        <v>40</v>
      </c>
      <c r="C6" s="16" t="s">
        <v>31</v>
      </c>
      <c r="D6" s="17" t="s">
        <v>41</v>
      </c>
      <c r="E6" s="17" t="n">
        <v>25</v>
      </c>
      <c r="F6" s="17" t="n">
        <v>75</v>
      </c>
      <c r="G6" s="13" t="n">
        <v>0</v>
      </c>
      <c r="H6" s="13" t="n">
        <v>120</v>
      </c>
      <c r="I6" s="17" t="s">
        <v>42</v>
      </c>
      <c r="J6" s="17" t="s">
        <v>43</v>
      </c>
      <c r="K6" s="17" t="s">
        <v>44</v>
      </c>
      <c r="L6" s="17" t="s">
        <v>44</v>
      </c>
      <c r="M6" s="17" t="s">
        <v>45</v>
      </c>
      <c r="N6" s="17" t="s">
        <v>32</v>
      </c>
      <c r="O6" s="17" t="s">
        <v>32</v>
      </c>
      <c r="P6" s="17" t="s">
        <v>46</v>
      </c>
      <c r="Q6" s="17" t="s">
        <v>32</v>
      </c>
      <c r="R6" s="16" t="s">
        <v>32</v>
      </c>
      <c r="S6" s="16" t="s">
        <v>47</v>
      </c>
      <c r="T6" s="18" t="s">
        <v>32</v>
      </c>
      <c r="U6" s="13" t="s">
        <v>32</v>
      </c>
      <c r="V6" s="13" t="s">
        <v>48</v>
      </c>
      <c r="W6" s="17" t="s">
        <v>32</v>
      </c>
      <c r="X6" s="17" t="s">
        <v>32</v>
      </c>
      <c r="Y6" s="17" t="s">
        <v>49</v>
      </c>
      <c r="Z6" s="17" t="s">
        <v>32</v>
      </c>
      <c r="AA6" s="13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</row>
    <row r="7" customFormat="false" ht="15" hidden="false" customHeight="false" outlineLevel="0" collapsed="false">
      <c r="A7" s="15" t="s">
        <v>50</v>
      </c>
      <c r="B7" s="8" t="s">
        <v>51</v>
      </c>
      <c r="C7" s="16" t="s">
        <v>31</v>
      </c>
      <c r="D7" s="17" t="s">
        <v>52</v>
      </c>
      <c r="E7" s="17" t="n">
        <v>70</v>
      </c>
      <c r="F7" s="17" t="n">
        <v>0</v>
      </c>
      <c r="G7" s="13" t="n">
        <v>30</v>
      </c>
      <c r="H7" s="13" t="n">
        <v>223</v>
      </c>
      <c r="I7" s="17" t="s">
        <v>43</v>
      </c>
      <c r="J7" s="17" t="s">
        <v>43</v>
      </c>
      <c r="K7" s="17" t="s">
        <v>44</v>
      </c>
      <c r="L7" s="17" t="s">
        <v>53</v>
      </c>
      <c r="M7" s="17" t="s">
        <v>54</v>
      </c>
      <c r="N7" s="17" t="s">
        <v>32</v>
      </c>
      <c r="O7" s="17" t="s">
        <v>55</v>
      </c>
      <c r="P7" s="17" t="s">
        <v>55</v>
      </c>
      <c r="Q7" s="17" t="s">
        <v>32</v>
      </c>
      <c r="R7" s="16" t="s">
        <v>56</v>
      </c>
      <c r="S7" s="16" t="s">
        <v>57</v>
      </c>
      <c r="T7" s="18" t="s">
        <v>32</v>
      </c>
      <c r="U7" s="13" t="s">
        <v>58</v>
      </c>
      <c r="V7" s="13" t="s">
        <v>59</v>
      </c>
      <c r="W7" s="17" t="s">
        <v>32</v>
      </c>
      <c r="X7" s="17" t="s">
        <v>60</v>
      </c>
      <c r="Y7" s="17" t="s">
        <v>61</v>
      </c>
      <c r="Z7" s="17" t="s">
        <v>32</v>
      </c>
      <c r="AA7" s="13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</row>
    <row r="8" customFormat="false" ht="15" hidden="false" customHeight="false" outlineLevel="0" collapsed="false">
      <c r="A8" s="15" t="s">
        <v>62</v>
      </c>
      <c r="B8" s="8" t="s">
        <v>63</v>
      </c>
      <c r="C8" s="16" t="s">
        <v>64</v>
      </c>
      <c r="D8" s="17" t="s">
        <v>65</v>
      </c>
      <c r="E8" s="17" t="n">
        <v>20</v>
      </c>
      <c r="F8" s="17" t="n">
        <v>5</v>
      </c>
      <c r="G8" s="13" t="n">
        <v>75</v>
      </c>
      <c r="H8" s="13" t="n">
        <v>185</v>
      </c>
      <c r="I8" s="17" t="s">
        <v>43</v>
      </c>
      <c r="J8" s="17" t="s">
        <v>43</v>
      </c>
      <c r="K8" s="17" t="s">
        <v>43</v>
      </c>
      <c r="L8" s="17" t="s">
        <v>66</v>
      </c>
      <c r="M8" s="17" t="s">
        <v>67</v>
      </c>
      <c r="N8" s="17" t="s">
        <v>68</v>
      </c>
      <c r="O8" s="17" t="s">
        <v>55</v>
      </c>
      <c r="P8" s="17" t="s">
        <v>55</v>
      </c>
      <c r="Q8" s="17" t="s">
        <v>55</v>
      </c>
      <c r="R8" s="16" t="s">
        <v>69</v>
      </c>
      <c r="S8" s="16" t="s">
        <v>70</v>
      </c>
      <c r="T8" s="18" t="s">
        <v>71</v>
      </c>
      <c r="U8" s="13" t="s">
        <v>72</v>
      </c>
      <c r="V8" s="13" t="s">
        <v>73</v>
      </c>
      <c r="W8" s="17" t="s">
        <v>74</v>
      </c>
      <c r="X8" s="17" t="s">
        <v>75</v>
      </c>
      <c r="Y8" s="17" t="s">
        <v>76</v>
      </c>
      <c r="Z8" s="17" t="s">
        <v>77</v>
      </c>
      <c r="AA8" s="13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</row>
    <row r="9" customFormat="false" ht="15" hidden="false" customHeight="false" outlineLevel="0" collapsed="false">
      <c r="A9" s="15" t="s">
        <v>78</v>
      </c>
      <c r="B9" s="8" t="s">
        <v>79</v>
      </c>
      <c r="C9" s="19" t="s">
        <v>64</v>
      </c>
      <c r="D9" s="17" t="s">
        <v>80</v>
      </c>
      <c r="E9" s="17" t="n">
        <v>50</v>
      </c>
      <c r="F9" s="17" t="n">
        <v>50</v>
      </c>
      <c r="G9" s="13" t="n">
        <v>0</v>
      </c>
      <c r="H9" s="13" t="n">
        <f aca="false">SUM(150+150+175+175+180)/(5)</f>
        <v>166</v>
      </c>
      <c r="I9" s="17" t="s">
        <v>42</v>
      </c>
      <c r="J9" s="17" t="s">
        <v>43</v>
      </c>
      <c r="K9" s="17" t="s">
        <v>43</v>
      </c>
      <c r="L9" s="17" t="s">
        <v>32</v>
      </c>
      <c r="M9" s="17" t="s">
        <v>81</v>
      </c>
      <c r="N9" s="17" t="s">
        <v>82</v>
      </c>
      <c r="O9" s="17" t="s">
        <v>32</v>
      </c>
      <c r="P9" s="17" t="s">
        <v>55</v>
      </c>
      <c r="Q9" s="17" t="s">
        <v>55</v>
      </c>
      <c r="R9" s="16" t="s">
        <v>32</v>
      </c>
      <c r="S9" s="16" t="s">
        <v>83</v>
      </c>
      <c r="T9" s="18" t="s">
        <v>71</v>
      </c>
      <c r="U9" s="13" t="s">
        <v>32</v>
      </c>
      <c r="V9" s="13" t="s">
        <v>59</v>
      </c>
      <c r="W9" s="17" t="s">
        <v>74</v>
      </c>
      <c r="X9" s="17" t="s">
        <v>32</v>
      </c>
      <c r="Y9" s="17" t="s">
        <v>84</v>
      </c>
      <c r="Z9" s="17" t="s">
        <v>85</v>
      </c>
      <c r="AA9" s="13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</row>
    <row r="10" customFormat="false" ht="15" hidden="false" customHeight="false" outlineLevel="0" collapsed="false">
      <c r="A10" s="15" t="s">
        <v>86</v>
      </c>
      <c r="B10" s="8" t="s">
        <v>87</v>
      </c>
      <c r="C10" s="16" t="s">
        <v>64</v>
      </c>
      <c r="D10" s="17" t="s">
        <v>88</v>
      </c>
      <c r="E10" s="17" t="n">
        <v>100</v>
      </c>
      <c r="F10" s="17" t="n">
        <v>0</v>
      </c>
      <c r="G10" s="13" t="n">
        <v>0</v>
      </c>
      <c r="H10" s="13" t="n">
        <f aca="false">SUM(200+220+250+225+200) / (5)</f>
        <v>219</v>
      </c>
      <c r="I10" s="17" t="s">
        <v>43</v>
      </c>
      <c r="J10" s="17" t="s">
        <v>43</v>
      </c>
      <c r="K10" s="17" t="s">
        <v>43</v>
      </c>
      <c r="L10" s="17" t="s">
        <v>81</v>
      </c>
      <c r="M10" s="17" t="s">
        <v>89</v>
      </c>
      <c r="N10" s="17" t="s">
        <v>68</v>
      </c>
      <c r="O10" s="17" t="s">
        <v>55</v>
      </c>
      <c r="P10" s="17" t="s">
        <v>55</v>
      </c>
      <c r="Q10" s="17" t="s">
        <v>55</v>
      </c>
      <c r="R10" s="16" t="s">
        <v>56</v>
      </c>
      <c r="S10" s="16" t="s">
        <v>69</v>
      </c>
      <c r="T10" s="18" t="s">
        <v>90</v>
      </c>
      <c r="U10" s="13" t="s">
        <v>58</v>
      </c>
      <c r="V10" s="13" t="s">
        <v>91</v>
      </c>
      <c r="W10" s="17" t="s">
        <v>92</v>
      </c>
      <c r="X10" s="17" t="s">
        <v>61</v>
      </c>
      <c r="Y10" s="17" t="s">
        <v>61</v>
      </c>
      <c r="Z10" s="17" t="s">
        <v>49</v>
      </c>
      <c r="AA10" s="13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</row>
    <row r="11" customFormat="false" ht="15" hidden="false" customHeight="false" outlineLevel="0" collapsed="false">
      <c r="A11" s="15" t="s">
        <v>93</v>
      </c>
      <c r="B11" s="8" t="s">
        <v>94</v>
      </c>
      <c r="C11" s="16" t="s">
        <v>64</v>
      </c>
      <c r="D11" s="17" t="s">
        <v>95</v>
      </c>
      <c r="E11" s="17" t="n">
        <v>50</v>
      </c>
      <c r="F11" s="17" t="n">
        <v>0</v>
      </c>
      <c r="G11" s="13" t="n">
        <v>50</v>
      </c>
      <c r="H11" s="13" t="n">
        <f aca="false">SUM(175+150+175+200+200) / (5)</f>
        <v>180</v>
      </c>
      <c r="I11" s="17" t="s">
        <v>43</v>
      </c>
      <c r="J11" s="17" t="s">
        <v>43</v>
      </c>
      <c r="K11" s="17" t="s">
        <v>44</v>
      </c>
      <c r="L11" s="17" t="s">
        <v>66</v>
      </c>
      <c r="M11" s="17" t="s">
        <v>96</v>
      </c>
      <c r="N11" s="17" t="s">
        <v>32</v>
      </c>
      <c r="O11" s="17" t="s">
        <v>55</v>
      </c>
      <c r="P11" s="17" t="s">
        <v>55</v>
      </c>
      <c r="Q11" s="17" t="s">
        <v>32</v>
      </c>
      <c r="R11" s="16" t="s">
        <v>69</v>
      </c>
      <c r="S11" s="16" t="s">
        <v>57</v>
      </c>
      <c r="T11" s="18" t="s">
        <v>32</v>
      </c>
      <c r="U11" s="13" t="s">
        <v>97</v>
      </c>
      <c r="V11" s="20" t="s">
        <v>98</v>
      </c>
      <c r="W11" s="17" t="s">
        <v>99</v>
      </c>
      <c r="X11" s="17" t="s">
        <v>84</v>
      </c>
      <c r="Y11" s="17" t="s">
        <v>84</v>
      </c>
      <c r="Z11" s="17" t="s">
        <v>32</v>
      </c>
      <c r="AA11" s="13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</row>
    <row r="12" customFormat="false" ht="15" hidden="false" customHeight="false" outlineLevel="0" collapsed="false">
      <c r="A12" s="15" t="s">
        <v>100</v>
      </c>
      <c r="B12" s="8" t="s">
        <v>101</v>
      </c>
      <c r="C12" s="16" t="s">
        <v>102</v>
      </c>
      <c r="D12" s="17" t="s">
        <v>103</v>
      </c>
      <c r="E12" s="17" t="n">
        <v>100</v>
      </c>
      <c r="F12" s="17" t="n">
        <v>0</v>
      </c>
      <c r="G12" s="13" t="n">
        <v>0</v>
      </c>
      <c r="H12" s="13" t="n">
        <f aca="false">SUM(175+200+200+200+190) /(5)</f>
        <v>193</v>
      </c>
      <c r="I12" s="17" t="s">
        <v>43</v>
      </c>
      <c r="J12" s="17" t="s">
        <v>43</v>
      </c>
      <c r="K12" s="17" t="s">
        <v>43</v>
      </c>
      <c r="L12" s="17" t="s">
        <v>104</v>
      </c>
      <c r="M12" s="17" t="s">
        <v>105</v>
      </c>
      <c r="N12" s="17" t="s">
        <v>66</v>
      </c>
      <c r="O12" s="17" t="s">
        <v>55</v>
      </c>
      <c r="P12" s="17" t="s">
        <v>55</v>
      </c>
      <c r="Q12" s="17" t="s">
        <v>55</v>
      </c>
      <c r="R12" s="16" t="s">
        <v>83</v>
      </c>
      <c r="S12" s="16" t="s">
        <v>90</v>
      </c>
      <c r="T12" s="18" t="s">
        <v>106</v>
      </c>
      <c r="U12" s="13" t="s">
        <v>98</v>
      </c>
      <c r="V12" s="13" t="s">
        <v>107</v>
      </c>
      <c r="W12" s="17" t="s">
        <v>108</v>
      </c>
      <c r="X12" s="17" t="s">
        <v>109</v>
      </c>
      <c r="Y12" s="17" t="s">
        <v>49</v>
      </c>
      <c r="Z12" s="17" t="s">
        <v>49</v>
      </c>
      <c r="AA12" s="13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</row>
    <row r="13" customFormat="false" ht="15" hidden="false" customHeight="false" outlineLevel="0" collapsed="false">
      <c r="A13" s="15" t="s">
        <v>110</v>
      </c>
      <c r="B13" s="8" t="s">
        <v>111</v>
      </c>
      <c r="C13" s="16" t="s">
        <v>102</v>
      </c>
      <c r="D13" s="17" t="s">
        <v>112</v>
      </c>
      <c r="E13" s="17" t="n">
        <v>59</v>
      </c>
      <c r="F13" s="17" t="n">
        <v>11</v>
      </c>
      <c r="G13" s="13" t="n">
        <v>30</v>
      </c>
      <c r="H13" s="13" t="n">
        <f aca="false">SUM(200+200+200+225+300)/(5)</f>
        <v>225</v>
      </c>
      <c r="I13" s="17" t="s">
        <v>43</v>
      </c>
      <c r="J13" s="17" t="s">
        <v>43</v>
      </c>
      <c r="K13" s="17" t="s">
        <v>43</v>
      </c>
      <c r="L13" s="17" t="s">
        <v>81</v>
      </c>
      <c r="M13" s="17" t="s">
        <v>104</v>
      </c>
      <c r="N13" s="17" t="s">
        <v>113</v>
      </c>
      <c r="O13" s="17" t="s">
        <v>55</v>
      </c>
      <c r="P13" s="17" t="s">
        <v>55</v>
      </c>
      <c r="Q13" s="17" t="s">
        <v>55</v>
      </c>
      <c r="R13" s="16" t="s">
        <v>69</v>
      </c>
      <c r="S13" s="16" t="s">
        <v>90</v>
      </c>
      <c r="T13" s="18" t="s">
        <v>114</v>
      </c>
      <c r="U13" s="13" t="s">
        <v>91</v>
      </c>
      <c r="V13" s="13" t="s">
        <v>92</v>
      </c>
      <c r="W13" s="17" t="s">
        <v>108</v>
      </c>
      <c r="X13" s="17" t="s">
        <v>61</v>
      </c>
      <c r="Y13" s="17" t="s">
        <v>84</v>
      </c>
      <c r="Z13" s="17" t="s">
        <v>49</v>
      </c>
      <c r="AA13" s="13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</row>
    <row r="14" customFormat="false" ht="15" hidden="false" customHeight="false" outlineLevel="0" collapsed="false">
      <c r="A14" s="7" t="s">
        <v>115</v>
      </c>
      <c r="B14" s="8" t="s">
        <v>116</v>
      </c>
      <c r="C14" s="9" t="s">
        <v>102</v>
      </c>
      <c r="D14" s="10" t="s">
        <v>32</v>
      </c>
      <c r="E14" s="10" t="s">
        <v>32</v>
      </c>
      <c r="F14" s="10" t="s">
        <v>32</v>
      </c>
      <c r="G14" s="11" t="s">
        <v>32</v>
      </c>
      <c r="H14" s="11" t="s">
        <v>32</v>
      </c>
      <c r="I14" s="10" t="s">
        <v>32</v>
      </c>
      <c r="J14" s="10" t="s">
        <v>32</v>
      </c>
      <c r="K14" s="10" t="s">
        <v>32</v>
      </c>
      <c r="L14" s="10" t="s">
        <v>32</v>
      </c>
      <c r="M14" s="10" t="s">
        <v>32</v>
      </c>
      <c r="N14" s="10" t="s">
        <v>32</v>
      </c>
      <c r="O14" s="10" t="s">
        <v>32</v>
      </c>
      <c r="P14" s="10" t="s">
        <v>32</v>
      </c>
      <c r="Q14" s="10" t="s">
        <v>32</v>
      </c>
      <c r="R14" s="9" t="s">
        <v>32</v>
      </c>
      <c r="S14" s="9" t="s">
        <v>32</v>
      </c>
      <c r="T14" s="12" t="s">
        <v>32</v>
      </c>
      <c r="U14" s="11" t="s">
        <v>32</v>
      </c>
      <c r="V14" s="11" t="s">
        <v>32</v>
      </c>
      <c r="W14" s="10" t="s">
        <v>32</v>
      </c>
      <c r="X14" s="10" t="s">
        <v>32</v>
      </c>
      <c r="Y14" s="10" t="s">
        <v>32</v>
      </c>
      <c r="Z14" s="10" t="s">
        <v>32</v>
      </c>
      <c r="AA14" s="13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</row>
    <row r="15" customFormat="false" ht="15" hidden="false" customHeight="false" outlineLevel="0" collapsed="false">
      <c r="A15" s="7" t="s">
        <v>117</v>
      </c>
      <c r="B15" s="8" t="s">
        <v>118</v>
      </c>
      <c r="C15" s="9" t="s">
        <v>102</v>
      </c>
      <c r="D15" s="10" t="s">
        <v>32</v>
      </c>
      <c r="E15" s="10" t="s">
        <v>32</v>
      </c>
      <c r="F15" s="10" t="s">
        <v>32</v>
      </c>
      <c r="G15" s="11" t="s">
        <v>32</v>
      </c>
      <c r="H15" s="11" t="s">
        <v>32</v>
      </c>
      <c r="I15" s="10" t="s">
        <v>32</v>
      </c>
      <c r="J15" s="10" t="s">
        <v>32</v>
      </c>
      <c r="K15" s="10" t="s">
        <v>32</v>
      </c>
      <c r="L15" s="10" t="s">
        <v>32</v>
      </c>
      <c r="M15" s="10" t="s">
        <v>32</v>
      </c>
      <c r="N15" s="10" t="s">
        <v>32</v>
      </c>
      <c r="O15" s="10" t="s">
        <v>32</v>
      </c>
      <c r="P15" s="10" t="s">
        <v>32</v>
      </c>
      <c r="Q15" s="10" t="s">
        <v>32</v>
      </c>
      <c r="R15" s="9" t="s">
        <v>32</v>
      </c>
      <c r="S15" s="9" t="s">
        <v>32</v>
      </c>
      <c r="T15" s="12" t="s">
        <v>32</v>
      </c>
      <c r="U15" s="11" t="s">
        <v>32</v>
      </c>
      <c r="V15" s="11" t="s">
        <v>32</v>
      </c>
      <c r="W15" s="10" t="s">
        <v>32</v>
      </c>
      <c r="X15" s="10" t="s">
        <v>32</v>
      </c>
      <c r="Y15" s="10" t="s">
        <v>32</v>
      </c>
      <c r="Z15" s="10" t="s">
        <v>32</v>
      </c>
      <c r="AA15" s="13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</row>
    <row r="16" customFormat="false" ht="15" hidden="false" customHeight="false" outlineLevel="0" collapsed="false">
      <c r="A16" s="15" t="s">
        <v>119</v>
      </c>
      <c r="B16" s="8" t="s">
        <v>120</v>
      </c>
      <c r="C16" s="16" t="s">
        <v>102</v>
      </c>
      <c r="D16" s="17" t="s">
        <v>121</v>
      </c>
      <c r="E16" s="17" t="n">
        <v>26</v>
      </c>
      <c r="F16" s="17" t="n">
        <v>0</v>
      </c>
      <c r="G16" s="13" t="n">
        <v>74</v>
      </c>
      <c r="H16" s="13" t="n">
        <f aca="false">SUM(200+200+200+190+125)/(5)</f>
        <v>183</v>
      </c>
      <c r="I16" s="17" t="s">
        <v>44</v>
      </c>
      <c r="J16" s="17" t="s">
        <v>43</v>
      </c>
      <c r="K16" s="17" t="s">
        <v>43</v>
      </c>
      <c r="L16" s="17" t="s">
        <v>32</v>
      </c>
      <c r="M16" s="17" t="s">
        <v>122</v>
      </c>
      <c r="N16" s="17" t="s">
        <v>123</v>
      </c>
      <c r="O16" s="17" t="s">
        <v>32</v>
      </c>
      <c r="P16" s="17" t="s">
        <v>55</v>
      </c>
      <c r="Q16" s="17" t="s">
        <v>55</v>
      </c>
      <c r="R16" s="16" t="s">
        <v>32</v>
      </c>
      <c r="S16" s="16" t="s">
        <v>69</v>
      </c>
      <c r="T16" s="18" t="s">
        <v>106</v>
      </c>
      <c r="U16" s="13" t="s">
        <v>32</v>
      </c>
      <c r="V16" s="13" t="s">
        <v>91</v>
      </c>
      <c r="W16" s="17" t="s">
        <v>124</v>
      </c>
      <c r="X16" s="17" t="s">
        <v>32</v>
      </c>
      <c r="Y16" s="17" t="s">
        <v>125</v>
      </c>
      <c r="Z16" s="17" t="s">
        <v>126</v>
      </c>
      <c r="AA16" s="13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</row>
    <row r="17" customFormat="false" ht="15" hidden="false" customHeight="false" outlineLevel="0" collapsed="false">
      <c r="A17" s="15" t="s">
        <v>127</v>
      </c>
      <c r="B17" s="8" t="s">
        <v>128</v>
      </c>
      <c r="C17" s="16" t="s">
        <v>102</v>
      </c>
      <c r="D17" s="17" t="s">
        <v>129</v>
      </c>
      <c r="E17" s="17" t="n">
        <v>32</v>
      </c>
      <c r="F17" s="17" t="n">
        <v>0</v>
      </c>
      <c r="G17" s="13" t="n">
        <v>68</v>
      </c>
      <c r="H17" s="13" t="n">
        <v>120</v>
      </c>
      <c r="I17" s="17" t="s">
        <v>43</v>
      </c>
      <c r="J17" s="17" t="s">
        <v>43</v>
      </c>
      <c r="K17" s="17" t="s">
        <v>43</v>
      </c>
      <c r="L17" s="17" t="s">
        <v>130</v>
      </c>
      <c r="M17" s="17" t="s">
        <v>131</v>
      </c>
      <c r="N17" s="17" t="s">
        <v>132</v>
      </c>
      <c r="O17" s="17" t="s">
        <v>55</v>
      </c>
      <c r="P17" s="17" t="s">
        <v>55</v>
      </c>
      <c r="Q17" s="17" t="s">
        <v>55</v>
      </c>
      <c r="R17" s="16" t="s">
        <v>69</v>
      </c>
      <c r="S17" s="16" t="s">
        <v>133</v>
      </c>
      <c r="T17" s="18" t="s">
        <v>71</v>
      </c>
      <c r="U17" s="13" t="s">
        <v>97</v>
      </c>
      <c r="V17" s="13" t="s">
        <v>134</v>
      </c>
      <c r="W17" s="17" t="s">
        <v>74</v>
      </c>
      <c r="X17" s="17" t="s">
        <v>135</v>
      </c>
      <c r="Y17" s="17" t="s">
        <v>125</v>
      </c>
      <c r="Z17" s="17" t="s">
        <v>85</v>
      </c>
      <c r="AA17" s="13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</row>
    <row r="18" customFormat="false" ht="15" hidden="false" customHeight="false" outlineLevel="0" collapsed="false">
      <c r="A18" s="15" t="s">
        <v>136</v>
      </c>
      <c r="B18" s="8" t="s">
        <v>137</v>
      </c>
      <c r="C18" s="16" t="s">
        <v>138</v>
      </c>
      <c r="D18" s="17" t="s">
        <v>139</v>
      </c>
      <c r="E18" s="17" t="n">
        <v>63</v>
      </c>
      <c r="F18" s="17" t="n">
        <v>10</v>
      </c>
      <c r="G18" s="13" t="n">
        <v>27</v>
      </c>
      <c r="H18" s="13" t="n">
        <v>105</v>
      </c>
      <c r="I18" s="17" t="s">
        <v>42</v>
      </c>
      <c r="J18" s="17" t="s">
        <v>43</v>
      </c>
      <c r="K18" s="17" t="s">
        <v>42</v>
      </c>
      <c r="L18" s="17" t="s">
        <v>32</v>
      </c>
      <c r="M18" s="17" t="s">
        <v>140</v>
      </c>
      <c r="N18" s="17" t="s">
        <v>32</v>
      </c>
      <c r="O18" s="17" t="s">
        <v>32</v>
      </c>
      <c r="P18" s="17" t="s">
        <v>55</v>
      </c>
      <c r="Q18" s="17" t="s">
        <v>32</v>
      </c>
      <c r="R18" s="16" t="s">
        <v>32</v>
      </c>
      <c r="S18" s="16" t="s">
        <v>141</v>
      </c>
      <c r="T18" s="18" t="s">
        <v>32</v>
      </c>
      <c r="U18" s="13" t="s">
        <v>32</v>
      </c>
      <c r="V18" s="13" t="s">
        <v>107</v>
      </c>
      <c r="W18" s="17" t="s">
        <v>32</v>
      </c>
      <c r="X18" s="17" t="s">
        <v>32</v>
      </c>
      <c r="Y18" s="17" t="s">
        <v>135</v>
      </c>
      <c r="Z18" s="17" t="s">
        <v>32</v>
      </c>
      <c r="AA18" s="13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</row>
    <row r="19" customFormat="false" ht="15" hidden="false" customHeight="false" outlineLevel="0" collapsed="false">
      <c r="A19" s="15" t="s">
        <v>142</v>
      </c>
      <c r="B19" s="8" t="s">
        <v>143</v>
      </c>
      <c r="C19" s="16" t="s">
        <v>138</v>
      </c>
      <c r="D19" s="17" t="s">
        <v>144</v>
      </c>
      <c r="E19" s="17" t="n">
        <v>0</v>
      </c>
      <c r="F19" s="17" t="n">
        <v>0</v>
      </c>
      <c r="G19" s="13" t="n">
        <v>100</v>
      </c>
      <c r="H19" s="13" t="n">
        <v>254</v>
      </c>
      <c r="I19" s="17" t="s">
        <v>42</v>
      </c>
      <c r="J19" s="17" t="s">
        <v>43</v>
      </c>
      <c r="K19" s="17" t="s">
        <v>43</v>
      </c>
      <c r="L19" s="17" t="s">
        <v>32</v>
      </c>
      <c r="M19" s="17" t="s">
        <v>67</v>
      </c>
      <c r="N19" s="17" t="s">
        <v>145</v>
      </c>
      <c r="O19" s="17" t="s">
        <v>32</v>
      </c>
      <c r="P19" s="17" t="s">
        <v>55</v>
      </c>
      <c r="Q19" s="17" t="s">
        <v>55</v>
      </c>
      <c r="R19" s="16" t="s">
        <v>32</v>
      </c>
      <c r="S19" s="16" t="s">
        <v>141</v>
      </c>
      <c r="T19" s="18" t="s">
        <v>90</v>
      </c>
      <c r="U19" s="13" t="s">
        <v>32</v>
      </c>
      <c r="V19" s="13" t="s">
        <v>146</v>
      </c>
      <c r="W19" s="17" t="s">
        <v>107</v>
      </c>
      <c r="X19" s="17" t="s">
        <v>32</v>
      </c>
      <c r="Y19" s="17" t="s">
        <v>49</v>
      </c>
      <c r="Z19" s="17" t="s">
        <v>147</v>
      </c>
      <c r="AA19" s="13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</row>
    <row r="20" customFormat="false" ht="15" hidden="false" customHeight="false" outlineLevel="0" collapsed="false">
      <c r="A20" s="15" t="s">
        <v>148</v>
      </c>
      <c r="B20" s="8" t="s">
        <v>149</v>
      </c>
      <c r="C20" s="16" t="s">
        <v>138</v>
      </c>
      <c r="D20" s="17" t="s">
        <v>150</v>
      </c>
      <c r="E20" s="17" t="n">
        <v>15</v>
      </c>
      <c r="F20" s="17" t="n">
        <v>0</v>
      </c>
      <c r="G20" s="13" t="n">
        <v>85</v>
      </c>
      <c r="H20" s="13" t="n">
        <v>260</v>
      </c>
      <c r="I20" s="17" t="s">
        <v>43</v>
      </c>
      <c r="J20" s="17" t="s">
        <v>43</v>
      </c>
      <c r="K20" s="17" t="s">
        <v>43</v>
      </c>
      <c r="L20" s="17" t="s">
        <v>81</v>
      </c>
      <c r="M20" s="17" t="s">
        <v>151</v>
      </c>
      <c r="N20" s="17" t="s">
        <v>67</v>
      </c>
      <c r="O20" s="17" t="s">
        <v>55</v>
      </c>
      <c r="P20" s="17" t="s">
        <v>55</v>
      </c>
      <c r="Q20" s="17" t="s">
        <v>55</v>
      </c>
      <c r="R20" s="16" t="s">
        <v>69</v>
      </c>
      <c r="S20" s="16" t="s">
        <v>141</v>
      </c>
      <c r="T20" s="18" t="s">
        <v>90</v>
      </c>
      <c r="U20" s="13" t="s">
        <v>97</v>
      </c>
      <c r="V20" s="13" t="s">
        <v>146</v>
      </c>
      <c r="W20" s="17" t="s">
        <v>107</v>
      </c>
      <c r="X20" s="17" t="s">
        <v>49</v>
      </c>
      <c r="Y20" s="17" t="s">
        <v>85</v>
      </c>
      <c r="Z20" s="17" t="s">
        <v>85</v>
      </c>
      <c r="AA20" s="13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</row>
    <row r="21" customFormat="false" ht="15" hidden="false" customHeight="false" outlineLevel="0" collapsed="false">
      <c r="A21" s="15" t="s">
        <v>152</v>
      </c>
      <c r="B21" s="8" t="s">
        <v>153</v>
      </c>
      <c r="C21" s="16" t="s">
        <v>138</v>
      </c>
      <c r="D21" s="17" t="s">
        <v>154</v>
      </c>
      <c r="E21" s="17" t="n">
        <v>50</v>
      </c>
      <c r="F21" s="17" t="n">
        <v>0</v>
      </c>
      <c r="G21" s="13" t="n">
        <v>50</v>
      </c>
      <c r="H21" s="13" t="n">
        <v>245</v>
      </c>
      <c r="I21" s="17" t="s">
        <v>42</v>
      </c>
      <c r="J21" s="17" t="s">
        <v>43</v>
      </c>
      <c r="K21" s="17" t="s">
        <v>42</v>
      </c>
      <c r="L21" s="17" t="s">
        <v>32</v>
      </c>
      <c r="M21" s="17" t="s">
        <v>155</v>
      </c>
      <c r="N21" s="17" t="s">
        <v>32</v>
      </c>
      <c r="O21" s="17" t="s">
        <v>32</v>
      </c>
      <c r="P21" s="17" t="s">
        <v>55</v>
      </c>
      <c r="Q21" s="17" t="s">
        <v>32</v>
      </c>
      <c r="R21" s="16" t="s">
        <v>32</v>
      </c>
      <c r="S21" s="16" t="s">
        <v>70</v>
      </c>
      <c r="T21" s="18" t="s">
        <v>32</v>
      </c>
      <c r="U21" s="13" t="s">
        <v>32</v>
      </c>
      <c r="V21" s="13" t="s">
        <v>156</v>
      </c>
      <c r="W21" s="17" t="s">
        <v>32</v>
      </c>
      <c r="X21" s="17" t="s">
        <v>32</v>
      </c>
      <c r="Y21" s="17" t="s">
        <v>157</v>
      </c>
      <c r="Z21" s="17" t="s">
        <v>32</v>
      </c>
      <c r="AA21" s="13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</row>
    <row r="22" customFormat="false" ht="15" hidden="false" customHeight="false" outlineLevel="0" collapsed="false">
      <c r="A22" s="15" t="s">
        <v>158</v>
      </c>
      <c r="B22" s="8" t="s">
        <v>159</v>
      </c>
      <c r="C22" s="16" t="s">
        <v>138</v>
      </c>
      <c r="D22" s="17" t="s">
        <v>160</v>
      </c>
      <c r="E22" s="17" t="n">
        <v>90</v>
      </c>
      <c r="F22" s="17" t="n">
        <v>10</v>
      </c>
      <c r="G22" s="13" t="n">
        <v>0</v>
      </c>
      <c r="H22" s="13" t="n">
        <v>194</v>
      </c>
      <c r="I22" s="17" t="s">
        <v>42</v>
      </c>
      <c r="J22" s="17" t="s">
        <v>43</v>
      </c>
      <c r="K22" s="17" t="s">
        <v>43</v>
      </c>
      <c r="L22" s="17" t="s">
        <v>32</v>
      </c>
      <c r="M22" s="17" t="s">
        <v>161</v>
      </c>
      <c r="N22" s="17" t="s">
        <v>162</v>
      </c>
      <c r="O22" s="17" t="s">
        <v>32</v>
      </c>
      <c r="P22" s="17" t="s">
        <v>55</v>
      </c>
      <c r="Q22" s="17" t="s">
        <v>55</v>
      </c>
      <c r="R22" s="16" t="s">
        <v>32</v>
      </c>
      <c r="S22" s="16" t="s">
        <v>69</v>
      </c>
      <c r="T22" s="18" t="s">
        <v>70</v>
      </c>
      <c r="U22" s="13" t="s">
        <v>32</v>
      </c>
      <c r="V22" s="13" t="s">
        <v>97</v>
      </c>
      <c r="W22" s="17" t="s">
        <v>156</v>
      </c>
      <c r="X22" s="17" t="s">
        <v>32</v>
      </c>
      <c r="Y22" s="17" t="s">
        <v>135</v>
      </c>
      <c r="Z22" s="17" t="s">
        <v>135</v>
      </c>
      <c r="AA22" s="13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</row>
    <row r="23" customFormat="false" ht="15" hidden="false" customHeight="false" outlineLevel="0" collapsed="false">
      <c r="A23" s="15" t="s">
        <v>163</v>
      </c>
      <c r="B23" s="8" t="s">
        <v>164</v>
      </c>
      <c r="C23" s="16" t="s">
        <v>165</v>
      </c>
      <c r="D23" s="17" t="s">
        <v>166</v>
      </c>
      <c r="E23" s="17" t="n">
        <v>100</v>
      </c>
      <c r="F23" s="17" t="n">
        <v>0</v>
      </c>
      <c r="G23" s="13" t="n">
        <v>0</v>
      </c>
      <c r="H23" s="13" t="n">
        <v>254</v>
      </c>
      <c r="I23" s="17" t="s">
        <v>43</v>
      </c>
      <c r="J23" s="17" t="s">
        <v>44</v>
      </c>
      <c r="K23" s="17" t="s">
        <v>42</v>
      </c>
      <c r="L23" s="17" t="s">
        <v>96</v>
      </c>
      <c r="M23" s="17" t="s">
        <v>32</v>
      </c>
      <c r="N23" s="17" t="s">
        <v>32</v>
      </c>
      <c r="O23" s="17" t="s">
        <v>55</v>
      </c>
      <c r="P23" s="17" t="s">
        <v>32</v>
      </c>
      <c r="Q23" s="17" t="s">
        <v>32</v>
      </c>
      <c r="R23" s="16" t="s">
        <v>56</v>
      </c>
      <c r="S23" s="16" t="s">
        <v>32</v>
      </c>
      <c r="T23" s="18" t="s">
        <v>32</v>
      </c>
      <c r="U23" s="13" t="s">
        <v>167</v>
      </c>
      <c r="V23" s="13" t="s">
        <v>32</v>
      </c>
      <c r="W23" s="17" t="s">
        <v>32</v>
      </c>
      <c r="X23" s="17" t="s">
        <v>125</v>
      </c>
      <c r="Y23" s="17" t="s">
        <v>32</v>
      </c>
      <c r="Z23" s="17" t="s">
        <v>32</v>
      </c>
      <c r="AA23" s="13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</row>
    <row r="24" customFormat="false" ht="15" hidden="false" customHeight="false" outlineLevel="0" collapsed="false">
      <c r="A24" s="15" t="s">
        <v>168</v>
      </c>
      <c r="B24" s="8" t="s">
        <v>169</v>
      </c>
      <c r="C24" s="16" t="s">
        <v>165</v>
      </c>
      <c r="D24" s="17" t="s">
        <v>170</v>
      </c>
      <c r="E24" s="17" t="n">
        <v>40</v>
      </c>
      <c r="F24" s="17" t="n">
        <v>50</v>
      </c>
      <c r="G24" s="13" t="n">
        <v>10</v>
      </c>
      <c r="H24" s="13" t="n">
        <v>348</v>
      </c>
      <c r="I24" s="17" t="s">
        <v>42</v>
      </c>
      <c r="J24" s="17" t="s">
        <v>43</v>
      </c>
      <c r="K24" s="17" t="s">
        <v>42</v>
      </c>
      <c r="L24" s="17" t="s">
        <v>32</v>
      </c>
      <c r="M24" s="17" t="s">
        <v>155</v>
      </c>
      <c r="N24" s="17" t="s">
        <v>32</v>
      </c>
      <c r="O24" s="17" t="s">
        <v>32</v>
      </c>
      <c r="P24" s="17" t="s">
        <v>55</v>
      </c>
      <c r="Q24" s="17" t="s">
        <v>32</v>
      </c>
      <c r="R24" s="16" t="s">
        <v>32</v>
      </c>
      <c r="S24" s="16" t="s">
        <v>141</v>
      </c>
      <c r="T24" s="18" t="s">
        <v>32</v>
      </c>
      <c r="U24" s="13" t="s">
        <v>32</v>
      </c>
      <c r="V24" s="13" t="s">
        <v>146</v>
      </c>
      <c r="W24" s="17" t="s">
        <v>32</v>
      </c>
      <c r="X24" s="17" t="s">
        <v>32</v>
      </c>
      <c r="Y24" s="17" t="s">
        <v>49</v>
      </c>
      <c r="Z24" s="17" t="s">
        <v>32</v>
      </c>
      <c r="AA24" s="13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</row>
    <row r="25" customFormat="false" ht="15" hidden="false" customHeight="false" outlineLevel="0" collapsed="false">
      <c r="A25" s="15" t="s">
        <v>171</v>
      </c>
      <c r="B25" s="8" t="s">
        <v>172</v>
      </c>
      <c r="C25" s="16" t="s">
        <v>165</v>
      </c>
      <c r="D25" s="17" t="s">
        <v>173</v>
      </c>
      <c r="E25" s="17" t="n">
        <v>40</v>
      </c>
      <c r="F25" s="17" t="n">
        <v>0</v>
      </c>
      <c r="G25" s="13" t="n">
        <v>60</v>
      </c>
      <c r="H25" s="13" t="n">
        <v>240</v>
      </c>
      <c r="I25" s="17" t="s">
        <v>43</v>
      </c>
      <c r="J25" s="17" t="s">
        <v>43</v>
      </c>
      <c r="K25" s="17" t="s">
        <v>42</v>
      </c>
      <c r="L25" s="17" t="s">
        <v>122</v>
      </c>
      <c r="M25" s="17" t="s">
        <v>68</v>
      </c>
      <c r="N25" s="17" t="s">
        <v>32</v>
      </c>
      <c r="O25" s="17" t="s">
        <v>55</v>
      </c>
      <c r="P25" s="17" t="s">
        <v>55</v>
      </c>
      <c r="Q25" s="17" t="s">
        <v>32</v>
      </c>
      <c r="R25" s="16" t="s">
        <v>57</v>
      </c>
      <c r="S25" s="16" t="s">
        <v>114</v>
      </c>
      <c r="T25" s="18" t="s">
        <v>32</v>
      </c>
      <c r="U25" s="13" t="s">
        <v>98</v>
      </c>
      <c r="V25" s="13" t="s">
        <v>124</v>
      </c>
      <c r="W25" s="17" t="s">
        <v>32</v>
      </c>
      <c r="X25" s="17" t="s">
        <v>49</v>
      </c>
      <c r="Y25" s="17" t="s">
        <v>126</v>
      </c>
      <c r="Z25" s="17" t="s">
        <v>32</v>
      </c>
      <c r="AA25" s="13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</row>
    <row r="26" customFormat="false" ht="15" hidden="false" customHeight="false" outlineLevel="0" collapsed="false">
      <c r="A26" s="15" t="s">
        <v>174</v>
      </c>
      <c r="B26" s="8" t="s">
        <v>175</v>
      </c>
      <c r="C26" s="16" t="s">
        <v>165</v>
      </c>
      <c r="D26" s="17" t="s">
        <v>176</v>
      </c>
      <c r="E26" s="17" t="n">
        <v>10</v>
      </c>
      <c r="F26" s="17" t="n">
        <v>30</v>
      </c>
      <c r="G26" s="13" t="n">
        <v>70</v>
      </c>
      <c r="H26" s="13" t="n">
        <v>215</v>
      </c>
      <c r="I26" s="17" t="s">
        <v>42</v>
      </c>
      <c r="J26" s="17" t="s">
        <v>43</v>
      </c>
      <c r="K26" s="17" t="s">
        <v>42</v>
      </c>
      <c r="L26" s="17" t="s">
        <v>32</v>
      </c>
      <c r="M26" s="17" t="s">
        <v>82</v>
      </c>
      <c r="N26" s="17" t="s">
        <v>32</v>
      </c>
      <c r="O26" s="17" t="s">
        <v>32</v>
      </c>
      <c r="P26" s="17" t="s">
        <v>55</v>
      </c>
      <c r="Q26" s="17" t="s">
        <v>32</v>
      </c>
      <c r="R26" s="16" t="s">
        <v>32</v>
      </c>
      <c r="S26" s="16" t="s">
        <v>69</v>
      </c>
      <c r="T26" s="18" t="s">
        <v>32</v>
      </c>
      <c r="U26" s="13" t="s">
        <v>32</v>
      </c>
      <c r="V26" s="13" t="s">
        <v>97</v>
      </c>
      <c r="W26" s="17" t="s">
        <v>32</v>
      </c>
      <c r="X26" s="17" t="s">
        <v>32</v>
      </c>
      <c r="Y26" s="17" t="s">
        <v>49</v>
      </c>
      <c r="Z26" s="17" t="s">
        <v>32</v>
      </c>
      <c r="AA26" s="13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</row>
    <row r="27" customFormat="false" ht="15" hidden="false" customHeight="false" outlineLevel="0" collapsed="false">
      <c r="A27" s="15" t="s">
        <v>177</v>
      </c>
      <c r="B27" s="8" t="s">
        <v>178</v>
      </c>
      <c r="C27" s="16" t="s">
        <v>165</v>
      </c>
      <c r="D27" s="17" t="s">
        <v>179</v>
      </c>
      <c r="E27" s="17" t="n">
        <v>30</v>
      </c>
      <c r="F27" s="17" t="n">
        <v>0</v>
      </c>
      <c r="G27" s="13" t="n">
        <v>70</v>
      </c>
      <c r="H27" s="13" t="n">
        <v>95</v>
      </c>
      <c r="I27" s="17" t="s">
        <v>42</v>
      </c>
      <c r="J27" s="17" t="s">
        <v>43</v>
      </c>
      <c r="K27" s="17" t="s">
        <v>43</v>
      </c>
      <c r="L27" s="17" t="s">
        <v>32</v>
      </c>
      <c r="M27" s="17" t="s">
        <v>180</v>
      </c>
      <c r="N27" s="17" t="s">
        <v>130</v>
      </c>
      <c r="O27" s="17" t="s">
        <v>32</v>
      </c>
      <c r="P27" s="17" t="s">
        <v>55</v>
      </c>
      <c r="Q27" s="17" t="s">
        <v>55</v>
      </c>
      <c r="R27" s="16" t="s">
        <v>32</v>
      </c>
      <c r="S27" s="16" t="s">
        <v>69</v>
      </c>
      <c r="T27" s="18" t="s">
        <v>90</v>
      </c>
      <c r="U27" s="13" t="s">
        <v>32</v>
      </c>
      <c r="V27" s="13" t="s">
        <v>91</v>
      </c>
      <c r="W27" s="17" t="s">
        <v>107</v>
      </c>
      <c r="X27" s="17" t="s">
        <v>32</v>
      </c>
      <c r="Y27" s="17" t="s">
        <v>135</v>
      </c>
      <c r="Z27" s="17" t="s">
        <v>135</v>
      </c>
      <c r="AA27" s="13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</row>
    <row r="28" customFormat="false" ht="15" hidden="false" customHeight="false" outlineLevel="0" collapsed="false">
      <c r="A28" s="21" t="s">
        <v>181</v>
      </c>
      <c r="B28" s="8" t="s">
        <v>182</v>
      </c>
      <c r="C28" s="16" t="s">
        <v>165</v>
      </c>
      <c r="D28" s="17" t="s">
        <v>183</v>
      </c>
      <c r="E28" s="17" t="n">
        <v>1</v>
      </c>
      <c r="F28" s="17" t="n">
        <v>0</v>
      </c>
      <c r="G28" s="13" t="n">
        <v>99</v>
      </c>
      <c r="H28" s="13" t="n">
        <v>290</v>
      </c>
      <c r="I28" s="17" t="s">
        <v>42</v>
      </c>
      <c r="J28" s="17" t="s">
        <v>43</v>
      </c>
      <c r="K28" s="17" t="s">
        <v>42</v>
      </c>
      <c r="L28" s="17" t="s">
        <v>32</v>
      </c>
      <c r="M28" s="17" t="s">
        <v>67</v>
      </c>
      <c r="N28" s="17" t="s">
        <v>32</v>
      </c>
      <c r="O28" s="17" t="s">
        <v>32</v>
      </c>
      <c r="P28" s="17" t="s">
        <v>55</v>
      </c>
      <c r="Q28" s="17" t="s">
        <v>32</v>
      </c>
      <c r="R28" s="16" t="s">
        <v>32</v>
      </c>
      <c r="S28" s="16" t="s">
        <v>70</v>
      </c>
      <c r="T28" s="18" t="s">
        <v>32</v>
      </c>
      <c r="U28" s="13" t="s">
        <v>32</v>
      </c>
      <c r="V28" s="13" t="s">
        <v>156</v>
      </c>
      <c r="W28" s="17" t="s">
        <v>32</v>
      </c>
      <c r="X28" s="17" t="s">
        <v>32</v>
      </c>
      <c r="Y28" s="17" t="s">
        <v>135</v>
      </c>
      <c r="Z28" s="17" t="s">
        <v>32</v>
      </c>
      <c r="AA28" s="13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</row>
    <row r="29" customFormat="false" ht="15" hidden="false" customHeight="false" outlineLevel="0" collapsed="false">
      <c r="A29" s="21" t="s">
        <v>184</v>
      </c>
      <c r="B29" s="8" t="s">
        <v>185</v>
      </c>
      <c r="C29" s="16" t="s">
        <v>165</v>
      </c>
      <c r="D29" s="17" t="s">
        <v>186</v>
      </c>
      <c r="E29" s="17" t="n">
        <v>5</v>
      </c>
      <c r="F29" s="17" t="n">
        <v>0</v>
      </c>
      <c r="G29" s="13" t="n">
        <v>95</v>
      </c>
      <c r="H29" s="13" t="n">
        <v>254</v>
      </c>
      <c r="I29" s="17" t="s">
        <v>42</v>
      </c>
      <c r="J29" s="17" t="s">
        <v>43</v>
      </c>
      <c r="K29" s="17" t="s">
        <v>42</v>
      </c>
      <c r="L29" s="17" t="s">
        <v>32</v>
      </c>
      <c r="M29" s="17" t="s">
        <v>68</v>
      </c>
      <c r="N29" s="17" t="s">
        <v>32</v>
      </c>
      <c r="O29" s="17" t="s">
        <v>32</v>
      </c>
      <c r="P29" s="17" t="s">
        <v>55</v>
      </c>
      <c r="Q29" s="17" t="s">
        <v>32</v>
      </c>
      <c r="R29" s="16" t="s">
        <v>32</v>
      </c>
      <c r="S29" s="16" t="s">
        <v>69</v>
      </c>
      <c r="T29" s="18" t="s">
        <v>32</v>
      </c>
      <c r="U29" s="13" t="s">
        <v>32</v>
      </c>
      <c r="V29" s="13" t="s">
        <v>97</v>
      </c>
      <c r="W29" s="17" t="s">
        <v>32</v>
      </c>
      <c r="X29" s="17" t="s">
        <v>32</v>
      </c>
      <c r="Y29" s="17" t="s">
        <v>135</v>
      </c>
      <c r="Z29" s="17" t="s">
        <v>32</v>
      </c>
      <c r="AA29" s="13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</row>
    <row r="30" customFormat="false" ht="15" hidden="false" customHeight="false" outlineLevel="0" collapsed="false">
      <c r="A30" s="21" t="s">
        <v>187</v>
      </c>
      <c r="B30" s="8" t="s">
        <v>188</v>
      </c>
      <c r="C30" s="16" t="s">
        <v>102</v>
      </c>
      <c r="D30" s="17" t="s">
        <v>189</v>
      </c>
      <c r="E30" s="17" t="n">
        <v>25</v>
      </c>
      <c r="F30" s="17" t="n">
        <v>75</v>
      </c>
      <c r="G30" s="13" t="n">
        <v>0</v>
      </c>
      <c r="H30" s="13" t="n">
        <v>200</v>
      </c>
      <c r="I30" s="17" t="s">
        <v>42</v>
      </c>
      <c r="J30" s="17" t="s">
        <v>43</v>
      </c>
      <c r="K30" s="17" t="s">
        <v>42</v>
      </c>
      <c r="L30" s="17" t="s">
        <v>32</v>
      </c>
      <c r="M30" s="17" t="s">
        <v>66</v>
      </c>
      <c r="N30" s="17" t="s">
        <v>32</v>
      </c>
      <c r="O30" s="17" t="s">
        <v>32</v>
      </c>
      <c r="P30" s="17" t="s">
        <v>190</v>
      </c>
      <c r="Q30" s="17" t="s">
        <v>32</v>
      </c>
      <c r="R30" s="16" t="s">
        <v>32</v>
      </c>
      <c r="S30" s="16" t="s">
        <v>141</v>
      </c>
      <c r="T30" s="18" t="s">
        <v>32</v>
      </c>
      <c r="U30" s="13" t="s">
        <v>32</v>
      </c>
      <c r="V30" s="13" t="s">
        <v>146</v>
      </c>
      <c r="W30" s="17" t="s">
        <v>32</v>
      </c>
      <c r="X30" s="17" t="s">
        <v>32</v>
      </c>
      <c r="Y30" s="17" t="s">
        <v>126</v>
      </c>
      <c r="Z30" s="17" t="s">
        <v>32</v>
      </c>
      <c r="AA30" s="13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</row>
    <row r="31" customFormat="false" ht="15" hidden="false" customHeight="false" outlineLevel="0" collapsed="false">
      <c r="A31" s="21" t="s">
        <v>191</v>
      </c>
      <c r="B31" s="8" t="s">
        <v>192</v>
      </c>
      <c r="C31" s="16" t="s">
        <v>102</v>
      </c>
      <c r="D31" s="17" t="s">
        <v>32</v>
      </c>
      <c r="E31" s="17" t="s">
        <v>32</v>
      </c>
      <c r="F31" s="17" t="s">
        <v>32</v>
      </c>
      <c r="G31" s="13" t="s">
        <v>32</v>
      </c>
      <c r="H31" s="13" t="s">
        <v>32</v>
      </c>
      <c r="I31" s="17" t="s">
        <v>32</v>
      </c>
      <c r="J31" s="17" t="s">
        <v>32</v>
      </c>
      <c r="K31" s="17" t="s">
        <v>32</v>
      </c>
      <c r="L31" s="17" t="s">
        <v>32</v>
      </c>
      <c r="M31" s="17" t="s">
        <v>32</v>
      </c>
      <c r="N31" s="17" t="s">
        <v>32</v>
      </c>
      <c r="O31" s="17" t="s">
        <v>32</v>
      </c>
      <c r="P31" s="17" t="s">
        <v>32</v>
      </c>
      <c r="Q31" s="17" t="s">
        <v>32</v>
      </c>
      <c r="R31" s="16" t="s">
        <v>32</v>
      </c>
      <c r="S31" s="16" t="s">
        <v>32</v>
      </c>
      <c r="T31" s="18" t="s">
        <v>32</v>
      </c>
      <c r="U31" s="13" t="s">
        <v>32</v>
      </c>
      <c r="V31" s="13" t="s">
        <v>32</v>
      </c>
      <c r="W31" s="17" t="s">
        <v>32</v>
      </c>
      <c r="X31" s="17" t="s">
        <v>32</v>
      </c>
      <c r="Y31" s="17" t="s">
        <v>32</v>
      </c>
      <c r="Z31" s="17" t="s">
        <v>32</v>
      </c>
      <c r="AA31" s="13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</row>
    <row r="32" customFormat="false" ht="15" hidden="false" customHeight="false" outlineLevel="0" collapsed="false">
      <c r="A32" s="21" t="s">
        <v>193</v>
      </c>
      <c r="B32" s="8" t="s">
        <v>194</v>
      </c>
      <c r="C32" s="16" t="s">
        <v>102</v>
      </c>
      <c r="D32" s="17" t="s">
        <v>32</v>
      </c>
      <c r="E32" s="17" t="s">
        <v>32</v>
      </c>
      <c r="F32" s="17" t="s">
        <v>32</v>
      </c>
      <c r="G32" s="13" t="s">
        <v>32</v>
      </c>
      <c r="H32" s="13" t="s">
        <v>32</v>
      </c>
      <c r="I32" s="17" t="s">
        <v>32</v>
      </c>
      <c r="J32" s="17" t="s">
        <v>32</v>
      </c>
      <c r="K32" s="17" t="s">
        <v>32</v>
      </c>
      <c r="L32" s="17" t="s">
        <v>32</v>
      </c>
      <c r="M32" s="17" t="s">
        <v>32</v>
      </c>
      <c r="N32" s="17" t="s">
        <v>32</v>
      </c>
      <c r="O32" s="17" t="s">
        <v>32</v>
      </c>
      <c r="P32" s="17" t="s">
        <v>32</v>
      </c>
      <c r="Q32" s="17" t="s">
        <v>32</v>
      </c>
      <c r="R32" s="16" t="s">
        <v>32</v>
      </c>
      <c r="S32" s="16" t="s">
        <v>32</v>
      </c>
      <c r="T32" s="18" t="s">
        <v>32</v>
      </c>
      <c r="U32" s="13" t="s">
        <v>32</v>
      </c>
      <c r="V32" s="13" t="s">
        <v>32</v>
      </c>
      <c r="W32" s="17" t="s">
        <v>32</v>
      </c>
      <c r="X32" s="17" t="s">
        <v>32</v>
      </c>
      <c r="Y32" s="17" t="s">
        <v>32</v>
      </c>
      <c r="Z32" s="17" t="s">
        <v>32</v>
      </c>
      <c r="AA32" s="13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</row>
    <row r="33" customFormat="false" ht="15" hidden="false" customHeight="false" outlineLevel="0" collapsed="false">
      <c r="A33" s="7" t="s">
        <v>195</v>
      </c>
      <c r="B33" s="8" t="s">
        <v>196</v>
      </c>
      <c r="C33" s="9" t="s">
        <v>102</v>
      </c>
      <c r="D33" s="10" t="s">
        <v>32</v>
      </c>
      <c r="E33" s="10" t="s">
        <v>32</v>
      </c>
      <c r="F33" s="10" t="s">
        <v>32</v>
      </c>
      <c r="G33" s="11" t="s">
        <v>32</v>
      </c>
      <c r="H33" s="11" t="s">
        <v>32</v>
      </c>
      <c r="I33" s="10" t="s">
        <v>32</v>
      </c>
      <c r="J33" s="10" t="s">
        <v>32</v>
      </c>
      <c r="K33" s="10" t="s">
        <v>32</v>
      </c>
      <c r="L33" s="10" t="s">
        <v>32</v>
      </c>
      <c r="M33" s="10" t="s">
        <v>32</v>
      </c>
      <c r="N33" s="10" t="s">
        <v>32</v>
      </c>
      <c r="O33" s="10" t="s">
        <v>32</v>
      </c>
      <c r="P33" s="10" t="s">
        <v>32</v>
      </c>
      <c r="Q33" s="10" t="s">
        <v>32</v>
      </c>
      <c r="R33" s="9" t="s">
        <v>32</v>
      </c>
      <c r="S33" s="9" t="s">
        <v>32</v>
      </c>
      <c r="T33" s="12" t="s">
        <v>32</v>
      </c>
      <c r="U33" s="11" t="s">
        <v>32</v>
      </c>
      <c r="V33" s="11" t="s">
        <v>32</v>
      </c>
      <c r="W33" s="10" t="s">
        <v>32</v>
      </c>
      <c r="X33" s="10" t="s">
        <v>32</v>
      </c>
      <c r="Y33" s="10" t="s">
        <v>32</v>
      </c>
      <c r="Z33" s="10" t="s">
        <v>32</v>
      </c>
      <c r="AA33" s="13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</row>
    <row r="34" customFormat="false" ht="15" hidden="false" customHeight="false" outlineLevel="0" collapsed="false">
      <c r="A34" s="21" t="s">
        <v>197</v>
      </c>
      <c r="B34" s="8" t="s">
        <v>198</v>
      </c>
      <c r="C34" s="16" t="s">
        <v>102</v>
      </c>
      <c r="D34" s="17" t="s">
        <v>199</v>
      </c>
      <c r="E34" s="17" t="n">
        <v>10</v>
      </c>
      <c r="F34" s="17" t="n">
        <v>10</v>
      </c>
      <c r="G34" s="13" t="n">
        <v>80</v>
      </c>
      <c r="H34" s="13" t="n">
        <v>166</v>
      </c>
      <c r="I34" s="17" t="s">
        <v>43</v>
      </c>
      <c r="J34" s="17" t="s">
        <v>43</v>
      </c>
      <c r="K34" s="17" t="s">
        <v>43</v>
      </c>
      <c r="L34" s="17" t="s">
        <v>81</v>
      </c>
      <c r="M34" s="17" t="s">
        <v>67</v>
      </c>
      <c r="N34" s="17" t="s">
        <v>145</v>
      </c>
      <c r="O34" s="17" t="s">
        <v>55</v>
      </c>
      <c r="P34" s="17" t="s">
        <v>55</v>
      </c>
      <c r="Q34" s="17" t="s">
        <v>55</v>
      </c>
      <c r="R34" s="16" t="s">
        <v>69</v>
      </c>
      <c r="S34" s="16" t="s">
        <v>141</v>
      </c>
      <c r="T34" s="18" t="s">
        <v>90</v>
      </c>
      <c r="U34" s="13" t="s">
        <v>97</v>
      </c>
      <c r="V34" s="13" t="s">
        <v>146</v>
      </c>
      <c r="W34" s="17" t="s">
        <v>107</v>
      </c>
      <c r="X34" s="17" t="s">
        <v>147</v>
      </c>
      <c r="Y34" s="17" t="s">
        <v>200</v>
      </c>
      <c r="Z34" s="17" t="s">
        <v>126</v>
      </c>
      <c r="AA34" s="13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</row>
    <row r="35" customFormat="false" ht="15" hidden="false" customHeight="false" outlineLevel="0" collapsed="false">
      <c r="A35" s="21" t="s">
        <v>201</v>
      </c>
      <c r="B35" s="8" t="s">
        <v>202</v>
      </c>
      <c r="C35" s="16" t="s">
        <v>138</v>
      </c>
      <c r="D35" s="17" t="s">
        <v>203</v>
      </c>
      <c r="E35" s="17" t="n">
        <v>60</v>
      </c>
      <c r="F35" s="17" t="n">
        <v>0</v>
      </c>
      <c r="G35" s="13" t="n">
        <v>40</v>
      </c>
      <c r="H35" s="13" t="n">
        <v>160</v>
      </c>
      <c r="I35" s="17" t="s">
        <v>43</v>
      </c>
      <c r="J35" s="17" t="s">
        <v>43</v>
      </c>
      <c r="K35" s="17" t="s">
        <v>42</v>
      </c>
      <c r="L35" s="17" t="s">
        <v>104</v>
      </c>
      <c r="M35" s="17" t="s">
        <v>155</v>
      </c>
      <c r="N35" s="17" t="s">
        <v>32</v>
      </c>
      <c r="O35" s="17" t="s">
        <v>55</v>
      </c>
      <c r="P35" s="17" t="s">
        <v>55</v>
      </c>
      <c r="Q35" s="17" t="s">
        <v>32</v>
      </c>
      <c r="R35" s="16" t="s">
        <v>69</v>
      </c>
      <c r="S35" s="16" t="s">
        <v>90</v>
      </c>
      <c r="T35" s="18" t="s">
        <v>32</v>
      </c>
      <c r="U35" s="13" t="s">
        <v>97</v>
      </c>
      <c r="V35" s="13" t="s">
        <v>107</v>
      </c>
      <c r="W35" s="17" t="s">
        <v>32</v>
      </c>
      <c r="X35" s="17" t="s">
        <v>157</v>
      </c>
      <c r="Y35" s="17" t="s">
        <v>135</v>
      </c>
      <c r="Z35" s="17" t="s">
        <v>32</v>
      </c>
      <c r="AA35" s="13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</row>
    <row r="36" customFormat="false" ht="15" hidden="false" customHeight="false" outlineLevel="0" collapsed="false">
      <c r="A36" s="7" t="s">
        <v>204</v>
      </c>
      <c r="B36" s="8" t="s">
        <v>205</v>
      </c>
      <c r="C36" s="9" t="s">
        <v>206</v>
      </c>
      <c r="D36" s="10" t="s">
        <v>32</v>
      </c>
      <c r="E36" s="10" t="s">
        <v>32</v>
      </c>
      <c r="F36" s="10" t="s">
        <v>32</v>
      </c>
      <c r="G36" s="11" t="s">
        <v>32</v>
      </c>
      <c r="H36" s="11" t="s">
        <v>32</v>
      </c>
      <c r="I36" s="10" t="s">
        <v>32</v>
      </c>
      <c r="J36" s="10" t="s">
        <v>32</v>
      </c>
      <c r="K36" s="10" t="s">
        <v>32</v>
      </c>
      <c r="L36" s="10" t="s">
        <v>32</v>
      </c>
      <c r="M36" s="10" t="s">
        <v>32</v>
      </c>
      <c r="N36" s="10" t="s">
        <v>32</v>
      </c>
      <c r="O36" s="10" t="s">
        <v>32</v>
      </c>
      <c r="P36" s="10" t="s">
        <v>32</v>
      </c>
      <c r="Q36" s="10" t="s">
        <v>32</v>
      </c>
      <c r="R36" s="9" t="s">
        <v>32</v>
      </c>
      <c r="S36" s="9" t="s">
        <v>32</v>
      </c>
      <c r="T36" s="12" t="s">
        <v>32</v>
      </c>
      <c r="U36" s="11" t="s">
        <v>32</v>
      </c>
      <c r="V36" s="11" t="s">
        <v>32</v>
      </c>
      <c r="W36" s="10" t="s">
        <v>32</v>
      </c>
      <c r="X36" s="10" t="s">
        <v>32</v>
      </c>
      <c r="Y36" s="10" t="s">
        <v>32</v>
      </c>
      <c r="Z36" s="10" t="s">
        <v>32</v>
      </c>
      <c r="AA36" s="13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</row>
    <row r="37" customFormat="false" ht="15" hidden="false" customHeight="false" outlineLevel="0" collapsed="false">
      <c r="A37" s="7" t="s">
        <v>207</v>
      </c>
      <c r="B37" s="8" t="s">
        <v>208</v>
      </c>
      <c r="C37" s="9" t="s">
        <v>206</v>
      </c>
      <c r="D37" s="10" t="s">
        <v>32</v>
      </c>
      <c r="E37" s="10" t="s">
        <v>32</v>
      </c>
      <c r="F37" s="10" t="s">
        <v>32</v>
      </c>
      <c r="G37" s="11" t="s">
        <v>32</v>
      </c>
      <c r="H37" s="11" t="s">
        <v>32</v>
      </c>
      <c r="I37" s="10" t="s">
        <v>32</v>
      </c>
      <c r="J37" s="10" t="s">
        <v>32</v>
      </c>
      <c r="K37" s="10" t="s">
        <v>32</v>
      </c>
      <c r="L37" s="10" t="s">
        <v>32</v>
      </c>
      <c r="M37" s="10" t="s">
        <v>32</v>
      </c>
      <c r="N37" s="10" t="s">
        <v>32</v>
      </c>
      <c r="O37" s="10" t="s">
        <v>32</v>
      </c>
      <c r="P37" s="10" t="s">
        <v>32</v>
      </c>
      <c r="Q37" s="10" t="s">
        <v>32</v>
      </c>
      <c r="R37" s="9" t="s">
        <v>32</v>
      </c>
      <c r="S37" s="9" t="s">
        <v>32</v>
      </c>
      <c r="T37" s="12" t="s">
        <v>32</v>
      </c>
      <c r="U37" s="11" t="s">
        <v>32</v>
      </c>
      <c r="V37" s="11" t="s">
        <v>32</v>
      </c>
      <c r="W37" s="10" t="s">
        <v>32</v>
      </c>
      <c r="X37" s="10" t="s">
        <v>32</v>
      </c>
      <c r="Y37" s="10" t="s">
        <v>32</v>
      </c>
      <c r="Z37" s="10" t="s">
        <v>32</v>
      </c>
      <c r="AA37" s="13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</row>
    <row r="38" customFormat="false" ht="15" hidden="false" customHeight="false" outlineLevel="0" collapsed="false">
      <c r="A38" s="21" t="s">
        <v>209</v>
      </c>
      <c r="B38" s="8" t="s">
        <v>210</v>
      </c>
      <c r="C38" s="16" t="s">
        <v>206</v>
      </c>
      <c r="D38" s="20" t="s">
        <v>211</v>
      </c>
      <c r="E38" s="17" t="n">
        <v>60</v>
      </c>
      <c r="F38" s="17" t="n">
        <v>0</v>
      </c>
      <c r="G38" s="13" t="n">
        <v>40</v>
      </c>
      <c r="H38" s="13" t="n">
        <v>38</v>
      </c>
      <c r="I38" s="17" t="s">
        <v>42</v>
      </c>
      <c r="J38" s="17" t="s">
        <v>43</v>
      </c>
      <c r="K38" s="17" t="s">
        <v>42</v>
      </c>
      <c r="L38" s="17" t="s">
        <v>32</v>
      </c>
      <c r="M38" s="17" t="s">
        <v>155</v>
      </c>
      <c r="N38" s="17" t="s">
        <v>32</v>
      </c>
      <c r="O38" s="17" t="s">
        <v>32</v>
      </c>
      <c r="P38" s="17" t="s">
        <v>55</v>
      </c>
      <c r="Q38" s="17" t="s">
        <v>32</v>
      </c>
      <c r="R38" s="16" t="s">
        <v>32</v>
      </c>
      <c r="S38" s="16" t="s">
        <v>56</v>
      </c>
      <c r="T38" s="18" t="s">
        <v>32</v>
      </c>
      <c r="U38" s="13" t="s">
        <v>32</v>
      </c>
      <c r="V38" s="13" t="s">
        <v>167</v>
      </c>
      <c r="W38" s="17" t="s">
        <v>32</v>
      </c>
      <c r="X38" s="17" t="s">
        <v>32</v>
      </c>
      <c r="Y38" s="17" t="s">
        <v>212</v>
      </c>
      <c r="Z38" s="17" t="s">
        <v>32</v>
      </c>
      <c r="AA38" s="13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</row>
    <row r="39" customFormat="false" ht="15" hidden="false" customHeight="false" outlineLevel="0" collapsed="false">
      <c r="A39" s="21" t="s">
        <v>213</v>
      </c>
      <c r="B39" s="8" t="s">
        <v>214</v>
      </c>
      <c r="C39" s="16" t="s">
        <v>206</v>
      </c>
      <c r="D39" s="17" t="s">
        <v>215</v>
      </c>
      <c r="E39" s="17" t="n">
        <v>55</v>
      </c>
      <c r="F39" s="17" t="n">
        <v>20</v>
      </c>
      <c r="G39" s="13" t="n">
        <v>25</v>
      </c>
      <c r="H39" s="13" t="n">
        <v>210</v>
      </c>
      <c r="I39" s="17" t="s">
        <v>42</v>
      </c>
      <c r="J39" s="17" t="s">
        <v>43</v>
      </c>
      <c r="K39" s="17" t="s">
        <v>42</v>
      </c>
      <c r="L39" s="17" t="s">
        <v>32</v>
      </c>
      <c r="M39" s="17" t="s">
        <v>216</v>
      </c>
      <c r="N39" s="17" t="s">
        <v>32</v>
      </c>
      <c r="O39" s="17" t="s">
        <v>32</v>
      </c>
      <c r="P39" s="17" t="s">
        <v>55</v>
      </c>
      <c r="Q39" s="17" t="s">
        <v>32</v>
      </c>
      <c r="R39" s="16" t="s">
        <v>32</v>
      </c>
      <c r="S39" s="16" t="s">
        <v>69</v>
      </c>
      <c r="T39" s="18" t="s">
        <v>32</v>
      </c>
      <c r="U39" s="13" t="s">
        <v>32</v>
      </c>
      <c r="V39" s="13" t="s">
        <v>97</v>
      </c>
      <c r="W39" s="17" t="s">
        <v>32</v>
      </c>
      <c r="X39" s="17" t="s">
        <v>32</v>
      </c>
      <c r="Y39" s="17" t="s">
        <v>135</v>
      </c>
      <c r="Z39" s="17" t="s">
        <v>32</v>
      </c>
      <c r="AA39" s="13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</row>
    <row r="40" customFormat="false" ht="15" hidden="false" customHeight="false" outlineLevel="0" collapsed="false">
      <c r="A40" s="7" t="s">
        <v>217</v>
      </c>
      <c r="B40" s="8" t="s">
        <v>218</v>
      </c>
      <c r="C40" s="9" t="s">
        <v>206</v>
      </c>
      <c r="D40" s="10" t="s">
        <v>32</v>
      </c>
      <c r="E40" s="10" t="s">
        <v>32</v>
      </c>
      <c r="F40" s="10" t="s">
        <v>32</v>
      </c>
      <c r="G40" s="11" t="s">
        <v>32</v>
      </c>
      <c r="H40" s="11" t="s">
        <v>32</v>
      </c>
      <c r="I40" s="10" t="s">
        <v>32</v>
      </c>
      <c r="J40" s="10" t="s">
        <v>32</v>
      </c>
      <c r="K40" s="10" t="s">
        <v>32</v>
      </c>
      <c r="L40" s="10" t="s">
        <v>32</v>
      </c>
      <c r="M40" s="10" t="s">
        <v>32</v>
      </c>
      <c r="N40" s="10" t="s">
        <v>32</v>
      </c>
      <c r="O40" s="10" t="s">
        <v>32</v>
      </c>
      <c r="P40" s="10" t="s">
        <v>32</v>
      </c>
      <c r="Q40" s="10" t="s">
        <v>32</v>
      </c>
      <c r="R40" s="9" t="s">
        <v>32</v>
      </c>
      <c r="S40" s="9" t="s">
        <v>32</v>
      </c>
      <c r="T40" s="12" t="s">
        <v>32</v>
      </c>
      <c r="U40" s="11" t="s">
        <v>32</v>
      </c>
      <c r="V40" s="11" t="s">
        <v>32</v>
      </c>
      <c r="W40" s="10" t="s">
        <v>32</v>
      </c>
      <c r="X40" s="10" t="s">
        <v>32</v>
      </c>
      <c r="Y40" s="10" t="s">
        <v>32</v>
      </c>
      <c r="Z40" s="10" t="s">
        <v>32</v>
      </c>
      <c r="AA40" s="13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</row>
    <row r="41" customFormat="false" ht="15" hidden="false" customHeight="false" outlineLevel="0" collapsed="false">
      <c r="A41" s="7" t="s">
        <v>219</v>
      </c>
      <c r="B41" s="8" t="s">
        <v>220</v>
      </c>
      <c r="C41" s="9" t="s">
        <v>206</v>
      </c>
      <c r="D41" s="10" t="s">
        <v>32</v>
      </c>
      <c r="E41" s="10" t="s">
        <v>32</v>
      </c>
      <c r="F41" s="10" t="s">
        <v>32</v>
      </c>
      <c r="G41" s="11" t="s">
        <v>32</v>
      </c>
      <c r="H41" s="11" t="s">
        <v>32</v>
      </c>
      <c r="I41" s="10" t="s">
        <v>32</v>
      </c>
      <c r="J41" s="10" t="s">
        <v>32</v>
      </c>
      <c r="K41" s="10" t="s">
        <v>32</v>
      </c>
      <c r="L41" s="10" t="s">
        <v>32</v>
      </c>
      <c r="M41" s="10" t="s">
        <v>32</v>
      </c>
      <c r="N41" s="10" t="s">
        <v>32</v>
      </c>
      <c r="O41" s="10" t="s">
        <v>32</v>
      </c>
      <c r="P41" s="10" t="s">
        <v>32</v>
      </c>
      <c r="Q41" s="10" t="s">
        <v>32</v>
      </c>
      <c r="R41" s="9" t="s">
        <v>32</v>
      </c>
      <c r="S41" s="9" t="s">
        <v>32</v>
      </c>
      <c r="T41" s="12" t="s">
        <v>32</v>
      </c>
      <c r="U41" s="11" t="s">
        <v>32</v>
      </c>
      <c r="V41" s="11" t="s">
        <v>32</v>
      </c>
      <c r="W41" s="10" t="s">
        <v>32</v>
      </c>
      <c r="X41" s="10" t="s">
        <v>32</v>
      </c>
      <c r="Y41" s="10" t="s">
        <v>32</v>
      </c>
      <c r="Z41" s="10" t="s">
        <v>32</v>
      </c>
      <c r="AA41" s="13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  <row r="42" customFormat="false" ht="15" hidden="false" customHeight="false" outlineLevel="0" collapsed="false">
      <c r="A42" s="7" t="s">
        <v>221</v>
      </c>
      <c r="B42" s="8" t="s">
        <v>222</v>
      </c>
      <c r="C42" s="9" t="s">
        <v>206</v>
      </c>
      <c r="D42" s="10" t="s">
        <v>32</v>
      </c>
      <c r="E42" s="10" t="s">
        <v>32</v>
      </c>
      <c r="F42" s="10" t="s">
        <v>32</v>
      </c>
      <c r="G42" s="11" t="s">
        <v>32</v>
      </c>
      <c r="H42" s="11" t="s">
        <v>32</v>
      </c>
      <c r="I42" s="10" t="s">
        <v>32</v>
      </c>
      <c r="J42" s="10" t="s">
        <v>32</v>
      </c>
      <c r="K42" s="10" t="s">
        <v>32</v>
      </c>
      <c r="L42" s="10" t="s">
        <v>32</v>
      </c>
      <c r="M42" s="10" t="s">
        <v>32</v>
      </c>
      <c r="N42" s="10" t="s">
        <v>32</v>
      </c>
      <c r="O42" s="10" t="s">
        <v>32</v>
      </c>
      <c r="P42" s="10" t="s">
        <v>32</v>
      </c>
      <c r="Q42" s="10" t="s">
        <v>32</v>
      </c>
      <c r="R42" s="9" t="s">
        <v>32</v>
      </c>
      <c r="S42" s="9" t="s">
        <v>32</v>
      </c>
      <c r="T42" s="12" t="s">
        <v>32</v>
      </c>
      <c r="U42" s="11" t="s">
        <v>32</v>
      </c>
      <c r="V42" s="11" t="s">
        <v>32</v>
      </c>
      <c r="W42" s="10" t="s">
        <v>32</v>
      </c>
      <c r="X42" s="10" t="s">
        <v>32</v>
      </c>
      <c r="Y42" s="10" t="s">
        <v>32</v>
      </c>
      <c r="Z42" s="10" t="s">
        <v>32</v>
      </c>
      <c r="AA42" s="13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</row>
    <row r="43" customFormat="false" ht="15" hidden="false" customHeight="false" outlineLevel="0" collapsed="false">
      <c r="A43" s="21" t="s">
        <v>223</v>
      </c>
      <c r="B43" s="8" t="s">
        <v>224</v>
      </c>
      <c r="C43" s="16" t="s">
        <v>206</v>
      </c>
      <c r="D43" s="17" t="s">
        <v>225</v>
      </c>
      <c r="E43" s="17" t="n">
        <v>95</v>
      </c>
      <c r="F43" s="17" t="n">
        <v>0</v>
      </c>
      <c r="G43" s="13" t="n">
        <v>5</v>
      </c>
      <c r="H43" s="13" t="n">
        <v>225</v>
      </c>
      <c r="I43" s="17" t="s">
        <v>42</v>
      </c>
      <c r="J43" s="17" t="s">
        <v>43</v>
      </c>
      <c r="K43" s="17" t="s">
        <v>42</v>
      </c>
      <c r="L43" s="17" t="s">
        <v>32</v>
      </c>
      <c r="M43" s="17" t="s">
        <v>145</v>
      </c>
      <c r="N43" s="17" t="s">
        <v>32</v>
      </c>
      <c r="O43" s="17" t="s">
        <v>32</v>
      </c>
      <c r="P43" s="17" t="s">
        <v>55</v>
      </c>
      <c r="Q43" s="17" t="s">
        <v>32</v>
      </c>
      <c r="R43" s="16" t="s">
        <v>32</v>
      </c>
      <c r="S43" s="16" t="s">
        <v>69</v>
      </c>
      <c r="T43" s="18" t="s">
        <v>32</v>
      </c>
      <c r="U43" s="13" t="s">
        <v>32</v>
      </c>
      <c r="V43" s="13" t="s">
        <v>97</v>
      </c>
      <c r="W43" s="17" t="s">
        <v>32</v>
      </c>
      <c r="X43" s="17" t="s">
        <v>32</v>
      </c>
      <c r="Y43" s="17" t="s">
        <v>135</v>
      </c>
      <c r="Z43" s="17" t="s">
        <v>32</v>
      </c>
      <c r="AA43" s="13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</row>
    <row r="44" customFormat="false" ht="15" hidden="false" customHeight="false" outlineLevel="0" collapsed="false">
      <c r="A44" s="21" t="s">
        <v>226</v>
      </c>
      <c r="B44" s="8" t="s">
        <v>227</v>
      </c>
      <c r="C44" s="16" t="s">
        <v>206</v>
      </c>
      <c r="D44" s="17" t="s">
        <v>228</v>
      </c>
      <c r="E44" s="17" t="n">
        <v>15</v>
      </c>
      <c r="F44" s="17" t="n">
        <v>0</v>
      </c>
      <c r="G44" s="13" t="n">
        <v>85</v>
      </c>
      <c r="H44" s="13" t="n">
        <v>214</v>
      </c>
      <c r="I44" s="17" t="s">
        <v>42</v>
      </c>
      <c r="J44" s="17" t="s">
        <v>43</v>
      </c>
      <c r="K44" s="17" t="s">
        <v>42</v>
      </c>
      <c r="L44" s="17" t="s">
        <v>32</v>
      </c>
      <c r="M44" s="17" t="s">
        <v>123</v>
      </c>
      <c r="N44" s="17" t="s">
        <v>32</v>
      </c>
      <c r="O44" s="17" t="s">
        <v>32</v>
      </c>
      <c r="P44" s="17" t="s">
        <v>55</v>
      </c>
      <c r="Q44" s="17" t="s">
        <v>32</v>
      </c>
      <c r="R44" s="16" t="s">
        <v>32</v>
      </c>
      <c r="S44" s="16" t="s">
        <v>69</v>
      </c>
      <c r="T44" s="18" t="s">
        <v>32</v>
      </c>
      <c r="U44" s="13" t="s">
        <v>32</v>
      </c>
      <c r="V44" s="13" t="s">
        <v>97</v>
      </c>
      <c r="W44" s="17" t="s">
        <v>32</v>
      </c>
      <c r="X44" s="17" t="s">
        <v>32</v>
      </c>
      <c r="Y44" s="17" t="s">
        <v>135</v>
      </c>
      <c r="Z44" s="17" t="s">
        <v>32</v>
      </c>
      <c r="AA44" s="13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</row>
    <row r="45" customFormat="false" ht="15" hidden="false" customHeight="false" outlineLevel="0" collapsed="false">
      <c r="A45" s="21" t="s">
        <v>229</v>
      </c>
      <c r="B45" s="8" t="s">
        <v>230</v>
      </c>
      <c r="C45" s="16" t="s">
        <v>165</v>
      </c>
      <c r="D45" s="17" t="s">
        <v>231</v>
      </c>
      <c r="E45" s="17" t="n">
        <v>16</v>
      </c>
      <c r="F45" s="17" t="n">
        <v>20</v>
      </c>
      <c r="G45" s="13" t="n">
        <v>64</v>
      </c>
      <c r="H45" s="13" t="n">
        <v>210</v>
      </c>
      <c r="I45" s="17" t="s">
        <v>43</v>
      </c>
      <c r="J45" s="17" t="s">
        <v>43</v>
      </c>
      <c r="K45" s="17" t="s">
        <v>43</v>
      </c>
      <c r="L45" s="17" t="s">
        <v>66</v>
      </c>
      <c r="M45" s="17" t="s">
        <v>145</v>
      </c>
      <c r="N45" s="17" t="s">
        <v>96</v>
      </c>
      <c r="O45" s="17" t="s">
        <v>55</v>
      </c>
      <c r="P45" s="17" t="s">
        <v>55</v>
      </c>
      <c r="Q45" s="17" t="s">
        <v>55</v>
      </c>
      <c r="R45" s="16" t="s">
        <v>141</v>
      </c>
      <c r="S45" s="16" t="s">
        <v>90</v>
      </c>
      <c r="T45" s="18" t="s">
        <v>114</v>
      </c>
      <c r="U45" s="13" t="s">
        <v>146</v>
      </c>
      <c r="V45" s="13" t="s">
        <v>107</v>
      </c>
      <c r="W45" s="17" t="s">
        <v>124</v>
      </c>
      <c r="X45" s="17" t="s">
        <v>85</v>
      </c>
      <c r="Y45" s="17" t="s">
        <v>85</v>
      </c>
      <c r="Z45" s="17" t="s">
        <v>85</v>
      </c>
      <c r="AA45" s="13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</row>
    <row r="46" customFormat="false" ht="15" hidden="false" customHeight="false" outlineLevel="0" collapsed="false">
      <c r="A46" s="21" t="s">
        <v>232</v>
      </c>
      <c r="B46" s="8" t="s">
        <v>233</v>
      </c>
      <c r="C46" s="16" t="s">
        <v>165</v>
      </c>
      <c r="D46" s="17" t="s">
        <v>234</v>
      </c>
      <c r="E46" s="17" t="n">
        <v>1</v>
      </c>
      <c r="F46" s="17" t="n">
        <v>5</v>
      </c>
      <c r="G46" s="13" t="n">
        <v>94</v>
      </c>
      <c r="H46" s="13" t="n">
        <v>120</v>
      </c>
      <c r="I46" s="17" t="s">
        <v>42</v>
      </c>
      <c r="J46" s="17" t="s">
        <v>43</v>
      </c>
      <c r="K46" s="17" t="s">
        <v>42</v>
      </c>
      <c r="L46" s="17" t="s">
        <v>32</v>
      </c>
      <c r="M46" s="17" t="s">
        <v>105</v>
      </c>
      <c r="N46" s="17" t="s">
        <v>32</v>
      </c>
      <c r="O46" s="17" t="s">
        <v>32</v>
      </c>
      <c r="P46" s="17" t="s">
        <v>55</v>
      </c>
      <c r="Q46" s="17" t="s">
        <v>32</v>
      </c>
      <c r="R46" s="16" t="s">
        <v>32</v>
      </c>
      <c r="S46" s="16" t="s">
        <v>70</v>
      </c>
      <c r="T46" s="18" t="s">
        <v>32</v>
      </c>
      <c r="U46" s="13" t="s">
        <v>32</v>
      </c>
      <c r="V46" s="13" t="s">
        <v>73</v>
      </c>
      <c r="W46" s="17" t="s">
        <v>32</v>
      </c>
      <c r="X46" s="17" t="s">
        <v>32</v>
      </c>
      <c r="Y46" s="17" t="s">
        <v>235</v>
      </c>
      <c r="Z46" s="17" t="s">
        <v>32</v>
      </c>
      <c r="AA46" s="13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</row>
    <row r="47" customFormat="false" ht="15" hidden="false" customHeight="false" outlineLevel="0" collapsed="false">
      <c r="A47" s="21" t="s">
        <v>236</v>
      </c>
      <c r="B47" s="8" t="s">
        <v>237</v>
      </c>
      <c r="C47" s="16" t="s">
        <v>165</v>
      </c>
      <c r="D47" s="17" t="s">
        <v>238</v>
      </c>
      <c r="E47" s="17" t="n">
        <v>10</v>
      </c>
      <c r="F47" s="17" t="n">
        <v>0</v>
      </c>
      <c r="G47" s="13" t="n">
        <v>90</v>
      </c>
      <c r="H47" s="13" t="n">
        <v>200</v>
      </c>
      <c r="I47" s="17" t="s">
        <v>42</v>
      </c>
      <c r="J47" s="17" t="s">
        <v>43</v>
      </c>
      <c r="K47" s="17" t="s">
        <v>42</v>
      </c>
      <c r="L47" s="17" t="s">
        <v>32</v>
      </c>
      <c r="M47" s="17" t="s">
        <v>145</v>
      </c>
      <c r="N47" s="17" t="s">
        <v>32</v>
      </c>
      <c r="O47" s="17" t="s">
        <v>32</v>
      </c>
      <c r="P47" s="17" t="s">
        <v>55</v>
      </c>
      <c r="Q47" s="17" t="s">
        <v>32</v>
      </c>
      <c r="R47" s="16" t="s">
        <v>32</v>
      </c>
      <c r="S47" s="16" t="s">
        <v>69</v>
      </c>
      <c r="T47" s="18" t="s">
        <v>32</v>
      </c>
      <c r="U47" s="13" t="s">
        <v>32</v>
      </c>
      <c r="V47" s="13" t="s">
        <v>97</v>
      </c>
      <c r="W47" s="17" t="s">
        <v>32</v>
      </c>
      <c r="X47" s="17" t="s">
        <v>32</v>
      </c>
      <c r="Y47" s="17" t="s">
        <v>85</v>
      </c>
      <c r="Z47" s="17" t="s">
        <v>32</v>
      </c>
      <c r="AA47" s="13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</row>
    <row r="48" customFormat="false" ht="15" hidden="false" customHeight="false" outlineLevel="0" collapsed="false">
      <c r="A48" s="21" t="s">
        <v>239</v>
      </c>
      <c r="B48" s="8" t="s">
        <v>240</v>
      </c>
      <c r="C48" s="16" t="s">
        <v>138</v>
      </c>
      <c r="D48" s="17" t="s">
        <v>241</v>
      </c>
      <c r="E48" s="17" t="n">
        <v>10</v>
      </c>
      <c r="F48" s="17" t="n">
        <v>20</v>
      </c>
      <c r="G48" s="13" t="n">
        <v>70</v>
      </c>
      <c r="H48" s="13" t="n">
        <v>220</v>
      </c>
      <c r="I48" s="17" t="s">
        <v>43</v>
      </c>
      <c r="J48" s="17" t="s">
        <v>43</v>
      </c>
      <c r="K48" s="17" t="s">
        <v>42</v>
      </c>
      <c r="L48" s="17" t="s">
        <v>242</v>
      </c>
      <c r="M48" s="17" t="s">
        <v>81</v>
      </c>
      <c r="N48" s="17" t="s">
        <v>32</v>
      </c>
      <c r="O48" s="17" t="s">
        <v>55</v>
      </c>
      <c r="P48" s="17" t="s">
        <v>55</v>
      </c>
      <c r="Q48" s="17" t="s">
        <v>32</v>
      </c>
      <c r="R48" s="16" t="s">
        <v>141</v>
      </c>
      <c r="S48" s="16" t="s">
        <v>114</v>
      </c>
      <c r="T48" s="18" t="s">
        <v>32</v>
      </c>
      <c r="U48" s="13" t="s">
        <v>146</v>
      </c>
      <c r="V48" s="13" t="s">
        <v>124</v>
      </c>
      <c r="W48" s="17" t="s">
        <v>32</v>
      </c>
      <c r="X48" s="17" t="s">
        <v>243</v>
      </c>
      <c r="Y48" s="17" t="s">
        <v>49</v>
      </c>
      <c r="Z48" s="17" t="s">
        <v>32</v>
      </c>
      <c r="AA48" s="13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</row>
    <row r="49" customFormat="false" ht="15" hidden="false" customHeight="false" outlineLevel="0" collapsed="false">
      <c r="A49" s="21" t="s">
        <v>244</v>
      </c>
      <c r="B49" s="8" t="s">
        <v>245</v>
      </c>
      <c r="C49" s="16" t="s">
        <v>102</v>
      </c>
      <c r="D49" s="17" t="s">
        <v>246</v>
      </c>
      <c r="E49" s="17" t="n">
        <v>0</v>
      </c>
      <c r="F49" s="17" t="n">
        <v>0</v>
      </c>
      <c r="G49" s="13" t="n">
        <v>100</v>
      </c>
      <c r="H49" s="13" t="n">
        <v>170</v>
      </c>
      <c r="I49" s="17" t="s">
        <v>42</v>
      </c>
      <c r="J49" s="17" t="s">
        <v>43</v>
      </c>
      <c r="K49" s="17" t="s">
        <v>42</v>
      </c>
      <c r="L49" s="17" t="s">
        <v>32</v>
      </c>
      <c r="M49" s="17" t="s">
        <v>247</v>
      </c>
      <c r="N49" s="17" t="s">
        <v>32</v>
      </c>
      <c r="O49" s="17" t="s">
        <v>32</v>
      </c>
      <c r="P49" s="17" t="s">
        <v>55</v>
      </c>
      <c r="Q49" s="17" t="s">
        <v>32</v>
      </c>
      <c r="R49" s="16" t="s">
        <v>248</v>
      </c>
      <c r="S49" s="16" t="s">
        <v>70</v>
      </c>
      <c r="T49" s="18" t="s">
        <v>32</v>
      </c>
      <c r="U49" s="13" t="s">
        <v>156</v>
      </c>
      <c r="V49" s="13" t="s">
        <v>32</v>
      </c>
      <c r="W49" s="17" t="s">
        <v>32</v>
      </c>
      <c r="X49" s="17" t="s">
        <v>32</v>
      </c>
      <c r="Y49" s="17" t="s">
        <v>125</v>
      </c>
      <c r="Z49" s="17" t="s">
        <v>32</v>
      </c>
      <c r="AA49" s="13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</row>
    <row r="50" customFormat="false" ht="15" hidden="false" customHeight="false" outlineLevel="0" collapsed="false">
      <c r="A50" s="7" t="s">
        <v>249</v>
      </c>
      <c r="B50" s="8" t="s">
        <v>250</v>
      </c>
      <c r="C50" s="9" t="s">
        <v>206</v>
      </c>
      <c r="D50" s="10" t="s">
        <v>32</v>
      </c>
      <c r="E50" s="10" t="s">
        <v>32</v>
      </c>
      <c r="F50" s="10" t="s">
        <v>32</v>
      </c>
      <c r="G50" s="11" t="s">
        <v>32</v>
      </c>
      <c r="H50" s="11" t="s">
        <v>32</v>
      </c>
      <c r="I50" s="10" t="s">
        <v>32</v>
      </c>
      <c r="J50" s="10" t="s">
        <v>32</v>
      </c>
      <c r="K50" s="10" t="s">
        <v>32</v>
      </c>
      <c r="L50" s="10" t="s">
        <v>32</v>
      </c>
      <c r="M50" s="10" t="s">
        <v>32</v>
      </c>
      <c r="N50" s="10" t="s">
        <v>32</v>
      </c>
      <c r="O50" s="10" t="s">
        <v>32</v>
      </c>
      <c r="P50" s="10" t="s">
        <v>32</v>
      </c>
      <c r="Q50" s="10" t="s">
        <v>32</v>
      </c>
      <c r="R50" s="9" t="s">
        <v>32</v>
      </c>
      <c r="S50" s="9" t="s">
        <v>32</v>
      </c>
      <c r="T50" s="12" t="s">
        <v>32</v>
      </c>
      <c r="U50" s="11" t="s">
        <v>32</v>
      </c>
      <c r="V50" s="11" t="s">
        <v>32</v>
      </c>
      <c r="W50" s="10" t="s">
        <v>32</v>
      </c>
      <c r="X50" s="10" t="s">
        <v>32</v>
      </c>
      <c r="Y50" s="10" t="s">
        <v>32</v>
      </c>
      <c r="Z50" s="10" t="s">
        <v>32</v>
      </c>
      <c r="AA50" s="13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</row>
    <row r="51" customFormat="false" ht="15" hidden="false" customHeight="false" outlineLevel="0" collapsed="false">
      <c r="A51" s="7" t="s">
        <v>251</v>
      </c>
      <c r="B51" s="8" t="s">
        <v>252</v>
      </c>
      <c r="C51" s="9" t="s">
        <v>206</v>
      </c>
      <c r="D51" s="10" t="s">
        <v>32</v>
      </c>
      <c r="E51" s="10" t="s">
        <v>32</v>
      </c>
      <c r="F51" s="10" t="s">
        <v>32</v>
      </c>
      <c r="G51" s="11" t="s">
        <v>32</v>
      </c>
      <c r="H51" s="11" t="s">
        <v>32</v>
      </c>
      <c r="I51" s="10" t="s">
        <v>32</v>
      </c>
      <c r="J51" s="10" t="s">
        <v>32</v>
      </c>
      <c r="K51" s="10" t="s">
        <v>32</v>
      </c>
      <c r="L51" s="10" t="s">
        <v>32</v>
      </c>
      <c r="M51" s="10" t="s">
        <v>32</v>
      </c>
      <c r="N51" s="10" t="s">
        <v>32</v>
      </c>
      <c r="O51" s="10" t="s">
        <v>32</v>
      </c>
      <c r="P51" s="10" t="s">
        <v>32</v>
      </c>
      <c r="Q51" s="10" t="s">
        <v>32</v>
      </c>
      <c r="R51" s="9" t="s">
        <v>32</v>
      </c>
      <c r="S51" s="9" t="s">
        <v>32</v>
      </c>
      <c r="T51" s="12" t="s">
        <v>32</v>
      </c>
      <c r="U51" s="11" t="s">
        <v>32</v>
      </c>
      <c r="V51" s="11" t="s">
        <v>32</v>
      </c>
      <c r="W51" s="10" t="s">
        <v>32</v>
      </c>
      <c r="X51" s="10" t="s">
        <v>32</v>
      </c>
      <c r="Y51" s="10" t="s">
        <v>32</v>
      </c>
      <c r="Z51" s="10" t="s">
        <v>32</v>
      </c>
      <c r="AA51" s="13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</row>
    <row r="52" customFormat="false" ht="15" hidden="false" customHeight="false" outlineLevel="0" collapsed="false">
      <c r="A52" s="21" t="s">
        <v>253</v>
      </c>
      <c r="B52" s="8" t="s">
        <v>254</v>
      </c>
      <c r="C52" s="16" t="s">
        <v>206</v>
      </c>
      <c r="D52" s="17" t="s">
        <v>255</v>
      </c>
      <c r="E52" s="17" t="n">
        <v>10</v>
      </c>
      <c r="F52" s="17" t="n">
        <v>40</v>
      </c>
      <c r="G52" s="13" t="n">
        <v>50</v>
      </c>
      <c r="H52" s="13" t="n">
        <v>90</v>
      </c>
      <c r="I52" s="17" t="s">
        <v>43</v>
      </c>
      <c r="J52" s="17" t="s">
        <v>43</v>
      </c>
      <c r="K52" s="17" t="s">
        <v>42</v>
      </c>
      <c r="L52" s="17" t="s">
        <v>66</v>
      </c>
      <c r="M52" s="17" t="s">
        <v>96</v>
      </c>
      <c r="N52" s="17" t="s">
        <v>32</v>
      </c>
      <c r="O52" s="17" t="s">
        <v>55</v>
      </c>
      <c r="P52" s="17" t="s">
        <v>55</v>
      </c>
      <c r="Q52" s="17" t="s">
        <v>32</v>
      </c>
      <c r="R52" s="16" t="s">
        <v>256</v>
      </c>
      <c r="S52" s="16" t="s">
        <v>69</v>
      </c>
      <c r="T52" s="18" t="s">
        <v>32</v>
      </c>
      <c r="U52" s="13" t="s">
        <v>107</v>
      </c>
      <c r="V52" s="13" t="s">
        <v>97</v>
      </c>
      <c r="W52" s="17" t="s">
        <v>32</v>
      </c>
      <c r="X52" s="17" t="s">
        <v>49</v>
      </c>
      <c r="Y52" s="17" t="s">
        <v>49</v>
      </c>
      <c r="Z52" s="17" t="s">
        <v>32</v>
      </c>
      <c r="AA52" s="13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</row>
    <row r="53" customFormat="false" ht="15" hidden="false" customHeight="false" outlineLevel="0" collapsed="false">
      <c r="A53" s="21" t="s">
        <v>257</v>
      </c>
      <c r="B53" s="8" t="s">
        <v>258</v>
      </c>
      <c r="C53" s="16" t="s">
        <v>206</v>
      </c>
      <c r="D53" s="17" t="s">
        <v>259</v>
      </c>
      <c r="E53" s="17" t="n">
        <v>30</v>
      </c>
      <c r="F53" s="17" t="n">
        <v>70</v>
      </c>
      <c r="G53" s="13" t="n">
        <v>0</v>
      </c>
      <c r="H53" s="13" t="n">
        <v>226</v>
      </c>
      <c r="I53" s="17" t="s">
        <v>42</v>
      </c>
      <c r="J53" s="17" t="s">
        <v>43</v>
      </c>
      <c r="K53" s="17" t="s">
        <v>42</v>
      </c>
      <c r="L53" s="17" t="s">
        <v>32</v>
      </c>
      <c r="M53" s="17" t="s">
        <v>123</v>
      </c>
      <c r="N53" s="17" t="s">
        <v>32</v>
      </c>
      <c r="O53" s="17" t="s">
        <v>32</v>
      </c>
      <c r="P53" s="17" t="s">
        <v>55</v>
      </c>
      <c r="Q53" s="17" t="s">
        <v>32</v>
      </c>
      <c r="R53" s="16" t="s">
        <v>32</v>
      </c>
      <c r="S53" s="16" t="s">
        <v>90</v>
      </c>
      <c r="T53" s="18" t="s">
        <v>32</v>
      </c>
      <c r="U53" s="13" t="s">
        <v>32</v>
      </c>
      <c r="V53" s="13" t="s">
        <v>107</v>
      </c>
      <c r="W53" s="17" t="s">
        <v>32</v>
      </c>
      <c r="X53" s="17" t="s">
        <v>32</v>
      </c>
      <c r="Y53" s="17" t="s">
        <v>49</v>
      </c>
      <c r="Z53" s="17" t="s">
        <v>32</v>
      </c>
      <c r="AA53" s="13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</row>
    <row r="54" customFormat="false" ht="15" hidden="false" customHeight="false" outlineLevel="0" collapsed="false">
      <c r="A54" s="21" t="s">
        <v>260</v>
      </c>
      <c r="B54" s="8" t="s">
        <v>261</v>
      </c>
      <c r="C54" s="16" t="s">
        <v>206</v>
      </c>
      <c r="D54" s="17" t="s">
        <v>262</v>
      </c>
      <c r="E54" s="17" t="n">
        <v>5</v>
      </c>
      <c r="F54" s="17" t="n">
        <v>95</v>
      </c>
      <c r="G54" s="13" t="n">
        <v>0</v>
      </c>
      <c r="H54" s="13" t="n">
        <v>220</v>
      </c>
      <c r="I54" s="17" t="s">
        <v>42</v>
      </c>
      <c r="J54" s="17" t="s">
        <v>43</v>
      </c>
      <c r="K54" s="17" t="s">
        <v>43</v>
      </c>
      <c r="L54" s="17" t="s">
        <v>32</v>
      </c>
      <c r="M54" s="17" t="s">
        <v>145</v>
      </c>
      <c r="N54" s="17" t="s">
        <v>66</v>
      </c>
      <c r="O54" s="17" t="s">
        <v>32</v>
      </c>
      <c r="P54" s="17" t="s">
        <v>55</v>
      </c>
      <c r="Q54" s="17" t="s">
        <v>55</v>
      </c>
      <c r="R54" s="16" t="s">
        <v>32</v>
      </c>
      <c r="S54" s="16" t="s">
        <v>141</v>
      </c>
      <c r="T54" s="18" t="s">
        <v>114</v>
      </c>
      <c r="U54" s="13" t="s">
        <v>32</v>
      </c>
      <c r="V54" s="13" t="s">
        <v>146</v>
      </c>
      <c r="W54" s="17" t="s">
        <v>124</v>
      </c>
      <c r="X54" s="17" t="s">
        <v>32</v>
      </c>
      <c r="Y54" s="17" t="s">
        <v>85</v>
      </c>
      <c r="Z54" s="17" t="s">
        <v>49</v>
      </c>
      <c r="AA54" s="13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</row>
    <row r="55" customFormat="false" ht="15" hidden="false" customHeight="false" outlineLevel="0" collapsed="false">
      <c r="A55" s="21" t="s">
        <v>263</v>
      </c>
      <c r="B55" s="8" t="s">
        <v>264</v>
      </c>
      <c r="C55" s="16" t="s">
        <v>265</v>
      </c>
      <c r="D55" s="17" t="s">
        <v>266</v>
      </c>
      <c r="E55" s="17" t="n">
        <v>75</v>
      </c>
      <c r="F55" s="17" t="n">
        <v>15</v>
      </c>
      <c r="G55" s="13" t="n">
        <v>10</v>
      </c>
      <c r="H55" s="13" t="n">
        <v>250</v>
      </c>
      <c r="I55" s="17" t="s">
        <v>43</v>
      </c>
      <c r="J55" s="17" t="s">
        <v>44</v>
      </c>
      <c r="K55" s="17" t="s">
        <v>42</v>
      </c>
      <c r="L55" s="17" t="s">
        <v>267</v>
      </c>
      <c r="M55" s="17" t="s">
        <v>32</v>
      </c>
      <c r="N55" s="17" t="s">
        <v>32</v>
      </c>
      <c r="O55" s="17" t="s">
        <v>55</v>
      </c>
      <c r="P55" s="17" t="s">
        <v>32</v>
      </c>
      <c r="Q55" s="17" t="s">
        <v>32</v>
      </c>
      <c r="R55" s="16" t="s">
        <v>268</v>
      </c>
      <c r="S55" s="16" t="s">
        <v>32</v>
      </c>
      <c r="T55" s="18" t="s">
        <v>32</v>
      </c>
      <c r="U55" s="13" t="s">
        <v>269</v>
      </c>
      <c r="V55" s="13" t="s">
        <v>32</v>
      </c>
      <c r="W55" s="17" t="s">
        <v>32</v>
      </c>
      <c r="X55" s="17" t="s">
        <v>85</v>
      </c>
      <c r="Y55" s="17" t="s">
        <v>32</v>
      </c>
      <c r="Z55" s="17" t="s">
        <v>32</v>
      </c>
      <c r="AA55" s="13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</row>
    <row r="56" customFormat="false" ht="15" hidden="false" customHeight="false" outlineLevel="0" collapsed="false">
      <c r="A56" s="21" t="s">
        <v>270</v>
      </c>
      <c r="B56" s="8" t="s">
        <v>271</v>
      </c>
      <c r="C56" s="16" t="s">
        <v>265</v>
      </c>
      <c r="D56" s="17" t="s">
        <v>272</v>
      </c>
      <c r="E56" s="17" t="n">
        <v>40</v>
      </c>
      <c r="F56" s="17" t="n">
        <v>0</v>
      </c>
      <c r="G56" s="13" t="n">
        <v>60</v>
      </c>
      <c r="H56" s="13" t="n">
        <v>90</v>
      </c>
      <c r="I56" s="17" t="s">
        <v>42</v>
      </c>
      <c r="J56" s="17" t="s">
        <v>43</v>
      </c>
      <c r="K56" s="17" t="s">
        <v>42</v>
      </c>
      <c r="L56" s="17" t="s">
        <v>32</v>
      </c>
      <c r="M56" s="17" t="s">
        <v>273</v>
      </c>
      <c r="N56" s="17" t="s">
        <v>32</v>
      </c>
      <c r="O56" s="17" t="s">
        <v>32</v>
      </c>
      <c r="P56" s="17" t="s">
        <v>55</v>
      </c>
      <c r="Q56" s="17" t="s">
        <v>32</v>
      </c>
      <c r="R56" s="16" t="s">
        <v>32</v>
      </c>
      <c r="S56" s="16" t="s">
        <v>274</v>
      </c>
      <c r="T56" s="18" t="s">
        <v>32</v>
      </c>
      <c r="U56" s="13" t="s">
        <v>32</v>
      </c>
      <c r="V56" s="13" t="s">
        <v>275</v>
      </c>
      <c r="W56" s="17" t="s">
        <v>32</v>
      </c>
      <c r="X56" s="17" t="s">
        <v>32</v>
      </c>
      <c r="Y56" s="17" t="s">
        <v>157</v>
      </c>
      <c r="Z56" s="17" t="s">
        <v>32</v>
      </c>
      <c r="AA56" s="13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</row>
    <row r="57" customFormat="false" ht="15" hidden="false" customHeight="false" outlineLevel="0" collapsed="false">
      <c r="A57" s="21" t="s">
        <v>276</v>
      </c>
      <c r="B57" s="8" t="s">
        <v>277</v>
      </c>
      <c r="C57" s="16" t="s">
        <v>265</v>
      </c>
      <c r="D57" s="17" t="s">
        <v>278</v>
      </c>
      <c r="E57" s="17" t="n">
        <v>45</v>
      </c>
      <c r="F57" s="17" t="n">
        <v>50</v>
      </c>
      <c r="G57" s="13" t="n">
        <v>5</v>
      </c>
      <c r="H57" s="13" t="n">
        <v>44</v>
      </c>
      <c r="I57" s="17" t="s">
        <v>42</v>
      </c>
      <c r="J57" s="17" t="s">
        <v>43</v>
      </c>
      <c r="K57" s="17" t="s">
        <v>42</v>
      </c>
      <c r="L57" s="17" t="s">
        <v>32</v>
      </c>
      <c r="M57" s="17" t="s">
        <v>247</v>
      </c>
      <c r="N57" s="17" t="s">
        <v>32</v>
      </c>
      <c r="O57" s="17" t="s">
        <v>32</v>
      </c>
      <c r="P57" s="17" t="s">
        <v>55</v>
      </c>
      <c r="Q57" s="17" t="s">
        <v>32</v>
      </c>
      <c r="R57" s="16" t="s">
        <v>32</v>
      </c>
      <c r="S57" s="16" t="s">
        <v>133</v>
      </c>
      <c r="T57" s="18" t="s">
        <v>32</v>
      </c>
      <c r="U57" s="13" t="s">
        <v>32</v>
      </c>
      <c r="V57" s="13" t="s">
        <v>279</v>
      </c>
      <c r="W57" s="17" t="s">
        <v>32</v>
      </c>
      <c r="X57" s="17" t="s">
        <v>32</v>
      </c>
      <c r="Y57" s="17" t="s">
        <v>135</v>
      </c>
      <c r="Z57" s="17" t="s">
        <v>32</v>
      </c>
      <c r="AA57" s="13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</row>
    <row r="58" customFormat="false" ht="15" hidden="false" customHeight="false" outlineLevel="0" collapsed="false">
      <c r="A58" s="7" t="s">
        <v>280</v>
      </c>
      <c r="B58" s="8" t="s">
        <v>281</v>
      </c>
      <c r="C58" s="9" t="s">
        <v>265</v>
      </c>
      <c r="D58" s="10" t="s">
        <v>32</v>
      </c>
      <c r="E58" s="10" t="s">
        <v>32</v>
      </c>
      <c r="F58" s="10" t="s">
        <v>32</v>
      </c>
      <c r="G58" s="11" t="s">
        <v>32</v>
      </c>
      <c r="H58" s="11" t="s">
        <v>32</v>
      </c>
      <c r="I58" s="10" t="s">
        <v>32</v>
      </c>
      <c r="J58" s="10" t="s">
        <v>32</v>
      </c>
      <c r="K58" s="10" t="s">
        <v>32</v>
      </c>
      <c r="L58" s="10" t="s">
        <v>32</v>
      </c>
      <c r="M58" s="10" t="s">
        <v>32</v>
      </c>
      <c r="N58" s="10" t="s">
        <v>32</v>
      </c>
      <c r="O58" s="10" t="s">
        <v>32</v>
      </c>
      <c r="P58" s="10" t="s">
        <v>32</v>
      </c>
      <c r="Q58" s="10" t="s">
        <v>32</v>
      </c>
      <c r="R58" s="9" t="s">
        <v>32</v>
      </c>
      <c r="S58" s="9" t="s">
        <v>32</v>
      </c>
      <c r="T58" s="12" t="s">
        <v>32</v>
      </c>
      <c r="U58" s="11" t="s">
        <v>32</v>
      </c>
      <c r="V58" s="11" t="s">
        <v>32</v>
      </c>
      <c r="W58" s="10" t="s">
        <v>32</v>
      </c>
      <c r="X58" s="10" t="s">
        <v>32</v>
      </c>
      <c r="Y58" s="10" t="s">
        <v>32</v>
      </c>
      <c r="Z58" s="10" t="s">
        <v>32</v>
      </c>
      <c r="AA58" s="13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</row>
    <row r="59" customFormat="false" ht="15" hidden="false" customHeight="false" outlineLevel="0" collapsed="false">
      <c r="A59" s="21" t="s">
        <v>282</v>
      </c>
      <c r="B59" s="8" t="s">
        <v>283</v>
      </c>
      <c r="C59" s="16" t="s">
        <v>265</v>
      </c>
      <c r="D59" s="17" t="s">
        <v>284</v>
      </c>
      <c r="E59" s="17" t="n">
        <v>12</v>
      </c>
      <c r="F59" s="17" t="n">
        <v>88</v>
      </c>
      <c r="G59" s="13" t="n">
        <v>0</v>
      </c>
      <c r="H59" s="13" t="n">
        <v>60</v>
      </c>
      <c r="I59" s="17" t="s">
        <v>43</v>
      </c>
      <c r="J59" s="17" t="s">
        <v>44</v>
      </c>
      <c r="K59" s="17" t="s">
        <v>42</v>
      </c>
      <c r="L59" s="17" t="s">
        <v>140</v>
      </c>
      <c r="M59" s="17" t="s">
        <v>32</v>
      </c>
      <c r="N59" s="17" t="s">
        <v>32</v>
      </c>
      <c r="O59" s="17" t="s">
        <v>55</v>
      </c>
      <c r="P59" s="17" t="s">
        <v>32</v>
      </c>
      <c r="Q59" s="17" t="s">
        <v>32</v>
      </c>
      <c r="R59" s="16" t="s">
        <v>274</v>
      </c>
      <c r="S59" s="16" t="s">
        <v>32</v>
      </c>
      <c r="T59" s="18" t="s">
        <v>32</v>
      </c>
      <c r="U59" s="13" t="s">
        <v>275</v>
      </c>
      <c r="V59" s="13" t="s">
        <v>32</v>
      </c>
      <c r="W59" s="17" t="s">
        <v>32</v>
      </c>
      <c r="X59" s="17" t="s">
        <v>135</v>
      </c>
      <c r="Y59" s="17" t="s">
        <v>32</v>
      </c>
      <c r="Z59" s="17" t="s">
        <v>32</v>
      </c>
      <c r="AA59" s="13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</row>
    <row r="60" customFormat="false" ht="15" hidden="false" customHeight="false" outlineLevel="0" collapsed="false">
      <c r="A60" s="21" t="s">
        <v>285</v>
      </c>
      <c r="B60" s="8" t="s">
        <v>286</v>
      </c>
      <c r="C60" s="16" t="s">
        <v>265</v>
      </c>
      <c r="D60" s="17" t="s">
        <v>287</v>
      </c>
      <c r="E60" s="17" t="n">
        <v>55</v>
      </c>
      <c r="F60" s="17" t="n">
        <v>5</v>
      </c>
      <c r="G60" s="13" t="n">
        <v>40</v>
      </c>
      <c r="H60" s="13" t="n">
        <v>270</v>
      </c>
      <c r="I60" s="17" t="s">
        <v>42</v>
      </c>
      <c r="J60" s="17" t="s">
        <v>43</v>
      </c>
      <c r="K60" s="17" t="s">
        <v>42</v>
      </c>
      <c r="L60" s="17" t="s">
        <v>32</v>
      </c>
      <c r="M60" s="17" t="s">
        <v>82</v>
      </c>
      <c r="N60" s="17" t="s">
        <v>32</v>
      </c>
      <c r="O60" s="17" t="s">
        <v>32</v>
      </c>
      <c r="P60" s="17" t="s">
        <v>55</v>
      </c>
      <c r="Q60" s="17" t="s">
        <v>32</v>
      </c>
      <c r="R60" s="16" t="s">
        <v>32</v>
      </c>
      <c r="S60" s="16" t="s">
        <v>141</v>
      </c>
      <c r="T60" s="18" t="s">
        <v>32</v>
      </c>
      <c r="U60" s="13" t="s">
        <v>32</v>
      </c>
      <c r="V60" s="13" t="s">
        <v>146</v>
      </c>
      <c r="W60" s="17" t="s">
        <v>32</v>
      </c>
      <c r="X60" s="17" t="s">
        <v>32</v>
      </c>
      <c r="Y60" s="17" t="s">
        <v>49</v>
      </c>
      <c r="Z60" s="17" t="s">
        <v>32</v>
      </c>
      <c r="AA60" s="13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</row>
    <row r="61" customFormat="false" ht="15" hidden="false" customHeight="false" outlineLevel="0" collapsed="false">
      <c r="A61" s="21" t="s">
        <v>288</v>
      </c>
      <c r="B61" s="8" t="s">
        <v>289</v>
      </c>
      <c r="C61" s="16" t="s">
        <v>265</v>
      </c>
      <c r="D61" s="17" t="s">
        <v>290</v>
      </c>
      <c r="E61" s="17" t="n">
        <v>50</v>
      </c>
      <c r="F61" s="17" t="n">
        <v>0</v>
      </c>
      <c r="G61" s="13" t="n">
        <v>50</v>
      </c>
      <c r="H61" s="13" t="n">
        <v>214</v>
      </c>
      <c r="I61" s="17" t="s">
        <v>42</v>
      </c>
      <c r="J61" s="17" t="s">
        <v>43</v>
      </c>
      <c r="K61" s="17" t="s">
        <v>42</v>
      </c>
      <c r="L61" s="17" t="s">
        <v>32</v>
      </c>
      <c r="M61" s="17" t="s">
        <v>216</v>
      </c>
      <c r="N61" s="17" t="s">
        <v>32</v>
      </c>
      <c r="O61" s="17" t="s">
        <v>32</v>
      </c>
      <c r="P61" s="17" t="s">
        <v>55</v>
      </c>
      <c r="Q61" s="17" t="s">
        <v>32</v>
      </c>
      <c r="R61" s="16" t="s">
        <v>32</v>
      </c>
      <c r="S61" s="16" t="s">
        <v>47</v>
      </c>
      <c r="T61" s="18" t="s">
        <v>32</v>
      </c>
      <c r="U61" s="13" t="s">
        <v>32</v>
      </c>
      <c r="V61" s="13" t="s">
        <v>291</v>
      </c>
      <c r="W61" s="17" t="s">
        <v>32</v>
      </c>
      <c r="X61" s="17" t="s">
        <v>32</v>
      </c>
      <c r="Y61" s="17" t="s">
        <v>49</v>
      </c>
      <c r="Z61" s="17" t="s">
        <v>32</v>
      </c>
      <c r="AA61" s="13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</row>
    <row r="62" customFormat="false" ht="15" hidden="false" customHeight="false" outlineLevel="0" collapsed="false">
      <c r="A62" s="21" t="s">
        <v>292</v>
      </c>
      <c r="B62" s="8" t="s">
        <v>293</v>
      </c>
      <c r="C62" s="16" t="s">
        <v>206</v>
      </c>
      <c r="D62" s="17" t="s">
        <v>294</v>
      </c>
      <c r="E62" s="17" t="n">
        <v>40</v>
      </c>
      <c r="F62" s="17" t="n">
        <v>30</v>
      </c>
      <c r="G62" s="13" t="n">
        <v>30</v>
      </c>
      <c r="H62" s="13" t="n">
        <v>194</v>
      </c>
      <c r="I62" s="17" t="s">
        <v>43</v>
      </c>
      <c r="J62" s="17" t="s">
        <v>43</v>
      </c>
      <c r="K62" s="17" t="s">
        <v>42</v>
      </c>
      <c r="L62" s="17" t="s">
        <v>81</v>
      </c>
      <c r="M62" s="17" t="s">
        <v>295</v>
      </c>
      <c r="N62" s="17" t="s">
        <v>32</v>
      </c>
      <c r="O62" s="17" t="s">
        <v>55</v>
      </c>
      <c r="P62" s="17" t="s">
        <v>55</v>
      </c>
      <c r="Q62" s="17" t="s">
        <v>32</v>
      </c>
      <c r="R62" s="16" t="s">
        <v>57</v>
      </c>
      <c r="S62" s="16" t="s">
        <v>71</v>
      </c>
      <c r="T62" s="18" t="s">
        <v>32</v>
      </c>
      <c r="U62" s="13" t="s">
        <v>98</v>
      </c>
      <c r="V62" s="13" t="s">
        <v>98</v>
      </c>
      <c r="W62" s="17" t="s">
        <v>32</v>
      </c>
      <c r="X62" s="17" t="s">
        <v>135</v>
      </c>
      <c r="Y62" s="17" t="s">
        <v>135</v>
      </c>
      <c r="Z62" s="17" t="s">
        <v>32</v>
      </c>
      <c r="AA62" s="13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</row>
    <row r="63" customFormat="false" ht="15" hidden="false" customHeight="false" outlineLevel="0" collapsed="false">
      <c r="A63" s="7" t="s">
        <v>296</v>
      </c>
      <c r="B63" s="8" t="s">
        <v>297</v>
      </c>
      <c r="C63" s="9" t="s">
        <v>206</v>
      </c>
      <c r="D63" s="10" t="s">
        <v>32</v>
      </c>
      <c r="E63" s="10" t="s">
        <v>32</v>
      </c>
      <c r="F63" s="10" t="s">
        <v>32</v>
      </c>
      <c r="G63" s="11" t="s">
        <v>32</v>
      </c>
      <c r="H63" s="11" t="s">
        <v>32</v>
      </c>
      <c r="I63" s="10" t="s">
        <v>32</v>
      </c>
      <c r="J63" s="10" t="s">
        <v>32</v>
      </c>
      <c r="K63" s="10" t="s">
        <v>32</v>
      </c>
      <c r="L63" s="10" t="s">
        <v>32</v>
      </c>
      <c r="M63" s="10" t="s">
        <v>32</v>
      </c>
      <c r="N63" s="10" t="s">
        <v>32</v>
      </c>
      <c r="O63" s="10" t="s">
        <v>32</v>
      </c>
      <c r="P63" s="10" t="s">
        <v>32</v>
      </c>
      <c r="Q63" s="10" t="s">
        <v>32</v>
      </c>
      <c r="R63" s="9" t="s">
        <v>32</v>
      </c>
      <c r="S63" s="9" t="s">
        <v>32</v>
      </c>
      <c r="T63" s="12" t="s">
        <v>32</v>
      </c>
      <c r="U63" s="11" t="s">
        <v>32</v>
      </c>
      <c r="V63" s="11" t="s">
        <v>32</v>
      </c>
      <c r="W63" s="10" t="s">
        <v>32</v>
      </c>
      <c r="X63" s="10" t="s">
        <v>32</v>
      </c>
      <c r="Y63" s="10" t="s">
        <v>32</v>
      </c>
      <c r="Z63" s="10" t="s">
        <v>32</v>
      </c>
      <c r="AA63" s="13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</row>
    <row r="64" customFormat="false" ht="15" hidden="false" customHeight="false" outlineLevel="0" collapsed="false">
      <c r="A64" s="7" t="s">
        <v>298</v>
      </c>
      <c r="B64" s="8" t="s">
        <v>299</v>
      </c>
      <c r="C64" s="9" t="s">
        <v>206</v>
      </c>
      <c r="D64" s="10" t="s">
        <v>32</v>
      </c>
      <c r="E64" s="10" t="s">
        <v>32</v>
      </c>
      <c r="F64" s="10" t="s">
        <v>32</v>
      </c>
      <c r="G64" s="11" t="s">
        <v>32</v>
      </c>
      <c r="H64" s="11" t="s">
        <v>32</v>
      </c>
      <c r="I64" s="10" t="s">
        <v>32</v>
      </c>
      <c r="J64" s="10" t="s">
        <v>32</v>
      </c>
      <c r="K64" s="10" t="s">
        <v>32</v>
      </c>
      <c r="L64" s="10" t="s">
        <v>32</v>
      </c>
      <c r="M64" s="10" t="s">
        <v>32</v>
      </c>
      <c r="N64" s="10" t="s">
        <v>32</v>
      </c>
      <c r="O64" s="10" t="s">
        <v>32</v>
      </c>
      <c r="P64" s="10" t="s">
        <v>32</v>
      </c>
      <c r="Q64" s="10" t="s">
        <v>32</v>
      </c>
      <c r="R64" s="9" t="s">
        <v>32</v>
      </c>
      <c r="S64" s="9" t="s">
        <v>32</v>
      </c>
      <c r="T64" s="12" t="s">
        <v>32</v>
      </c>
      <c r="U64" s="11" t="s">
        <v>32</v>
      </c>
      <c r="V64" s="11" t="s">
        <v>32</v>
      </c>
      <c r="W64" s="10" t="s">
        <v>32</v>
      </c>
      <c r="X64" s="10" t="s">
        <v>32</v>
      </c>
      <c r="Y64" s="10" t="s">
        <v>32</v>
      </c>
      <c r="Z64" s="10" t="s">
        <v>32</v>
      </c>
      <c r="AA64" s="13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</row>
    <row r="65" customFormat="false" ht="15" hidden="false" customHeight="false" outlineLevel="0" collapsed="false">
      <c r="A65" s="7" t="s">
        <v>300</v>
      </c>
      <c r="B65" s="8" t="s">
        <v>301</v>
      </c>
      <c r="C65" s="9" t="s">
        <v>206</v>
      </c>
      <c r="D65" s="10" t="s">
        <v>32</v>
      </c>
      <c r="E65" s="10" t="s">
        <v>32</v>
      </c>
      <c r="F65" s="10" t="s">
        <v>32</v>
      </c>
      <c r="G65" s="11" t="s">
        <v>32</v>
      </c>
      <c r="H65" s="11" t="s">
        <v>32</v>
      </c>
      <c r="I65" s="10" t="s">
        <v>32</v>
      </c>
      <c r="J65" s="10" t="s">
        <v>32</v>
      </c>
      <c r="K65" s="10" t="s">
        <v>32</v>
      </c>
      <c r="L65" s="10" t="s">
        <v>32</v>
      </c>
      <c r="M65" s="10" t="s">
        <v>32</v>
      </c>
      <c r="N65" s="10" t="s">
        <v>32</v>
      </c>
      <c r="O65" s="10" t="s">
        <v>32</v>
      </c>
      <c r="P65" s="10" t="s">
        <v>32</v>
      </c>
      <c r="Q65" s="10" t="s">
        <v>32</v>
      </c>
      <c r="R65" s="9" t="s">
        <v>32</v>
      </c>
      <c r="S65" s="9" t="s">
        <v>32</v>
      </c>
      <c r="T65" s="12" t="s">
        <v>32</v>
      </c>
      <c r="U65" s="11" t="s">
        <v>32</v>
      </c>
      <c r="V65" s="11" t="s">
        <v>32</v>
      </c>
      <c r="W65" s="10" t="s">
        <v>32</v>
      </c>
      <c r="X65" s="10" t="s">
        <v>32</v>
      </c>
      <c r="Y65" s="10" t="s">
        <v>32</v>
      </c>
      <c r="Z65" s="10" t="s">
        <v>32</v>
      </c>
      <c r="AA65" s="13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</row>
    <row r="66" customFormat="false" ht="15" hidden="false" customHeight="false" outlineLevel="0" collapsed="false">
      <c r="A66" s="21" t="s">
        <v>302</v>
      </c>
      <c r="B66" s="8" t="s">
        <v>303</v>
      </c>
      <c r="C66" s="16" t="s">
        <v>265</v>
      </c>
      <c r="D66" s="17" t="s">
        <v>304</v>
      </c>
      <c r="E66" s="17" t="n">
        <v>30</v>
      </c>
      <c r="F66" s="17" t="n">
        <v>0</v>
      </c>
      <c r="G66" s="13" t="n">
        <v>70</v>
      </c>
      <c r="H66" s="13" t="n">
        <v>280</v>
      </c>
      <c r="I66" s="17" t="s">
        <v>43</v>
      </c>
      <c r="J66" s="17" t="s">
        <v>43</v>
      </c>
      <c r="K66" s="17" t="s">
        <v>42</v>
      </c>
      <c r="L66" s="17" t="s">
        <v>68</v>
      </c>
      <c r="M66" s="17" t="s">
        <v>145</v>
      </c>
      <c r="N66" s="17" t="s">
        <v>32</v>
      </c>
      <c r="O66" s="17" t="s">
        <v>55</v>
      </c>
      <c r="P66" s="17" t="s">
        <v>55</v>
      </c>
      <c r="Q66" s="17" t="s">
        <v>32</v>
      </c>
      <c r="R66" s="16" t="s">
        <v>70</v>
      </c>
      <c r="S66" s="16" t="s">
        <v>57</v>
      </c>
      <c r="T66" s="18" t="s">
        <v>32</v>
      </c>
      <c r="U66" s="13" t="s">
        <v>156</v>
      </c>
      <c r="V66" s="13" t="s">
        <v>98</v>
      </c>
      <c r="W66" s="17" t="s">
        <v>32</v>
      </c>
      <c r="X66" s="17" t="s">
        <v>85</v>
      </c>
      <c r="Y66" s="17" t="s">
        <v>135</v>
      </c>
      <c r="Z66" s="17" t="s">
        <v>32</v>
      </c>
      <c r="AA66" s="13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</row>
    <row r="67" customFormat="false" ht="15" hidden="false" customHeight="false" outlineLevel="0" collapsed="false">
      <c r="A67" s="7" t="s">
        <v>305</v>
      </c>
      <c r="B67" s="8" t="s">
        <v>306</v>
      </c>
      <c r="C67" s="9" t="s">
        <v>307</v>
      </c>
      <c r="D67" s="10" t="s">
        <v>32</v>
      </c>
      <c r="E67" s="10" t="s">
        <v>32</v>
      </c>
      <c r="F67" s="10" t="s">
        <v>32</v>
      </c>
      <c r="G67" s="11" t="s">
        <v>32</v>
      </c>
      <c r="H67" s="11" t="s">
        <v>32</v>
      </c>
      <c r="I67" s="10" t="s">
        <v>32</v>
      </c>
      <c r="J67" s="10" t="s">
        <v>32</v>
      </c>
      <c r="K67" s="10" t="s">
        <v>32</v>
      </c>
      <c r="L67" s="10" t="s">
        <v>32</v>
      </c>
      <c r="M67" s="10" t="s">
        <v>32</v>
      </c>
      <c r="N67" s="10" t="s">
        <v>32</v>
      </c>
      <c r="O67" s="10" t="s">
        <v>32</v>
      </c>
      <c r="P67" s="10" t="s">
        <v>32</v>
      </c>
      <c r="Q67" s="10" t="s">
        <v>32</v>
      </c>
      <c r="R67" s="9" t="s">
        <v>32</v>
      </c>
      <c r="S67" s="9" t="s">
        <v>32</v>
      </c>
      <c r="T67" s="12" t="s">
        <v>32</v>
      </c>
      <c r="U67" s="11" t="s">
        <v>32</v>
      </c>
      <c r="V67" s="11" t="s">
        <v>32</v>
      </c>
      <c r="W67" s="10" t="s">
        <v>32</v>
      </c>
      <c r="X67" s="10" t="s">
        <v>32</v>
      </c>
      <c r="Y67" s="10" t="s">
        <v>32</v>
      </c>
      <c r="Z67" s="10" t="s">
        <v>32</v>
      </c>
      <c r="AA67" s="11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</row>
    <row r="68" customFormat="false" ht="15" hidden="false" customHeight="false" outlineLevel="0" collapsed="false">
      <c r="A68" s="21" t="s">
        <v>308</v>
      </c>
      <c r="B68" s="8" t="s">
        <v>309</v>
      </c>
      <c r="C68" s="16" t="s">
        <v>307</v>
      </c>
      <c r="D68" s="17" t="s">
        <v>310</v>
      </c>
      <c r="E68" s="17" t="n">
        <v>80</v>
      </c>
      <c r="F68" s="17" t="n">
        <v>20</v>
      </c>
      <c r="G68" s="13" t="n">
        <v>0</v>
      </c>
      <c r="H68" s="13" t="n">
        <v>180</v>
      </c>
      <c r="I68" s="17" t="s">
        <v>42</v>
      </c>
      <c r="J68" s="17" t="s">
        <v>43</v>
      </c>
      <c r="K68" s="17" t="s">
        <v>43</v>
      </c>
      <c r="L68" s="17" t="s">
        <v>32</v>
      </c>
      <c r="M68" s="17" t="s">
        <v>145</v>
      </c>
      <c r="N68" s="17" t="s">
        <v>104</v>
      </c>
      <c r="O68" s="17" t="s">
        <v>32</v>
      </c>
      <c r="P68" s="17" t="s">
        <v>55</v>
      </c>
      <c r="Q68" s="17" t="s">
        <v>55</v>
      </c>
      <c r="R68" s="16" t="s">
        <v>32</v>
      </c>
      <c r="S68" s="16" t="s">
        <v>114</v>
      </c>
      <c r="T68" s="18" t="s">
        <v>57</v>
      </c>
      <c r="U68" s="13" t="s">
        <v>32</v>
      </c>
      <c r="V68" s="13" t="s">
        <v>124</v>
      </c>
      <c r="W68" s="17" t="s">
        <v>98</v>
      </c>
      <c r="X68" s="17" t="s">
        <v>32</v>
      </c>
      <c r="Y68" s="17" t="s">
        <v>85</v>
      </c>
      <c r="Z68" s="17" t="s">
        <v>85</v>
      </c>
      <c r="AA68" s="13"/>
    </row>
    <row r="69" customFormat="false" ht="15" hidden="false" customHeight="false" outlineLevel="0" collapsed="false">
      <c r="A69" s="21" t="s">
        <v>311</v>
      </c>
      <c r="B69" s="8" t="s">
        <v>312</v>
      </c>
      <c r="C69" s="16" t="s">
        <v>307</v>
      </c>
      <c r="D69" s="17" t="s">
        <v>313</v>
      </c>
      <c r="E69" s="17" t="n">
        <v>90</v>
      </c>
      <c r="F69" s="17" t="n">
        <v>10</v>
      </c>
      <c r="G69" s="13" t="n">
        <v>0</v>
      </c>
      <c r="H69" s="13" t="n">
        <v>290</v>
      </c>
      <c r="I69" s="17" t="s">
        <v>42</v>
      </c>
      <c r="J69" s="17" t="s">
        <v>43</v>
      </c>
      <c r="K69" s="17" t="s">
        <v>42</v>
      </c>
      <c r="L69" s="17" t="s">
        <v>32</v>
      </c>
      <c r="M69" s="17" t="s">
        <v>180</v>
      </c>
      <c r="N69" s="17" t="s">
        <v>32</v>
      </c>
      <c r="O69" s="17" t="s">
        <v>32</v>
      </c>
      <c r="P69" s="17" t="s">
        <v>55</v>
      </c>
      <c r="Q69" s="17" t="s">
        <v>32</v>
      </c>
      <c r="R69" s="16" t="s">
        <v>32</v>
      </c>
      <c r="S69" s="16" t="s">
        <v>141</v>
      </c>
      <c r="T69" s="18" t="s">
        <v>32</v>
      </c>
      <c r="U69" s="13" t="s">
        <v>32</v>
      </c>
      <c r="V69" s="13" t="s">
        <v>146</v>
      </c>
      <c r="W69" s="17" t="s">
        <v>32</v>
      </c>
      <c r="X69" s="17" t="s">
        <v>32</v>
      </c>
      <c r="Y69" s="17" t="s">
        <v>85</v>
      </c>
      <c r="Z69" s="17" t="s">
        <v>32</v>
      </c>
      <c r="AA69" s="13"/>
    </row>
    <row r="70" customFormat="false" ht="15" hidden="false" customHeight="false" outlineLevel="0" collapsed="false">
      <c r="A70" s="21" t="s">
        <v>314</v>
      </c>
      <c r="B70" s="8" t="s">
        <v>315</v>
      </c>
      <c r="C70" s="16" t="s">
        <v>307</v>
      </c>
      <c r="D70" s="17" t="s">
        <v>316</v>
      </c>
      <c r="E70" s="17" t="n">
        <v>70</v>
      </c>
      <c r="F70" s="17" t="n">
        <v>15</v>
      </c>
      <c r="G70" s="13" t="n">
        <v>15</v>
      </c>
      <c r="H70" s="13" t="n">
        <v>55</v>
      </c>
      <c r="I70" s="17" t="s">
        <v>43</v>
      </c>
      <c r="J70" s="17" t="s">
        <v>43</v>
      </c>
      <c r="K70" s="17" t="s">
        <v>42</v>
      </c>
      <c r="L70" s="17" t="s">
        <v>96</v>
      </c>
      <c r="M70" s="17" t="s">
        <v>123</v>
      </c>
      <c r="N70" s="17" t="s">
        <v>32</v>
      </c>
      <c r="O70" s="17" t="s">
        <v>55</v>
      </c>
      <c r="P70" s="17" t="s">
        <v>55</v>
      </c>
      <c r="Q70" s="17" t="s">
        <v>32</v>
      </c>
      <c r="R70" s="16" t="s">
        <v>47</v>
      </c>
      <c r="S70" s="16" t="s">
        <v>141</v>
      </c>
      <c r="T70" s="18" t="s">
        <v>32</v>
      </c>
      <c r="U70" s="13" t="s">
        <v>291</v>
      </c>
      <c r="V70" s="13" t="s">
        <v>146</v>
      </c>
      <c r="W70" s="17" t="s">
        <v>32</v>
      </c>
      <c r="X70" s="17" t="s">
        <v>49</v>
      </c>
      <c r="Y70" s="17" t="s">
        <v>126</v>
      </c>
      <c r="Z70" s="17" t="s">
        <v>32</v>
      </c>
      <c r="AA70" s="13"/>
    </row>
    <row r="71" customFormat="false" ht="15" hidden="false" customHeight="false" outlineLevel="0" collapsed="false">
      <c r="A71" s="21" t="s">
        <v>317</v>
      </c>
      <c r="B71" s="8" t="s">
        <v>318</v>
      </c>
      <c r="C71" s="16" t="s">
        <v>307</v>
      </c>
      <c r="D71" s="17" t="s">
        <v>319</v>
      </c>
      <c r="E71" s="17" t="n">
        <v>25</v>
      </c>
      <c r="F71" s="17" t="n">
        <v>75</v>
      </c>
      <c r="G71" s="13" t="n">
        <v>0</v>
      </c>
      <c r="H71" s="13" t="n">
        <v>115</v>
      </c>
      <c r="I71" s="17" t="s">
        <v>42</v>
      </c>
      <c r="J71" s="17" t="s">
        <v>43</v>
      </c>
      <c r="K71" s="17" t="s">
        <v>42</v>
      </c>
      <c r="L71" s="17" t="s">
        <v>32</v>
      </c>
      <c r="M71" s="17" t="s">
        <v>54</v>
      </c>
      <c r="N71" s="17" t="s">
        <v>32</v>
      </c>
      <c r="O71" s="17" t="s">
        <v>32</v>
      </c>
      <c r="P71" s="17" t="s">
        <v>55</v>
      </c>
      <c r="Q71" s="17" t="s">
        <v>32</v>
      </c>
      <c r="R71" s="16" t="s">
        <v>32</v>
      </c>
      <c r="S71" s="16" t="s">
        <v>47</v>
      </c>
      <c r="T71" s="18" t="s">
        <v>32</v>
      </c>
      <c r="U71" s="13" t="s">
        <v>32</v>
      </c>
      <c r="V71" s="13" t="s">
        <v>291</v>
      </c>
      <c r="W71" s="17" t="s">
        <v>32</v>
      </c>
      <c r="X71" s="17" t="s">
        <v>32</v>
      </c>
      <c r="Y71" s="17" t="s">
        <v>49</v>
      </c>
      <c r="Z71" s="17" t="s">
        <v>32</v>
      </c>
      <c r="AA71" s="13"/>
    </row>
    <row r="72" customFormat="false" ht="15" hidden="false" customHeight="false" outlineLevel="0" collapsed="false">
      <c r="A72" s="21" t="s">
        <v>320</v>
      </c>
      <c r="B72" s="8" t="s">
        <v>321</v>
      </c>
      <c r="C72" s="22" t="s">
        <v>307</v>
      </c>
      <c r="D72" s="23" t="s">
        <v>32</v>
      </c>
      <c r="E72" s="23" t="s">
        <v>32</v>
      </c>
      <c r="F72" s="23" t="s">
        <v>32</v>
      </c>
      <c r="G72" s="24" t="s">
        <v>32</v>
      </c>
      <c r="H72" s="23" t="s">
        <v>32</v>
      </c>
      <c r="I72" s="23" t="s">
        <v>32</v>
      </c>
      <c r="J72" s="23" t="s">
        <v>32</v>
      </c>
      <c r="K72" s="23" t="s">
        <v>32</v>
      </c>
      <c r="L72" s="23" t="s">
        <v>32</v>
      </c>
      <c r="M72" s="23" t="s">
        <v>32</v>
      </c>
      <c r="N72" s="23" t="s">
        <v>32</v>
      </c>
      <c r="O72" s="23" t="s">
        <v>32</v>
      </c>
      <c r="P72" s="23" t="s">
        <v>32</v>
      </c>
      <c r="Q72" s="23" t="s">
        <v>32</v>
      </c>
      <c r="R72" s="22" t="s">
        <v>32</v>
      </c>
      <c r="S72" s="22" t="s">
        <v>32</v>
      </c>
      <c r="T72" s="25" t="s">
        <v>32</v>
      </c>
      <c r="U72" s="24" t="s">
        <v>32</v>
      </c>
      <c r="V72" s="24" t="s">
        <v>32</v>
      </c>
      <c r="W72" s="23" t="s">
        <v>32</v>
      </c>
      <c r="X72" s="23" t="s">
        <v>32</v>
      </c>
      <c r="Y72" s="23" t="s">
        <v>32</v>
      </c>
      <c r="Z72" s="23" t="s">
        <v>32</v>
      </c>
      <c r="AA72" s="24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</row>
    <row r="73" customFormat="false" ht="15" hidden="false" customHeight="false" outlineLevel="0" collapsed="false">
      <c r="A73" s="15" t="s">
        <v>322</v>
      </c>
      <c r="B73" s="8" t="s">
        <v>323</v>
      </c>
      <c r="C73" s="22" t="s">
        <v>307</v>
      </c>
      <c r="D73" s="23" t="s">
        <v>324</v>
      </c>
      <c r="E73" s="23" t="n">
        <v>15</v>
      </c>
      <c r="F73" s="23" t="n">
        <v>85</v>
      </c>
      <c r="G73" s="24" t="n">
        <v>0</v>
      </c>
      <c r="H73" s="24" t="n">
        <v>60</v>
      </c>
      <c r="I73" s="23" t="s">
        <v>42</v>
      </c>
      <c r="J73" s="23" t="s">
        <v>43</v>
      </c>
      <c r="K73" s="23" t="s">
        <v>42</v>
      </c>
      <c r="L73" s="23" t="s">
        <v>32</v>
      </c>
      <c r="M73" s="23" t="s">
        <v>54</v>
      </c>
      <c r="N73" s="23" t="s">
        <v>32</v>
      </c>
      <c r="O73" s="23" t="s">
        <v>32</v>
      </c>
      <c r="P73" s="23" t="s">
        <v>55</v>
      </c>
      <c r="Q73" s="23" t="s">
        <v>32</v>
      </c>
      <c r="R73" s="22" t="s">
        <v>32</v>
      </c>
      <c r="S73" s="22" t="s">
        <v>56</v>
      </c>
      <c r="T73" s="25" t="s">
        <v>32</v>
      </c>
      <c r="U73" s="24" t="s">
        <v>32</v>
      </c>
      <c r="V73" s="24" t="s">
        <v>167</v>
      </c>
      <c r="W73" s="23" t="s">
        <v>32</v>
      </c>
      <c r="X73" s="23" t="s">
        <v>32</v>
      </c>
      <c r="Y73" s="23" t="s">
        <v>126</v>
      </c>
      <c r="Z73" s="23" t="s">
        <v>32</v>
      </c>
      <c r="AA73" s="24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</row>
    <row r="74" customFormat="false" ht="15" hidden="false" customHeight="false" outlineLevel="0" collapsed="false">
      <c r="A74" s="15" t="s">
        <v>325</v>
      </c>
      <c r="B74" s="8" t="s">
        <v>326</v>
      </c>
      <c r="C74" s="16" t="s">
        <v>307</v>
      </c>
      <c r="D74" s="17" t="s">
        <v>327</v>
      </c>
      <c r="E74" s="17" t="n">
        <v>20</v>
      </c>
      <c r="F74" s="17" t="n">
        <v>80</v>
      </c>
      <c r="G74" s="13" t="n">
        <v>0</v>
      </c>
      <c r="H74" s="13" t="n">
        <v>110</v>
      </c>
      <c r="I74" s="17" t="s">
        <v>42</v>
      </c>
      <c r="J74" s="17" t="s">
        <v>43</v>
      </c>
      <c r="K74" s="17" t="s">
        <v>42</v>
      </c>
      <c r="L74" s="17" t="s">
        <v>32</v>
      </c>
      <c r="M74" s="17" t="s">
        <v>295</v>
      </c>
      <c r="N74" s="17" t="s">
        <v>32</v>
      </c>
      <c r="O74" s="17" t="s">
        <v>32</v>
      </c>
      <c r="P74" s="17" t="s">
        <v>55</v>
      </c>
      <c r="Q74" s="17" t="s">
        <v>32</v>
      </c>
      <c r="R74" s="16" t="s">
        <v>32</v>
      </c>
      <c r="S74" s="16" t="s">
        <v>56</v>
      </c>
      <c r="T74" s="18" t="s">
        <v>32</v>
      </c>
      <c r="U74" s="13" t="s">
        <v>32</v>
      </c>
      <c r="V74" s="13" t="s">
        <v>167</v>
      </c>
      <c r="W74" s="17" t="s">
        <v>32</v>
      </c>
      <c r="X74" s="17" t="s">
        <v>32</v>
      </c>
      <c r="Y74" s="17" t="s">
        <v>126</v>
      </c>
      <c r="Z74" s="17" t="s">
        <v>32</v>
      </c>
      <c r="AA74" s="13"/>
    </row>
    <row r="75" customFormat="false" ht="15" hidden="false" customHeight="false" outlineLevel="0" collapsed="false">
      <c r="A75" s="15" t="s">
        <v>328</v>
      </c>
      <c r="B75" s="8" t="s">
        <v>329</v>
      </c>
      <c r="C75" s="16" t="s">
        <v>307</v>
      </c>
      <c r="D75" s="17" t="s">
        <v>330</v>
      </c>
      <c r="E75" s="17" t="n">
        <v>30</v>
      </c>
      <c r="F75" s="17" t="n">
        <v>0</v>
      </c>
      <c r="G75" s="13" t="n">
        <v>100</v>
      </c>
      <c r="H75" s="13" t="n">
        <v>90</v>
      </c>
      <c r="I75" s="17" t="s">
        <v>42</v>
      </c>
      <c r="J75" s="17" t="s">
        <v>43</v>
      </c>
      <c r="K75" s="17" t="s">
        <v>42</v>
      </c>
      <c r="L75" s="17" t="s">
        <v>32</v>
      </c>
      <c r="M75" s="17" t="s">
        <v>105</v>
      </c>
      <c r="N75" s="17" t="s">
        <v>32</v>
      </c>
      <c r="O75" s="17" t="s">
        <v>32</v>
      </c>
      <c r="P75" s="17" t="s">
        <v>55</v>
      </c>
      <c r="Q75" s="17" t="s">
        <v>32</v>
      </c>
      <c r="R75" s="16" t="s">
        <v>32</v>
      </c>
      <c r="S75" s="16" t="s">
        <v>274</v>
      </c>
      <c r="T75" s="18" t="s">
        <v>32</v>
      </c>
      <c r="U75" s="13" t="s">
        <v>32</v>
      </c>
      <c r="V75" s="13" t="s">
        <v>275</v>
      </c>
      <c r="W75" s="17" t="s">
        <v>32</v>
      </c>
      <c r="X75" s="17" t="s">
        <v>32</v>
      </c>
      <c r="Y75" s="17" t="s">
        <v>147</v>
      </c>
      <c r="Z75" s="17" t="s">
        <v>32</v>
      </c>
      <c r="AA75" s="13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</row>
    <row r="76" customFormat="false" ht="15" hidden="false" customHeight="false" outlineLevel="0" collapsed="false">
      <c r="A76" s="21" t="s">
        <v>331</v>
      </c>
      <c r="B76" s="8" t="s">
        <v>332</v>
      </c>
      <c r="C76" s="22" t="s">
        <v>307</v>
      </c>
      <c r="D76" s="23" t="s">
        <v>32</v>
      </c>
      <c r="E76" s="23" t="s">
        <v>32</v>
      </c>
      <c r="F76" s="23" t="s">
        <v>32</v>
      </c>
      <c r="G76" s="24" t="s">
        <v>32</v>
      </c>
      <c r="H76" s="23" t="s">
        <v>32</v>
      </c>
      <c r="I76" s="23" t="s">
        <v>32</v>
      </c>
      <c r="J76" s="23" t="s">
        <v>32</v>
      </c>
      <c r="K76" s="23" t="s">
        <v>32</v>
      </c>
      <c r="L76" s="23" t="s">
        <v>32</v>
      </c>
      <c r="M76" s="23" t="s">
        <v>32</v>
      </c>
      <c r="N76" s="23" t="s">
        <v>32</v>
      </c>
      <c r="O76" s="23" t="s">
        <v>32</v>
      </c>
      <c r="P76" s="23" t="s">
        <v>32</v>
      </c>
      <c r="Q76" s="23" t="s">
        <v>32</v>
      </c>
      <c r="R76" s="22" t="s">
        <v>32</v>
      </c>
      <c r="S76" s="22" t="s">
        <v>32</v>
      </c>
      <c r="T76" s="25" t="s">
        <v>32</v>
      </c>
      <c r="U76" s="24" t="s">
        <v>32</v>
      </c>
      <c r="V76" s="24" t="s">
        <v>32</v>
      </c>
      <c r="W76" s="23" t="s">
        <v>32</v>
      </c>
      <c r="X76" s="23" t="s">
        <v>32</v>
      </c>
      <c r="Y76" s="23" t="s">
        <v>32</v>
      </c>
      <c r="Z76" s="23" t="s">
        <v>32</v>
      </c>
      <c r="AA76" s="24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</row>
    <row r="77" customFormat="false" ht="15" hidden="false" customHeight="false" outlineLevel="0" collapsed="false">
      <c r="A77" s="21" t="s">
        <v>333</v>
      </c>
      <c r="B77" s="8" t="s">
        <v>334</v>
      </c>
      <c r="C77" s="22" t="s">
        <v>307</v>
      </c>
      <c r="D77" s="23" t="s">
        <v>32</v>
      </c>
      <c r="E77" s="23" t="s">
        <v>32</v>
      </c>
      <c r="F77" s="23" t="s">
        <v>32</v>
      </c>
      <c r="G77" s="24" t="s">
        <v>32</v>
      </c>
      <c r="H77" s="23" t="s">
        <v>32</v>
      </c>
      <c r="I77" s="23" t="s">
        <v>32</v>
      </c>
      <c r="J77" s="23" t="s">
        <v>32</v>
      </c>
      <c r="K77" s="23" t="s">
        <v>32</v>
      </c>
      <c r="L77" s="23" t="s">
        <v>32</v>
      </c>
      <c r="M77" s="23" t="s">
        <v>32</v>
      </c>
      <c r="N77" s="23" t="s">
        <v>32</v>
      </c>
      <c r="O77" s="23" t="s">
        <v>32</v>
      </c>
      <c r="P77" s="23" t="s">
        <v>32</v>
      </c>
      <c r="Q77" s="23" t="s">
        <v>32</v>
      </c>
      <c r="R77" s="22" t="s">
        <v>32</v>
      </c>
      <c r="S77" s="22" t="s">
        <v>32</v>
      </c>
      <c r="T77" s="25" t="s">
        <v>32</v>
      </c>
      <c r="U77" s="24" t="s">
        <v>32</v>
      </c>
      <c r="V77" s="24" t="s">
        <v>32</v>
      </c>
      <c r="W77" s="23" t="s">
        <v>32</v>
      </c>
      <c r="X77" s="23" t="s">
        <v>32</v>
      </c>
      <c r="Y77" s="23" t="s">
        <v>32</v>
      </c>
      <c r="Z77" s="23" t="s">
        <v>32</v>
      </c>
      <c r="AA77" s="24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</row>
    <row r="78" customFormat="false" ht="15" hidden="false" customHeight="false" outlineLevel="0" collapsed="false">
      <c r="A78" s="21" t="s">
        <v>335</v>
      </c>
      <c r="B78" s="8" t="s">
        <v>336</v>
      </c>
      <c r="C78" s="22" t="s">
        <v>337</v>
      </c>
      <c r="D78" s="23" t="s">
        <v>338</v>
      </c>
      <c r="E78" s="23" t="n">
        <v>100</v>
      </c>
      <c r="F78" s="23" t="n">
        <v>0</v>
      </c>
      <c r="G78" s="24" t="n">
        <v>50</v>
      </c>
      <c r="H78" s="24" t="n">
        <v>240</v>
      </c>
      <c r="I78" s="23" t="s">
        <v>43</v>
      </c>
      <c r="J78" s="23" t="s">
        <v>43</v>
      </c>
      <c r="K78" s="23" t="s">
        <v>42</v>
      </c>
      <c r="L78" s="23" t="s">
        <v>81</v>
      </c>
      <c r="M78" s="23" t="s">
        <v>96</v>
      </c>
      <c r="N78" s="23" t="s">
        <v>32</v>
      </c>
      <c r="O78" s="23" t="s">
        <v>55</v>
      </c>
      <c r="P78" s="23" t="s">
        <v>55</v>
      </c>
      <c r="Q78" s="23" t="s">
        <v>32</v>
      </c>
      <c r="R78" s="22" t="s">
        <v>141</v>
      </c>
      <c r="S78" s="22" t="s">
        <v>47</v>
      </c>
      <c r="T78" s="25" t="s">
        <v>32</v>
      </c>
      <c r="U78" s="24" t="s">
        <v>146</v>
      </c>
      <c r="V78" s="24" t="s">
        <v>291</v>
      </c>
      <c r="W78" s="23" t="s">
        <v>32</v>
      </c>
      <c r="X78" s="23" t="s">
        <v>61</v>
      </c>
      <c r="Y78" s="23" t="s">
        <v>49</v>
      </c>
      <c r="Z78" s="23" t="s">
        <v>32</v>
      </c>
      <c r="AA78" s="24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</row>
    <row r="79" customFormat="false" ht="15" hidden="false" customHeight="false" outlineLevel="0" collapsed="false">
      <c r="A79" s="21" t="s">
        <v>339</v>
      </c>
      <c r="B79" s="8" t="s">
        <v>340</v>
      </c>
      <c r="C79" s="22" t="s">
        <v>337</v>
      </c>
      <c r="D79" s="23" t="s">
        <v>32</v>
      </c>
      <c r="E79" s="23" t="s">
        <v>32</v>
      </c>
      <c r="F79" s="23" t="s">
        <v>32</v>
      </c>
      <c r="G79" s="24" t="s">
        <v>32</v>
      </c>
      <c r="H79" s="24" t="s">
        <v>32</v>
      </c>
      <c r="I79" s="23" t="s">
        <v>32</v>
      </c>
      <c r="J79" s="23" t="s">
        <v>32</v>
      </c>
      <c r="K79" s="23" t="s">
        <v>32</v>
      </c>
      <c r="L79" s="23" t="s">
        <v>32</v>
      </c>
      <c r="M79" s="23" t="s">
        <v>32</v>
      </c>
      <c r="N79" s="23" t="s">
        <v>32</v>
      </c>
      <c r="O79" s="23" t="s">
        <v>32</v>
      </c>
      <c r="P79" s="23" t="s">
        <v>32</v>
      </c>
      <c r="Q79" s="23" t="s">
        <v>32</v>
      </c>
      <c r="R79" s="22" t="s">
        <v>32</v>
      </c>
      <c r="S79" s="22" t="s">
        <v>32</v>
      </c>
      <c r="T79" s="25" t="s">
        <v>32</v>
      </c>
      <c r="U79" s="24" t="s">
        <v>32</v>
      </c>
      <c r="V79" s="24" t="s">
        <v>32</v>
      </c>
      <c r="W79" s="23" t="s">
        <v>32</v>
      </c>
      <c r="X79" s="23" t="s">
        <v>32</v>
      </c>
      <c r="Y79" s="23" t="s">
        <v>32</v>
      </c>
      <c r="Z79" s="23" t="s">
        <v>32</v>
      </c>
      <c r="AA79" s="24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</row>
    <row r="80" customFormat="false" ht="26.25" hidden="false" customHeight="false" outlineLevel="0" collapsed="false">
      <c r="A80" s="21" t="s">
        <v>341</v>
      </c>
      <c r="B80" s="8" t="s">
        <v>342</v>
      </c>
      <c r="C80" s="22" t="s">
        <v>337</v>
      </c>
      <c r="D80" s="23" t="s">
        <v>343</v>
      </c>
      <c r="E80" s="23" t="n">
        <v>40</v>
      </c>
      <c r="F80" s="23" t="n">
        <v>60</v>
      </c>
      <c r="G80" s="24" t="n">
        <v>0</v>
      </c>
      <c r="H80" s="24" t="n">
        <v>85</v>
      </c>
      <c r="I80" s="23" t="s">
        <v>42</v>
      </c>
      <c r="J80" s="23" t="s">
        <v>43</v>
      </c>
      <c r="K80" s="23" t="s">
        <v>42</v>
      </c>
      <c r="L80" s="23" t="s">
        <v>32</v>
      </c>
      <c r="M80" s="23" t="s">
        <v>82</v>
      </c>
      <c r="N80" s="23" t="s">
        <v>32</v>
      </c>
      <c r="O80" s="23" t="s">
        <v>32</v>
      </c>
      <c r="P80" s="23" t="s">
        <v>32</v>
      </c>
      <c r="Q80" s="23" t="s">
        <v>32</v>
      </c>
      <c r="R80" s="22" t="s">
        <v>32</v>
      </c>
      <c r="S80" s="22" t="s">
        <v>32</v>
      </c>
      <c r="T80" s="25" t="s">
        <v>32</v>
      </c>
      <c r="U80" s="24" t="s">
        <v>32</v>
      </c>
      <c r="V80" s="24" t="s">
        <v>32</v>
      </c>
      <c r="W80" s="23" t="s">
        <v>32</v>
      </c>
      <c r="X80" s="23" t="s">
        <v>32</v>
      </c>
      <c r="Y80" s="23" t="s">
        <v>344</v>
      </c>
      <c r="Z80" s="23" t="s">
        <v>32</v>
      </c>
      <c r="AA80" s="24" t="s">
        <v>345</v>
      </c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</row>
    <row r="81" customFormat="false" ht="15" hidden="false" customHeight="false" outlineLevel="0" collapsed="false">
      <c r="A81" s="21" t="s">
        <v>346</v>
      </c>
      <c r="B81" s="8" t="s">
        <v>347</v>
      </c>
      <c r="C81" s="22" t="s">
        <v>337</v>
      </c>
      <c r="D81" s="23" t="s">
        <v>348</v>
      </c>
      <c r="E81" s="23" t="n">
        <v>50</v>
      </c>
      <c r="F81" s="23" t="n">
        <v>50</v>
      </c>
      <c r="G81" s="24" t="n">
        <v>0</v>
      </c>
      <c r="H81" s="24" t="n">
        <v>6</v>
      </c>
      <c r="I81" s="23" t="s">
        <v>42</v>
      </c>
      <c r="J81" s="23" t="s">
        <v>43</v>
      </c>
      <c r="K81" s="23" t="s">
        <v>42</v>
      </c>
      <c r="L81" s="23" t="s">
        <v>32</v>
      </c>
      <c r="M81" s="23" t="s">
        <v>105</v>
      </c>
      <c r="N81" s="23" t="s">
        <v>32</v>
      </c>
      <c r="O81" s="23" t="s">
        <v>32</v>
      </c>
      <c r="P81" s="23" t="s">
        <v>55</v>
      </c>
      <c r="Q81" s="23" t="s">
        <v>32</v>
      </c>
      <c r="R81" s="22" t="s">
        <v>32</v>
      </c>
      <c r="S81" s="22" t="s">
        <v>141</v>
      </c>
      <c r="T81" s="25" t="s">
        <v>32</v>
      </c>
      <c r="U81" s="24" t="s">
        <v>32</v>
      </c>
      <c r="V81" s="24" t="s">
        <v>146</v>
      </c>
      <c r="W81" s="23" t="s">
        <v>32</v>
      </c>
      <c r="X81" s="23" t="s">
        <v>32</v>
      </c>
      <c r="Y81" s="23" t="s">
        <v>126</v>
      </c>
      <c r="Z81" s="23" t="s">
        <v>32</v>
      </c>
      <c r="AA81" s="24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</row>
    <row r="82" customFormat="false" ht="15" hidden="false" customHeight="false" outlineLevel="0" collapsed="false">
      <c r="A82" s="21" t="s">
        <v>349</v>
      </c>
      <c r="B82" s="8" t="s">
        <v>350</v>
      </c>
      <c r="C82" s="22" t="s">
        <v>337</v>
      </c>
      <c r="D82" s="23" t="s">
        <v>351</v>
      </c>
      <c r="E82" s="23" t="n">
        <v>75</v>
      </c>
      <c r="F82" s="23" t="n">
        <v>0</v>
      </c>
      <c r="G82" s="24" t="n">
        <v>100</v>
      </c>
      <c r="H82" s="24" t="n">
        <v>225</v>
      </c>
      <c r="I82" s="23" t="s">
        <v>42</v>
      </c>
      <c r="J82" s="23" t="s">
        <v>43</v>
      </c>
      <c r="K82" s="23" t="s">
        <v>42</v>
      </c>
      <c r="L82" s="23" t="s">
        <v>32</v>
      </c>
      <c r="M82" s="23" t="s">
        <v>122</v>
      </c>
      <c r="N82" s="23" t="s">
        <v>32</v>
      </c>
      <c r="O82" s="23" t="s">
        <v>32</v>
      </c>
      <c r="P82" s="23" t="s">
        <v>55</v>
      </c>
      <c r="Q82" s="23" t="s">
        <v>32</v>
      </c>
      <c r="R82" s="22" t="s">
        <v>32</v>
      </c>
      <c r="S82" s="22" t="s">
        <v>69</v>
      </c>
      <c r="T82" s="25" t="s">
        <v>32</v>
      </c>
      <c r="U82" s="24" t="s">
        <v>32</v>
      </c>
      <c r="V82" s="24" t="s">
        <v>91</v>
      </c>
      <c r="W82" s="23" t="s">
        <v>32</v>
      </c>
      <c r="X82" s="23" t="s">
        <v>32</v>
      </c>
      <c r="Y82" s="23" t="s">
        <v>135</v>
      </c>
      <c r="Z82" s="23" t="s">
        <v>32</v>
      </c>
      <c r="AA82" s="24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</row>
    <row r="83" customFormat="false" ht="15" hidden="false" customHeight="false" outlineLevel="0" collapsed="false">
      <c r="A83" s="21" t="s">
        <v>352</v>
      </c>
      <c r="B83" s="8" t="s">
        <v>353</v>
      </c>
      <c r="C83" s="22" t="s">
        <v>307</v>
      </c>
      <c r="D83" s="23" t="s">
        <v>354</v>
      </c>
      <c r="E83" s="23" t="n">
        <v>60</v>
      </c>
      <c r="F83" s="23" t="n">
        <v>40</v>
      </c>
      <c r="G83" s="24" t="n">
        <v>0</v>
      </c>
      <c r="H83" s="24" t="n">
        <v>226</v>
      </c>
      <c r="I83" s="23" t="s">
        <v>42</v>
      </c>
      <c r="J83" s="23" t="s">
        <v>43</v>
      </c>
      <c r="K83" s="23" t="s">
        <v>42</v>
      </c>
      <c r="L83" s="23" t="s">
        <v>32</v>
      </c>
      <c r="M83" s="23" t="s">
        <v>145</v>
      </c>
      <c r="N83" s="23" t="s">
        <v>32</v>
      </c>
      <c r="O83" s="23" t="s">
        <v>32</v>
      </c>
      <c r="P83" s="23" t="s">
        <v>55</v>
      </c>
      <c r="Q83" s="23" t="s">
        <v>32</v>
      </c>
      <c r="R83" s="22" t="s">
        <v>32</v>
      </c>
      <c r="S83" s="22" t="s">
        <v>83</v>
      </c>
      <c r="T83" s="25" t="s">
        <v>32</v>
      </c>
      <c r="U83" s="24" t="s">
        <v>32</v>
      </c>
      <c r="V83" s="24" t="s">
        <v>98</v>
      </c>
      <c r="W83" s="23" t="s">
        <v>32</v>
      </c>
      <c r="X83" s="23" t="s">
        <v>32</v>
      </c>
      <c r="Y83" s="23" t="s">
        <v>157</v>
      </c>
      <c r="Z83" s="23" t="s">
        <v>32</v>
      </c>
      <c r="AA83" s="24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</row>
    <row r="84" customFormat="false" ht="15" hidden="false" customHeight="false" outlineLevel="0" collapsed="false">
      <c r="A84" s="21" t="s">
        <v>355</v>
      </c>
      <c r="B84" s="8" t="s">
        <v>356</v>
      </c>
      <c r="C84" s="22" t="s">
        <v>307</v>
      </c>
      <c r="D84" s="23" t="s">
        <v>32</v>
      </c>
      <c r="E84" s="23" t="s">
        <v>32</v>
      </c>
      <c r="F84" s="23" t="s">
        <v>32</v>
      </c>
      <c r="G84" s="24" t="s">
        <v>32</v>
      </c>
      <c r="H84" s="24" t="s">
        <v>32</v>
      </c>
      <c r="I84" s="23" t="s">
        <v>32</v>
      </c>
      <c r="J84" s="23" t="s">
        <v>32</v>
      </c>
      <c r="K84" s="23" t="s">
        <v>32</v>
      </c>
      <c r="L84" s="23" t="s">
        <v>32</v>
      </c>
      <c r="M84" s="23" t="s">
        <v>32</v>
      </c>
      <c r="N84" s="23" t="s">
        <v>32</v>
      </c>
      <c r="O84" s="23" t="s">
        <v>32</v>
      </c>
      <c r="P84" s="23" t="s">
        <v>32</v>
      </c>
      <c r="Q84" s="23" t="s">
        <v>32</v>
      </c>
      <c r="R84" s="22" t="s">
        <v>32</v>
      </c>
      <c r="S84" s="22" t="s">
        <v>32</v>
      </c>
      <c r="T84" s="25" t="s">
        <v>32</v>
      </c>
      <c r="U84" s="24" t="s">
        <v>32</v>
      </c>
      <c r="V84" s="24" t="s">
        <v>32</v>
      </c>
      <c r="W84" s="23" t="s">
        <v>32</v>
      </c>
      <c r="X84" s="23" t="s">
        <v>32</v>
      </c>
      <c r="Y84" s="23" t="s">
        <v>32</v>
      </c>
      <c r="Z84" s="23" t="s">
        <v>32</v>
      </c>
      <c r="AA84" s="24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</row>
    <row r="85" customFormat="false" ht="15" hidden="false" customHeight="false" outlineLevel="0" collapsed="false">
      <c r="A85" s="21" t="s">
        <v>357</v>
      </c>
      <c r="B85" s="8" t="s">
        <v>358</v>
      </c>
      <c r="C85" s="22" t="s">
        <v>307</v>
      </c>
      <c r="D85" s="23" t="s">
        <v>32</v>
      </c>
      <c r="E85" s="23" t="s">
        <v>32</v>
      </c>
      <c r="F85" s="23" t="s">
        <v>32</v>
      </c>
      <c r="G85" s="24" t="s">
        <v>32</v>
      </c>
      <c r="H85" s="24" t="s">
        <v>32</v>
      </c>
      <c r="I85" s="23" t="s">
        <v>32</v>
      </c>
      <c r="J85" s="23" t="s">
        <v>32</v>
      </c>
      <c r="K85" s="23" t="s">
        <v>32</v>
      </c>
      <c r="L85" s="23" t="s">
        <v>32</v>
      </c>
      <c r="M85" s="23" t="s">
        <v>32</v>
      </c>
      <c r="N85" s="23" t="s">
        <v>32</v>
      </c>
      <c r="O85" s="23" t="s">
        <v>32</v>
      </c>
      <c r="P85" s="23" t="s">
        <v>32</v>
      </c>
      <c r="Q85" s="23" t="s">
        <v>32</v>
      </c>
      <c r="R85" s="22" t="s">
        <v>32</v>
      </c>
      <c r="S85" s="22" t="s">
        <v>32</v>
      </c>
      <c r="T85" s="25" t="s">
        <v>32</v>
      </c>
      <c r="U85" s="24" t="s">
        <v>32</v>
      </c>
      <c r="V85" s="24" t="s">
        <v>32</v>
      </c>
      <c r="W85" s="23" t="s">
        <v>32</v>
      </c>
      <c r="X85" s="23" t="s">
        <v>32</v>
      </c>
      <c r="Y85" s="23" t="s">
        <v>32</v>
      </c>
      <c r="Z85" s="23" t="s">
        <v>32</v>
      </c>
      <c r="AA85" s="24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</row>
    <row r="86" customFormat="false" ht="15" hidden="false" customHeight="false" outlineLevel="0" collapsed="false">
      <c r="A86" s="21" t="s">
        <v>359</v>
      </c>
      <c r="B86" s="8" t="s">
        <v>360</v>
      </c>
      <c r="C86" s="22" t="s">
        <v>307</v>
      </c>
      <c r="D86" s="23" t="s">
        <v>32</v>
      </c>
      <c r="E86" s="23" t="s">
        <v>32</v>
      </c>
      <c r="F86" s="23" t="s">
        <v>32</v>
      </c>
      <c r="G86" s="24" t="s">
        <v>32</v>
      </c>
      <c r="H86" s="24" t="s">
        <v>32</v>
      </c>
      <c r="I86" s="23" t="s">
        <v>32</v>
      </c>
      <c r="J86" s="23" t="s">
        <v>32</v>
      </c>
      <c r="K86" s="23" t="s">
        <v>32</v>
      </c>
      <c r="L86" s="23" t="s">
        <v>32</v>
      </c>
      <c r="M86" s="23" t="s">
        <v>32</v>
      </c>
      <c r="N86" s="23" t="s">
        <v>32</v>
      </c>
      <c r="O86" s="23" t="s">
        <v>32</v>
      </c>
      <c r="P86" s="23" t="s">
        <v>32</v>
      </c>
      <c r="Q86" s="23" t="s">
        <v>32</v>
      </c>
      <c r="R86" s="22" t="s">
        <v>32</v>
      </c>
      <c r="S86" s="22" t="s">
        <v>32</v>
      </c>
      <c r="T86" s="25" t="s">
        <v>32</v>
      </c>
      <c r="U86" s="24" t="s">
        <v>32</v>
      </c>
      <c r="V86" s="24" t="s">
        <v>32</v>
      </c>
      <c r="W86" s="23" t="s">
        <v>32</v>
      </c>
      <c r="X86" s="23" t="s">
        <v>32</v>
      </c>
      <c r="Y86" s="23" t="s">
        <v>32</v>
      </c>
      <c r="Z86" s="23" t="s">
        <v>32</v>
      </c>
      <c r="AA86" s="24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</row>
    <row r="87" customFormat="false" ht="15" hidden="false" customHeight="false" outlineLevel="0" collapsed="false">
      <c r="A87" s="21" t="s">
        <v>361</v>
      </c>
      <c r="B87" s="8" t="s">
        <v>358</v>
      </c>
      <c r="C87" s="22" t="s">
        <v>265</v>
      </c>
      <c r="D87" s="23" t="s">
        <v>362</v>
      </c>
      <c r="E87" s="23" t="n">
        <v>75</v>
      </c>
      <c r="F87" s="23" t="n">
        <v>0</v>
      </c>
      <c r="G87" s="24" t="n">
        <v>100</v>
      </c>
      <c r="H87" s="24" t="n">
        <v>220</v>
      </c>
      <c r="I87" s="23" t="s">
        <v>42</v>
      </c>
      <c r="J87" s="23" t="s">
        <v>43</v>
      </c>
      <c r="K87" s="23" t="s">
        <v>42</v>
      </c>
      <c r="L87" s="23" t="s">
        <v>32</v>
      </c>
      <c r="M87" s="23" t="s">
        <v>122</v>
      </c>
      <c r="N87" s="23" t="s">
        <v>32</v>
      </c>
      <c r="O87" s="23" t="s">
        <v>32</v>
      </c>
      <c r="P87" s="23" t="s">
        <v>55</v>
      </c>
      <c r="Q87" s="23" t="s">
        <v>32</v>
      </c>
      <c r="R87" s="22" t="s">
        <v>32</v>
      </c>
      <c r="S87" s="22" t="s">
        <v>69</v>
      </c>
      <c r="T87" s="25" t="s">
        <v>32</v>
      </c>
      <c r="U87" s="24" t="s">
        <v>32</v>
      </c>
      <c r="V87" s="24" t="s">
        <v>97</v>
      </c>
      <c r="W87" s="23" t="s">
        <v>32</v>
      </c>
      <c r="X87" s="23" t="s">
        <v>32</v>
      </c>
      <c r="Y87" s="23" t="s">
        <v>135</v>
      </c>
      <c r="Z87" s="23" t="s">
        <v>32</v>
      </c>
      <c r="AA87" s="24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</row>
    <row r="88" customFormat="false" ht="15" hidden="false" customHeight="false" outlineLevel="0" collapsed="false">
      <c r="A88" s="21" t="s">
        <v>363</v>
      </c>
      <c r="B88" s="8" t="s">
        <v>360</v>
      </c>
      <c r="C88" s="22" t="s">
        <v>265</v>
      </c>
      <c r="D88" s="23" t="s">
        <v>364</v>
      </c>
      <c r="E88" s="23" t="n">
        <v>100</v>
      </c>
      <c r="F88" s="23" t="n">
        <v>0</v>
      </c>
      <c r="G88" s="24" t="n">
        <v>0</v>
      </c>
      <c r="H88" s="24" t="n">
        <v>210</v>
      </c>
      <c r="I88" s="23" t="s">
        <v>42</v>
      </c>
      <c r="J88" s="23" t="s">
        <v>43</v>
      </c>
      <c r="K88" s="23" t="s">
        <v>42</v>
      </c>
      <c r="L88" s="23" t="s">
        <v>32</v>
      </c>
      <c r="M88" s="23" t="s">
        <v>162</v>
      </c>
      <c r="N88" s="23" t="s">
        <v>32</v>
      </c>
      <c r="O88" s="23" t="s">
        <v>32</v>
      </c>
      <c r="P88" s="23" t="s">
        <v>55</v>
      </c>
      <c r="Q88" s="23" t="s">
        <v>32</v>
      </c>
      <c r="R88" s="22" t="s">
        <v>32</v>
      </c>
      <c r="S88" s="22" t="s">
        <v>56</v>
      </c>
      <c r="T88" s="25" t="s">
        <v>32</v>
      </c>
      <c r="U88" s="24" t="s">
        <v>32</v>
      </c>
      <c r="V88" s="24" t="s">
        <v>167</v>
      </c>
      <c r="W88" s="23" t="s">
        <v>32</v>
      </c>
      <c r="X88" s="23" t="s">
        <v>32</v>
      </c>
      <c r="Y88" s="23" t="s">
        <v>135</v>
      </c>
      <c r="Z88" s="23" t="s">
        <v>32</v>
      </c>
      <c r="AA88" s="24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</row>
    <row r="89" customFormat="false" ht="15" hidden="false" customHeight="false" outlineLevel="0" collapsed="false">
      <c r="A89" s="21" t="s">
        <v>365</v>
      </c>
      <c r="B89" s="8" t="s">
        <v>366</v>
      </c>
      <c r="C89" s="22" t="s">
        <v>265</v>
      </c>
      <c r="D89" s="23" t="s">
        <v>367</v>
      </c>
      <c r="E89" s="23" t="n">
        <v>100</v>
      </c>
      <c r="F89" s="23" t="n">
        <v>0</v>
      </c>
      <c r="G89" s="24" t="n">
        <v>100</v>
      </c>
      <c r="H89" s="24" t="n">
        <v>150</v>
      </c>
      <c r="I89" s="23" t="s">
        <v>43</v>
      </c>
      <c r="J89" s="23" t="s">
        <v>43</v>
      </c>
      <c r="K89" s="23" t="s">
        <v>42</v>
      </c>
      <c r="L89" s="23" t="s">
        <v>66</v>
      </c>
      <c r="M89" s="23" t="s">
        <v>105</v>
      </c>
      <c r="N89" s="23" t="s">
        <v>32</v>
      </c>
      <c r="O89" s="23" t="s">
        <v>55</v>
      </c>
      <c r="P89" s="23" t="s">
        <v>55</v>
      </c>
      <c r="Q89" s="23" t="s">
        <v>32</v>
      </c>
      <c r="R89" s="22" t="s">
        <v>141</v>
      </c>
      <c r="S89" s="22" t="s">
        <v>69</v>
      </c>
      <c r="T89" s="25" t="s">
        <v>32</v>
      </c>
      <c r="U89" s="24" t="s">
        <v>368</v>
      </c>
      <c r="V89" s="24" t="s">
        <v>91</v>
      </c>
      <c r="W89" s="23" t="s">
        <v>32</v>
      </c>
      <c r="X89" s="23" t="s">
        <v>135</v>
      </c>
      <c r="Y89" s="23" t="s">
        <v>135</v>
      </c>
      <c r="Z89" s="23" t="s">
        <v>32</v>
      </c>
      <c r="AA89" s="24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</row>
    <row r="90" customFormat="false" ht="15" hidden="false" customHeight="false" outlineLevel="0" collapsed="false">
      <c r="A90" s="21" t="s">
        <v>369</v>
      </c>
      <c r="B90" s="8" t="s">
        <v>370</v>
      </c>
      <c r="C90" s="22" t="s">
        <v>265</v>
      </c>
      <c r="D90" s="23" t="s">
        <v>32</v>
      </c>
      <c r="E90" s="23" t="s">
        <v>32</v>
      </c>
      <c r="F90" s="23" t="s">
        <v>32</v>
      </c>
      <c r="G90" s="23" t="s">
        <v>32</v>
      </c>
      <c r="H90" s="23" t="s">
        <v>32</v>
      </c>
      <c r="I90" s="23" t="s">
        <v>32</v>
      </c>
      <c r="J90" s="23" t="s">
        <v>32</v>
      </c>
      <c r="K90" s="23" t="s">
        <v>32</v>
      </c>
      <c r="L90" s="23" t="s">
        <v>32</v>
      </c>
      <c r="M90" s="23" t="s">
        <v>32</v>
      </c>
      <c r="N90" s="23" t="s">
        <v>32</v>
      </c>
      <c r="O90" s="23" t="s">
        <v>32</v>
      </c>
      <c r="P90" s="23" t="s">
        <v>32</v>
      </c>
      <c r="Q90" s="23" t="s">
        <v>32</v>
      </c>
      <c r="R90" s="22" t="s">
        <v>32</v>
      </c>
      <c r="S90" s="22" t="s">
        <v>32</v>
      </c>
      <c r="T90" s="22" t="s">
        <v>32</v>
      </c>
      <c r="U90" s="23" t="s">
        <v>32</v>
      </c>
      <c r="V90" s="23" t="s">
        <v>32</v>
      </c>
      <c r="W90" s="23" t="s">
        <v>32</v>
      </c>
      <c r="X90" s="23" t="s">
        <v>32</v>
      </c>
      <c r="Y90" s="23" t="s">
        <v>32</v>
      </c>
      <c r="Z90" s="23" t="s">
        <v>32</v>
      </c>
      <c r="AA90" s="24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</row>
    <row r="91" customFormat="false" ht="15" hidden="false" customHeight="false" outlineLevel="0" collapsed="false">
      <c r="A91" s="21" t="s">
        <v>371</v>
      </c>
      <c r="B91" s="8" t="s">
        <v>372</v>
      </c>
      <c r="C91" s="22" t="s">
        <v>265</v>
      </c>
      <c r="D91" s="23" t="s">
        <v>32</v>
      </c>
      <c r="E91" s="23" t="s">
        <v>32</v>
      </c>
      <c r="F91" s="23" t="s">
        <v>32</v>
      </c>
      <c r="G91" s="24" t="s">
        <v>32</v>
      </c>
      <c r="H91" s="24" t="s">
        <v>32</v>
      </c>
      <c r="I91" s="23" t="s">
        <v>32</v>
      </c>
      <c r="J91" s="23" t="s">
        <v>32</v>
      </c>
      <c r="K91" s="23" t="s">
        <v>32</v>
      </c>
      <c r="L91" s="23" t="s">
        <v>32</v>
      </c>
      <c r="M91" s="23" t="s">
        <v>32</v>
      </c>
      <c r="N91" s="23" t="s">
        <v>32</v>
      </c>
      <c r="O91" s="23" t="s">
        <v>32</v>
      </c>
      <c r="P91" s="23" t="s">
        <v>32</v>
      </c>
      <c r="Q91" s="23" t="s">
        <v>32</v>
      </c>
      <c r="R91" s="22" t="s">
        <v>32</v>
      </c>
      <c r="S91" s="22" t="s">
        <v>32</v>
      </c>
      <c r="T91" s="25" t="s">
        <v>32</v>
      </c>
      <c r="U91" s="24" t="s">
        <v>32</v>
      </c>
      <c r="V91" s="24" t="s">
        <v>32</v>
      </c>
      <c r="W91" s="23" t="s">
        <v>32</v>
      </c>
      <c r="X91" s="23" t="s">
        <v>32</v>
      </c>
      <c r="Y91" s="23" t="s">
        <v>32</v>
      </c>
      <c r="Z91" s="23" t="s">
        <v>32</v>
      </c>
      <c r="AA91" s="24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</row>
    <row r="92" customFormat="false" ht="15" hidden="false" customHeight="false" outlineLevel="0" collapsed="false">
      <c r="A92" s="21" t="s">
        <v>373</v>
      </c>
      <c r="B92" s="8" t="s">
        <v>374</v>
      </c>
      <c r="C92" s="22" t="s">
        <v>265</v>
      </c>
      <c r="D92" s="23" t="s">
        <v>375</v>
      </c>
      <c r="E92" s="23" t="n">
        <v>80</v>
      </c>
      <c r="F92" s="23" t="n">
        <v>20</v>
      </c>
      <c r="G92" s="24" t="n">
        <v>0</v>
      </c>
      <c r="H92" s="24" t="n">
        <v>340</v>
      </c>
      <c r="I92" s="23" t="s">
        <v>43</v>
      </c>
      <c r="J92" s="23" t="s">
        <v>44</v>
      </c>
      <c r="K92" s="23" t="s">
        <v>42</v>
      </c>
      <c r="L92" s="23" t="s">
        <v>81</v>
      </c>
      <c r="M92" s="23" t="s">
        <v>32</v>
      </c>
      <c r="N92" s="23" t="s">
        <v>32</v>
      </c>
      <c r="O92" s="23" t="s">
        <v>55</v>
      </c>
      <c r="P92" s="23" t="s">
        <v>32</v>
      </c>
      <c r="Q92" s="23" t="s">
        <v>32</v>
      </c>
      <c r="R92" s="22" t="s">
        <v>56</v>
      </c>
      <c r="S92" s="22" t="s">
        <v>32</v>
      </c>
      <c r="T92" s="25" t="s">
        <v>32</v>
      </c>
      <c r="U92" s="24" t="s">
        <v>58</v>
      </c>
      <c r="V92" s="24" t="s">
        <v>32</v>
      </c>
      <c r="W92" s="23" t="s">
        <v>32</v>
      </c>
      <c r="X92" s="23" t="s">
        <v>61</v>
      </c>
      <c r="Y92" s="23" t="s">
        <v>32</v>
      </c>
      <c r="Z92" s="23" t="s">
        <v>32</v>
      </c>
      <c r="AA92" s="24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</row>
    <row r="93" customFormat="false" ht="15" hidden="false" customHeight="false" outlineLevel="0" collapsed="false">
      <c r="A93" s="21" t="s">
        <v>376</v>
      </c>
      <c r="B93" s="8" t="s">
        <v>377</v>
      </c>
      <c r="C93" s="22" t="s">
        <v>337</v>
      </c>
      <c r="D93" s="23" t="s">
        <v>378</v>
      </c>
      <c r="E93" s="23" t="n">
        <v>95</v>
      </c>
      <c r="F93" s="23" t="n">
        <v>5</v>
      </c>
      <c r="G93" s="24" t="n">
        <v>0</v>
      </c>
      <c r="H93" s="24" t="n">
        <v>204</v>
      </c>
      <c r="I93" s="23" t="s">
        <v>42</v>
      </c>
      <c r="J93" s="23" t="s">
        <v>43</v>
      </c>
      <c r="K93" s="23" t="s">
        <v>42</v>
      </c>
      <c r="L93" s="23" t="s">
        <v>32</v>
      </c>
      <c r="M93" s="23" t="s">
        <v>82</v>
      </c>
      <c r="N93" s="23" t="s">
        <v>32</v>
      </c>
      <c r="O93" s="23" t="s">
        <v>32</v>
      </c>
      <c r="P93" s="23" t="s">
        <v>55</v>
      </c>
      <c r="Q93" s="23" t="s">
        <v>32</v>
      </c>
      <c r="R93" s="22" t="s">
        <v>32</v>
      </c>
      <c r="S93" s="22" t="s">
        <v>56</v>
      </c>
      <c r="T93" s="25" t="s">
        <v>32</v>
      </c>
      <c r="U93" s="24" t="s">
        <v>32</v>
      </c>
      <c r="V93" s="24" t="s">
        <v>167</v>
      </c>
      <c r="W93" s="23" t="s">
        <v>32</v>
      </c>
      <c r="X93" s="23" t="s">
        <v>32</v>
      </c>
      <c r="Y93" s="23" t="s">
        <v>61</v>
      </c>
      <c r="Z93" s="23" t="s">
        <v>32</v>
      </c>
      <c r="AA93" s="24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</row>
    <row r="94" customFormat="false" ht="15" hidden="false" customHeight="false" outlineLevel="0" collapsed="false">
      <c r="A94" s="21" t="s">
        <v>379</v>
      </c>
      <c r="B94" s="8" t="s">
        <v>380</v>
      </c>
      <c r="C94" s="22" t="s">
        <v>265</v>
      </c>
      <c r="D94" s="23" t="s">
        <v>381</v>
      </c>
      <c r="E94" s="23" t="n">
        <v>60</v>
      </c>
      <c r="F94" s="23" t="n">
        <v>40</v>
      </c>
      <c r="G94" s="24" t="n">
        <v>0</v>
      </c>
      <c r="H94" s="24" t="n">
        <v>270</v>
      </c>
      <c r="I94" s="23" t="s">
        <v>42</v>
      </c>
      <c r="J94" s="23" t="s">
        <v>43</v>
      </c>
      <c r="K94" s="23" t="s">
        <v>42</v>
      </c>
      <c r="L94" s="23" t="s">
        <v>32</v>
      </c>
      <c r="M94" s="23" t="s">
        <v>96</v>
      </c>
      <c r="N94" s="23" t="s">
        <v>32</v>
      </c>
      <c r="O94" s="23" t="s">
        <v>32</v>
      </c>
      <c r="P94" s="23" t="s">
        <v>55</v>
      </c>
      <c r="Q94" s="23" t="s">
        <v>32</v>
      </c>
      <c r="R94" s="22" t="s">
        <v>32</v>
      </c>
      <c r="S94" s="22" t="s">
        <v>90</v>
      </c>
      <c r="T94" s="25" t="s">
        <v>32</v>
      </c>
      <c r="U94" s="24" t="s">
        <v>32</v>
      </c>
      <c r="V94" s="24" t="s">
        <v>98</v>
      </c>
      <c r="W94" s="23" t="s">
        <v>32</v>
      </c>
      <c r="X94" s="23" t="s">
        <v>32</v>
      </c>
      <c r="Y94" s="23" t="s">
        <v>135</v>
      </c>
      <c r="Z94" s="23" t="s">
        <v>32</v>
      </c>
      <c r="AA94" s="24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</row>
    <row r="95" customFormat="false" ht="15" hidden="false" customHeight="false" outlineLevel="0" collapsed="false">
      <c r="A95" s="21" t="s">
        <v>382</v>
      </c>
      <c r="B95" s="8" t="s">
        <v>383</v>
      </c>
      <c r="C95" s="22" t="s">
        <v>265</v>
      </c>
      <c r="D95" s="23" t="s">
        <v>384</v>
      </c>
      <c r="E95" s="23" t="n">
        <v>100</v>
      </c>
      <c r="F95" s="23" t="n">
        <v>0</v>
      </c>
      <c r="G95" s="24" t="n">
        <v>0</v>
      </c>
      <c r="H95" s="24" t="n">
        <v>234</v>
      </c>
      <c r="I95" s="23" t="s">
        <v>42</v>
      </c>
      <c r="J95" s="23" t="s">
        <v>43</v>
      </c>
      <c r="K95" s="23" t="s">
        <v>43</v>
      </c>
      <c r="L95" s="23" t="s">
        <v>32</v>
      </c>
      <c r="M95" s="23" t="s">
        <v>122</v>
      </c>
      <c r="N95" s="23" t="s">
        <v>68</v>
      </c>
      <c r="O95" s="23" t="s">
        <v>32</v>
      </c>
      <c r="P95" s="23" t="s">
        <v>55</v>
      </c>
      <c r="Q95" s="23" t="s">
        <v>55</v>
      </c>
      <c r="R95" s="22" t="s">
        <v>32</v>
      </c>
      <c r="S95" s="22" t="s">
        <v>56</v>
      </c>
      <c r="T95" s="25" t="s">
        <v>69</v>
      </c>
      <c r="U95" s="24" t="s">
        <v>32</v>
      </c>
      <c r="V95" s="24" t="s">
        <v>167</v>
      </c>
      <c r="W95" s="23" t="s">
        <v>97</v>
      </c>
      <c r="X95" s="23" t="s">
        <v>32</v>
      </c>
      <c r="Y95" s="23" t="s">
        <v>135</v>
      </c>
      <c r="Z95" s="23" t="s">
        <v>135</v>
      </c>
      <c r="AA95" s="24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</row>
    <row r="96" customFormat="false" ht="15" hidden="false" customHeight="false" outlineLevel="0" collapsed="false">
      <c r="A96" s="21" t="s">
        <v>385</v>
      </c>
      <c r="B96" s="8" t="s">
        <v>386</v>
      </c>
      <c r="C96" s="22" t="s">
        <v>265</v>
      </c>
      <c r="D96" s="23" t="s">
        <v>32</v>
      </c>
      <c r="E96" s="23" t="s">
        <v>32</v>
      </c>
      <c r="F96" s="23" t="s">
        <v>32</v>
      </c>
      <c r="G96" s="23" t="s">
        <v>32</v>
      </c>
      <c r="H96" s="23" t="s">
        <v>32</v>
      </c>
      <c r="I96" s="23" t="s">
        <v>32</v>
      </c>
      <c r="J96" s="23" t="s">
        <v>32</v>
      </c>
      <c r="K96" s="23" t="s">
        <v>32</v>
      </c>
      <c r="L96" s="23" t="s">
        <v>32</v>
      </c>
      <c r="M96" s="23" t="s">
        <v>32</v>
      </c>
      <c r="N96" s="23" t="s">
        <v>32</v>
      </c>
      <c r="O96" s="23" t="s">
        <v>32</v>
      </c>
      <c r="P96" s="23" t="s">
        <v>32</v>
      </c>
      <c r="Q96" s="23" t="s">
        <v>32</v>
      </c>
      <c r="R96" s="22" t="s">
        <v>32</v>
      </c>
      <c r="S96" s="22" t="s">
        <v>32</v>
      </c>
      <c r="T96" s="22" t="s">
        <v>32</v>
      </c>
      <c r="U96" s="23" t="s">
        <v>32</v>
      </c>
      <c r="V96" s="23" t="s">
        <v>32</v>
      </c>
      <c r="W96" s="23" t="s">
        <v>32</v>
      </c>
      <c r="X96" s="23" t="s">
        <v>32</v>
      </c>
      <c r="Y96" s="23" t="s">
        <v>32</v>
      </c>
      <c r="Z96" s="23" t="s">
        <v>32</v>
      </c>
      <c r="AA96" s="24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</row>
    <row r="97" customFormat="false" ht="15" hidden="false" customHeight="false" outlineLevel="0" collapsed="false">
      <c r="A97" s="21" t="s">
        <v>387</v>
      </c>
      <c r="B97" s="8" t="s">
        <v>388</v>
      </c>
      <c r="C97" s="22" t="s">
        <v>265</v>
      </c>
      <c r="D97" s="23" t="s">
        <v>32</v>
      </c>
      <c r="E97" s="23" t="s">
        <v>32</v>
      </c>
      <c r="F97" s="23" t="s">
        <v>32</v>
      </c>
      <c r="G97" s="23" t="s">
        <v>32</v>
      </c>
      <c r="H97" s="23" t="s">
        <v>32</v>
      </c>
      <c r="I97" s="23" t="s">
        <v>32</v>
      </c>
      <c r="J97" s="23" t="s">
        <v>32</v>
      </c>
      <c r="K97" s="23" t="s">
        <v>32</v>
      </c>
      <c r="L97" s="23" t="s">
        <v>32</v>
      </c>
      <c r="M97" s="23" t="s">
        <v>32</v>
      </c>
      <c r="N97" s="23" t="s">
        <v>32</v>
      </c>
      <c r="O97" s="23" t="s">
        <v>32</v>
      </c>
      <c r="P97" s="23" t="s">
        <v>32</v>
      </c>
      <c r="Q97" s="23" t="s">
        <v>32</v>
      </c>
      <c r="R97" s="22" t="s">
        <v>32</v>
      </c>
      <c r="S97" s="22" t="s">
        <v>32</v>
      </c>
      <c r="T97" s="22" t="s">
        <v>32</v>
      </c>
      <c r="U97" s="23" t="s">
        <v>32</v>
      </c>
      <c r="V97" s="23" t="s">
        <v>32</v>
      </c>
      <c r="W97" s="23" t="s">
        <v>32</v>
      </c>
      <c r="X97" s="23" t="s">
        <v>32</v>
      </c>
      <c r="Y97" s="23" t="s">
        <v>32</v>
      </c>
      <c r="Z97" s="23" t="s">
        <v>32</v>
      </c>
      <c r="AA97" s="24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</row>
    <row r="98" customFormat="false" ht="15" hidden="false" customHeight="false" outlineLevel="0" collapsed="false">
      <c r="A98" s="21" t="s">
        <v>389</v>
      </c>
      <c r="B98" s="8" t="s">
        <v>390</v>
      </c>
      <c r="C98" s="22" t="s">
        <v>265</v>
      </c>
      <c r="D98" s="23" t="s">
        <v>391</v>
      </c>
      <c r="E98" s="23" t="n">
        <v>100</v>
      </c>
      <c r="F98" s="23" t="n">
        <v>0</v>
      </c>
      <c r="G98" s="24" t="n">
        <v>5</v>
      </c>
      <c r="H98" s="24" t="n">
        <v>245</v>
      </c>
      <c r="I98" s="23" t="s">
        <v>42</v>
      </c>
      <c r="J98" s="23" t="s">
        <v>43</v>
      </c>
      <c r="K98" s="23" t="s">
        <v>43</v>
      </c>
      <c r="L98" s="23" t="s">
        <v>32</v>
      </c>
      <c r="M98" s="23" t="s">
        <v>180</v>
      </c>
      <c r="N98" s="23" t="s">
        <v>67</v>
      </c>
      <c r="O98" s="23" t="s">
        <v>32</v>
      </c>
      <c r="P98" s="23" t="s">
        <v>55</v>
      </c>
      <c r="Q98" s="23" t="s">
        <v>55</v>
      </c>
      <c r="R98" s="22" t="s">
        <v>32</v>
      </c>
      <c r="S98" s="22" t="s">
        <v>83</v>
      </c>
      <c r="T98" s="25" t="s">
        <v>106</v>
      </c>
      <c r="U98" s="24" t="s">
        <v>32</v>
      </c>
      <c r="V98" s="24" t="s">
        <v>98</v>
      </c>
      <c r="W98" s="23" t="s">
        <v>124</v>
      </c>
      <c r="X98" s="23" t="s">
        <v>32</v>
      </c>
      <c r="Y98" s="23" t="s">
        <v>135</v>
      </c>
      <c r="Z98" s="23" t="s">
        <v>135</v>
      </c>
      <c r="AA98" s="24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</row>
    <row r="99" customFormat="false" ht="15" hidden="false" customHeight="false" outlineLevel="0" collapsed="false">
      <c r="A99" s="21" t="s">
        <v>392</v>
      </c>
      <c r="B99" s="8" t="s">
        <v>393</v>
      </c>
      <c r="C99" s="22" t="s">
        <v>265</v>
      </c>
      <c r="D99" s="23" t="s">
        <v>32</v>
      </c>
      <c r="E99" s="23" t="s">
        <v>32</v>
      </c>
      <c r="F99" s="23" t="s">
        <v>32</v>
      </c>
      <c r="G99" s="23" t="s">
        <v>32</v>
      </c>
      <c r="H99" s="23" t="s">
        <v>32</v>
      </c>
      <c r="I99" s="23" t="s">
        <v>32</v>
      </c>
      <c r="J99" s="23" t="s">
        <v>32</v>
      </c>
      <c r="K99" s="23" t="s">
        <v>32</v>
      </c>
      <c r="L99" s="23" t="s">
        <v>32</v>
      </c>
      <c r="M99" s="23" t="s">
        <v>32</v>
      </c>
      <c r="N99" s="23" t="s">
        <v>32</v>
      </c>
      <c r="O99" s="23" t="s">
        <v>32</v>
      </c>
      <c r="P99" s="23" t="s">
        <v>32</v>
      </c>
      <c r="Q99" s="23" t="s">
        <v>32</v>
      </c>
      <c r="R99" s="22" t="s">
        <v>32</v>
      </c>
      <c r="S99" s="22" t="s">
        <v>32</v>
      </c>
      <c r="T99" s="22" t="s">
        <v>32</v>
      </c>
      <c r="U99" s="23" t="s">
        <v>32</v>
      </c>
      <c r="V99" s="23" t="s">
        <v>32</v>
      </c>
      <c r="W99" s="23" t="s">
        <v>32</v>
      </c>
      <c r="X99" s="23" t="s">
        <v>32</v>
      </c>
      <c r="Y99" s="23" t="s">
        <v>32</v>
      </c>
      <c r="Z99" s="23" t="s">
        <v>32</v>
      </c>
      <c r="AA99" s="23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</row>
    <row r="100" customFormat="false" ht="15" hidden="false" customHeight="false" outlineLevel="0" collapsed="false">
      <c r="A100" s="21" t="s">
        <v>394</v>
      </c>
      <c r="B100" s="8" t="s">
        <v>395</v>
      </c>
      <c r="C100" s="22" t="s">
        <v>265</v>
      </c>
      <c r="D100" s="23" t="s">
        <v>32</v>
      </c>
      <c r="E100" s="23" t="s">
        <v>32</v>
      </c>
      <c r="F100" s="23" t="s">
        <v>32</v>
      </c>
      <c r="G100" s="23" t="s">
        <v>32</v>
      </c>
      <c r="H100" s="23" t="s">
        <v>32</v>
      </c>
      <c r="I100" s="23" t="s">
        <v>32</v>
      </c>
      <c r="J100" s="23" t="s">
        <v>32</v>
      </c>
      <c r="K100" s="23" t="s">
        <v>32</v>
      </c>
      <c r="L100" s="23" t="s">
        <v>32</v>
      </c>
      <c r="M100" s="23" t="s">
        <v>32</v>
      </c>
      <c r="N100" s="23" t="s">
        <v>32</v>
      </c>
      <c r="O100" s="23" t="s">
        <v>32</v>
      </c>
      <c r="P100" s="23" t="s">
        <v>32</v>
      </c>
      <c r="Q100" s="23" t="s">
        <v>32</v>
      </c>
      <c r="R100" s="22" t="s">
        <v>32</v>
      </c>
      <c r="S100" s="22" t="s">
        <v>32</v>
      </c>
      <c r="T100" s="22" t="s">
        <v>32</v>
      </c>
      <c r="U100" s="23" t="s">
        <v>32</v>
      </c>
      <c r="V100" s="23" t="s">
        <v>32</v>
      </c>
      <c r="W100" s="23" t="s">
        <v>32</v>
      </c>
      <c r="X100" s="23" t="s">
        <v>32</v>
      </c>
      <c r="Y100" s="23" t="s">
        <v>32</v>
      </c>
      <c r="Z100" s="23" t="s">
        <v>32</v>
      </c>
      <c r="AA100" s="24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</row>
    <row r="101" customFormat="false" ht="15" hidden="false" customHeight="false" outlineLevel="0" collapsed="false">
      <c r="A101" s="21" t="s">
        <v>396</v>
      </c>
      <c r="B101" s="8"/>
      <c r="C101" s="22" t="s">
        <v>397</v>
      </c>
      <c r="D101" s="23" t="s">
        <v>398</v>
      </c>
      <c r="E101" s="23" t="n">
        <v>40</v>
      </c>
      <c r="F101" s="23" t="n">
        <v>60</v>
      </c>
      <c r="G101" s="24" t="n">
        <v>0</v>
      </c>
      <c r="H101" s="24" t="n">
        <v>63</v>
      </c>
      <c r="I101" s="23" t="s">
        <v>42</v>
      </c>
      <c r="J101" s="23" t="s">
        <v>43</v>
      </c>
      <c r="K101" s="23" t="s">
        <v>42</v>
      </c>
      <c r="L101" s="23" t="s">
        <v>32</v>
      </c>
      <c r="M101" s="23" t="s">
        <v>273</v>
      </c>
      <c r="N101" s="23" t="s">
        <v>32</v>
      </c>
      <c r="O101" s="23" t="s">
        <v>32</v>
      </c>
      <c r="P101" s="23" t="s">
        <v>55</v>
      </c>
      <c r="Q101" s="23" t="s">
        <v>32</v>
      </c>
      <c r="R101" s="22" t="s">
        <v>32</v>
      </c>
      <c r="S101" s="22" t="s">
        <v>71</v>
      </c>
      <c r="T101" s="25" t="s">
        <v>32</v>
      </c>
      <c r="U101" s="24" t="s">
        <v>32</v>
      </c>
      <c r="V101" s="24" t="s">
        <v>98</v>
      </c>
      <c r="W101" s="23" t="s">
        <v>32</v>
      </c>
      <c r="X101" s="23" t="s">
        <v>32</v>
      </c>
      <c r="Y101" s="23" t="s">
        <v>157</v>
      </c>
      <c r="Z101" s="23" t="s">
        <v>32</v>
      </c>
      <c r="AA101" s="24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</row>
    <row r="102" customFormat="false" ht="15" hidden="false" customHeight="false" outlineLevel="0" collapsed="false">
      <c r="A102" s="21" t="s">
        <v>399</v>
      </c>
      <c r="B102" s="8"/>
      <c r="C102" s="19" t="s">
        <v>397</v>
      </c>
      <c r="D102" s="23" t="s">
        <v>32</v>
      </c>
      <c r="E102" s="23" t="s">
        <v>32</v>
      </c>
      <c r="F102" s="23" t="s">
        <v>32</v>
      </c>
      <c r="G102" s="23" t="s">
        <v>32</v>
      </c>
      <c r="H102" s="23" t="s">
        <v>32</v>
      </c>
      <c r="I102" s="23" t="s">
        <v>32</v>
      </c>
      <c r="J102" s="23" t="s">
        <v>32</v>
      </c>
      <c r="K102" s="23" t="s">
        <v>32</v>
      </c>
      <c r="L102" s="23" t="s">
        <v>32</v>
      </c>
      <c r="M102" s="23" t="s">
        <v>32</v>
      </c>
      <c r="N102" s="23" t="s">
        <v>32</v>
      </c>
      <c r="O102" s="23" t="s">
        <v>32</v>
      </c>
      <c r="P102" s="23" t="s">
        <v>32</v>
      </c>
      <c r="Q102" s="23" t="s">
        <v>32</v>
      </c>
      <c r="R102" s="22" t="s">
        <v>32</v>
      </c>
      <c r="S102" s="22" t="s">
        <v>32</v>
      </c>
      <c r="T102" s="22" t="s">
        <v>32</v>
      </c>
      <c r="U102" s="23" t="s">
        <v>32</v>
      </c>
      <c r="V102" s="23" t="s">
        <v>32</v>
      </c>
      <c r="W102" s="23" t="s">
        <v>32</v>
      </c>
      <c r="X102" s="23" t="s">
        <v>32</v>
      </c>
      <c r="Y102" s="23" t="s">
        <v>32</v>
      </c>
      <c r="Z102" s="23" t="s">
        <v>32</v>
      </c>
      <c r="AA102" s="24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</row>
    <row r="103" customFormat="false" ht="15" hidden="false" customHeight="false" outlineLevel="0" collapsed="false">
      <c r="A103" s="21" t="s">
        <v>400</v>
      </c>
      <c r="B103" s="8"/>
      <c r="C103" s="19" t="s">
        <v>397</v>
      </c>
      <c r="D103" s="23" t="s">
        <v>401</v>
      </c>
      <c r="E103" s="23" t="n">
        <v>100</v>
      </c>
      <c r="F103" s="23" t="n">
        <v>0</v>
      </c>
      <c r="G103" s="24" t="n">
        <v>0</v>
      </c>
      <c r="H103" s="24" t="n">
        <v>155</v>
      </c>
      <c r="I103" s="23" t="s">
        <v>42</v>
      </c>
      <c r="J103" s="23" t="s">
        <v>43</v>
      </c>
      <c r="K103" s="23" t="s">
        <v>43</v>
      </c>
      <c r="L103" s="23" t="s">
        <v>32</v>
      </c>
      <c r="M103" s="23" t="s">
        <v>145</v>
      </c>
      <c r="N103" s="23" t="s">
        <v>123</v>
      </c>
      <c r="O103" s="23" t="s">
        <v>32</v>
      </c>
      <c r="P103" s="23" t="s">
        <v>55</v>
      </c>
      <c r="Q103" s="23" t="s">
        <v>55</v>
      </c>
      <c r="R103" s="22" t="s">
        <v>32</v>
      </c>
      <c r="S103" s="22" t="s">
        <v>70</v>
      </c>
      <c r="T103" s="25" t="s">
        <v>57</v>
      </c>
      <c r="U103" s="24" t="s">
        <v>32</v>
      </c>
      <c r="V103" s="24" t="s">
        <v>156</v>
      </c>
      <c r="W103" s="23" t="s">
        <v>74</v>
      </c>
      <c r="X103" s="23" t="s">
        <v>32</v>
      </c>
      <c r="Y103" s="23" t="s">
        <v>135</v>
      </c>
      <c r="Z103" s="23" t="s">
        <v>157</v>
      </c>
      <c r="AA103" s="24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</row>
    <row r="104" customFormat="false" ht="15" hidden="false" customHeight="false" outlineLevel="0" collapsed="false">
      <c r="A104" s="21" t="s">
        <v>402</v>
      </c>
      <c r="B104" s="8"/>
      <c r="C104" s="19" t="s">
        <v>397</v>
      </c>
      <c r="D104" s="23" t="s">
        <v>403</v>
      </c>
      <c r="E104" s="23" t="n">
        <v>70</v>
      </c>
      <c r="F104" s="23" t="n">
        <v>30</v>
      </c>
      <c r="G104" s="23" t="n">
        <v>0</v>
      </c>
      <c r="H104" s="23" t="n">
        <v>95</v>
      </c>
      <c r="I104" s="23" t="s">
        <v>42</v>
      </c>
      <c r="J104" s="23" t="s">
        <v>43</v>
      </c>
      <c r="K104" s="23" t="s">
        <v>42</v>
      </c>
      <c r="L104" s="23" t="s">
        <v>32</v>
      </c>
      <c r="M104" s="23" t="s">
        <v>105</v>
      </c>
      <c r="N104" s="23" t="s">
        <v>32</v>
      </c>
      <c r="O104" s="23" t="s">
        <v>32</v>
      </c>
      <c r="P104" s="23" t="s">
        <v>55</v>
      </c>
      <c r="Q104" s="23" t="s">
        <v>32</v>
      </c>
      <c r="R104" s="22" t="s">
        <v>32</v>
      </c>
      <c r="S104" s="22" t="s">
        <v>70</v>
      </c>
      <c r="T104" s="22" t="s">
        <v>32</v>
      </c>
      <c r="U104" s="23" t="s">
        <v>32</v>
      </c>
      <c r="V104" s="23" t="s">
        <v>156</v>
      </c>
      <c r="W104" s="23" t="s">
        <v>32</v>
      </c>
      <c r="X104" s="23" t="s">
        <v>32</v>
      </c>
      <c r="Y104" s="23" t="s">
        <v>135</v>
      </c>
      <c r="Z104" s="23" t="s">
        <v>32</v>
      </c>
      <c r="AA104" s="24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</row>
    <row r="105" customFormat="false" ht="15" hidden="false" customHeight="false" outlineLevel="0" collapsed="false">
      <c r="A105" s="21" t="s">
        <v>404</v>
      </c>
      <c r="B105" s="8"/>
      <c r="C105" s="19" t="s">
        <v>397</v>
      </c>
      <c r="D105" s="23" t="s">
        <v>32</v>
      </c>
      <c r="E105" s="23" t="s">
        <v>32</v>
      </c>
      <c r="F105" s="23" t="s">
        <v>32</v>
      </c>
      <c r="G105" s="23" t="s">
        <v>32</v>
      </c>
      <c r="H105" s="23" t="s">
        <v>32</v>
      </c>
      <c r="I105" s="23" t="s">
        <v>32</v>
      </c>
      <c r="J105" s="23" t="s">
        <v>32</v>
      </c>
      <c r="K105" s="23" t="s">
        <v>32</v>
      </c>
      <c r="L105" s="23" t="s">
        <v>32</v>
      </c>
      <c r="M105" s="23" t="s">
        <v>32</v>
      </c>
      <c r="N105" s="23" t="s">
        <v>32</v>
      </c>
      <c r="O105" s="23" t="s">
        <v>32</v>
      </c>
      <c r="P105" s="23" t="s">
        <v>32</v>
      </c>
      <c r="Q105" s="23" t="s">
        <v>32</v>
      </c>
      <c r="R105" s="22" t="s">
        <v>32</v>
      </c>
      <c r="S105" s="22" t="s">
        <v>32</v>
      </c>
      <c r="T105" s="22" t="s">
        <v>32</v>
      </c>
      <c r="U105" s="23" t="s">
        <v>32</v>
      </c>
      <c r="V105" s="23" t="s">
        <v>32</v>
      </c>
      <c r="W105" s="23" t="s">
        <v>32</v>
      </c>
      <c r="X105" s="23" t="s">
        <v>32</v>
      </c>
      <c r="Y105" s="23" t="s">
        <v>32</v>
      </c>
      <c r="Z105" s="23" t="s">
        <v>32</v>
      </c>
      <c r="AA105" s="24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</row>
    <row r="106" customFormat="false" ht="15" hidden="false" customHeight="false" outlineLevel="0" collapsed="false">
      <c r="A106" s="21" t="s">
        <v>405</v>
      </c>
      <c r="B106" s="8"/>
      <c r="C106" s="19" t="s">
        <v>397</v>
      </c>
      <c r="D106" s="23" t="s">
        <v>32</v>
      </c>
      <c r="E106" s="23" t="s">
        <v>32</v>
      </c>
      <c r="F106" s="23" t="s">
        <v>32</v>
      </c>
      <c r="G106" s="23" t="s">
        <v>32</v>
      </c>
      <c r="H106" s="23" t="s">
        <v>32</v>
      </c>
      <c r="I106" s="23" t="s">
        <v>32</v>
      </c>
      <c r="J106" s="23" t="s">
        <v>32</v>
      </c>
      <c r="K106" s="23" t="s">
        <v>32</v>
      </c>
      <c r="L106" s="23" t="s">
        <v>32</v>
      </c>
      <c r="M106" s="23" t="s">
        <v>32</v>
      </c>
      <c r="N106" s="23" t="s">
        <v>32</v>
      </c>
      <c r="O106" s="23" t="s">
        <v>32</v>
      </c>
      <c r="P106" s="23" t="s">
        <v>32</v>
      </c>
      <c r="Q106" s="23" t="s">
        <v>32</v>
      </c>
      <c r="R106" s="22" t="s">
        <v>32</v>
      </c>
      <c r="S106" s="22" t="s">
        <v>32</v>
      </c>
      <c r="T106" s="22" t="s">
        <v>32</v>
      </c>
      <c r="U106" s="23" t="s">
        <v>32</v>
      </c>
      <c r="V106" s="23" t="s">
        <v>32</v>
      </c>
      <c r="W106" s="23" t="s">
        <v>32</v>
      </c>
      <c r="X106" s="23" t="s">
        <v>32</v>
      </c>
      <c r="Y106" s="23" t="s">
        <v>32</v>
      </c>
      <c r="Z106" s="23" t="s">
        <v>32</v>
      </c>
      <c r="AA106" s="24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</row>
    <row r="107" customFormat="false" ht="15" hidden="false" customHeight="false" outlineLevel="0" collapsed="false">
      <c r="A107" s="21" t="s">
        <v>406</v>
      </c>
      <c r="B107" s="8" t="s">
        <v>407</v>
      </c>
      <c r="C107" s="19" t="s">
        <v>397</v>
      </c>
      <c r="D107" s="23" t="s">
        <v>408</v>
      </c>
      <c r="E107" s="23" t="n">
        <v>80</v>
      </c>
      <c r="F107" s="23" t="n">
        <v>20</v>
      </c>
      <c r="G107" s="24" t="n">
        <v>0</v>
      </c>
      <c r="H107" s="24" t="n">
        <v>91</v>
      </c>
      <c r="I107" s="23" t="s">
        <v>42</v>
      </c>
      <c r="J107" s="23" t="s">
        <v>43</v>
      </c>
      <c r="K107" s="23" t="s">
        <v>43</v>
      </c>
      <c r="L107" s="23" t="s">
        <v>32</v>
      </c>
      <c r="M107" s="23" t="s">
        <v>96</v>
      </c>
      <c r="N107" s="23" t="s">
        <v>122</v>
      </c>
      <c r="O107" s="23" t="s">
        <v>32</v>
      </c>
      <c r="P107" s="23" t="s">
        <v>409</v>
      </c>
      <c r="Q107" s="23" t="s">
        <v>409</v>
      </c>
      <c r="R107" s="22" t="s">
        <v>32</v>
      </c>
      <c r="S107" s="22" t="s">
        <v>83</v>
      </c>
      <c r="T107" s="25" t="s">
        <v>70</v>
      </c>
      <c r="U107" s="24" t="s">
        <v>32</v>
      </c>
      <c r="V107" s="24" t="s">
        <v>410</v>
      </c>
      <c r="W107" s="23" t="s">
        <v>410</v>
      </c>
      <c r="X107" s="23" t="s">
        <v>32</v>
      </c>
      <c r="Y107" s="23" t="s">
        <v>135</v>
      </c>
      <c r="Z107" s="23" t="s">
        <v>147</v>
      </c>
      <c r="AA107" s="24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</row>
    <row r="108" customFormat="false" ht="15" hidden="false" customHeight="false" outlineLevel="0" collapsed="false">
      <c r="A108" s="21" t="s">
        <v>411</v>
      </c>
      <c r="B108" s="8" t="s">
        <v>412</v>
      </c>
      <c r="C108" s="19" t="s">
        <v>397</v>
      </c>
      <c r="D108" s="23" t="s">
        <v>413</v>
      </c>
      <c r="E108" s="23" t="n">
        <v>100</v>
      </c>
      <c r="F108" s="23" t="n">
        <v>0</v>
      </c>
      <c r="G108" s="24" t="n">
        <v>0</v>
      </c>
      <c r="H108" s="24" t="n">
        <v>90</v>
      </c>
      <c r="I108" s="23" t="s">
        <v>43</v>
      </c>
      <c r="J108" s="23" t="s">
        <v>43</v>
      </c>
      <c r="K108" s="23" t="s">
        <v>42</v>
      </c>
      <c r="L108" s="23" t="s">
        <v>66</v>
      </c>
      <c r="M108" s="23" t="s">
        <v>145</v>
      </c>
      <c r="N108" s="23" t="s">
        <v>32</v>
      </c>
      <c r="O108" s="23" t="s">
        <v>414</v>
      </c>
      <c r="P108" s="23" t="s">
        <v>414</v>
      </c>
      <c r="Q108" s="23" t="s">
        <v>32</v>
      </c>
      <c r="R108" s="22" t="s">
        <v>83</v>
      </c>
      <c r="S108" s="22" t="s">
        <v>70</v>
      </c>
      <c r="T108" s="25" t="s">
        <v>32</v>
      </c>
      <c r="U108" s="24" t="s">
        <v>415</v>
      </c>
      <c r="V108" s="24" t="s">
        <v>156</v>
      </c>
      <c r="W108" s="23" t="s">
        <v>32</v>
      </c>
      <c r="X108" s="23" t="s">
        <v>135</v>
      </c>
      <c r="Y108" s="23" t="s">
        <v>147</v>
      </c>
      <c r="Z108" s="23" t="s">
        <v>32</v>
      </c>
      <c r="AA108" s="24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</row>
    <row r="109" customFormat="false" ht="15" hidden="false" customHeight="false" outlineLevel="0" collapsed="false">
      <c r="A109" s="21" t="s">
        <v>416</v>
      </c>
      <c r="B109" s="8" t="s">
        <v>417</v>
      </c>
      <c r="C109" s="19" t="s">
        <v>397</v>
      </c>
      <c r="D109" s="23" t="s">
        <v>418</v>
      </c>
      <c r="E109" s="23" t="n">
        <v>100</v>
      </c>
      <c r="F109" s="23" t="n">
        <v>0</v>
      </c>
      <c r="G109" s="24" t="n">
        <v>0</v>
      </c>
      <c r="H109" s="24" t="n">
        <v>305</v>
      </c>
      <c r="I109" s="23" t="s">
        <v>43</v>
      </c>
      <c r="J109" s="23" t="s">
        <v>43</v>
      </c>
      <c r="K109" s="23" t="s">
        <v>42</v>
      </c>
      <c r="L109" s="23" t="s">
        <v>66</v>
      </c>
      <c r="M109" s="23" t="s">
        <v>96</v>
      </c>
      <c r="N109" s="23" t="s">
        <v>32</v>
      </c>
      <c r="O109" s="23" t="s">
        <v>409</v>
      </c>
      <c r="P109" s="23" t="s">
        <v>409</v>
      </c>
      <c r="Q109" s="23" t="s">
        <v>32</v>
      </c>
      <c r="R109" s="22" t="s">
        <v>70</v>
      </c>
      <c r="S109" s="22" t="s">
        <v>83</v>
      </c>
      <c r="T109" s="25" t="s">
        <v>32</v>
      </c>
      <c r="U109" s="24" t="s">
        <v>410</v>
      </c>
      <c r="V109" s="24" t="s">
        <v>410</v>
      </c>
      <c r="W109" s="23" t="s">
        <v>32</v>
      </c>
      <c r="X109" s="23" t="s">
        <v>135</v>
      </c>
      <c r="Y109" s="23" t="s">
        <v>135</v>
      </c>
      <c r="Z109" s="23" t="s">
        <v>32</v>
      </c>
      <c r="AA109" s="24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</row>
    <row r="110" customFormat="false" ht="15" hidden="false" customHeight="false" outlineLevel="0" collapsed="false">
      <c r="A110" s="21" t="s">
        <v>419</v>
      </c>
      <c r="B110" s="8" t="s">
        <v>420</v>
      </c>
      <c r="C110" s="19" t="s">
        <v>397</v>
      </c>
      <c r="D110" s="23" t="s">
        <v>421</v>
      </c>
      <c r="E110" s="23" t="n">
        <v>100</v>
      </c>
      <c r="F110" s="23" t="n">
        <v>0</v>
      </c>
      <c r="G110" s="24" t="n">
        <v>0</v>
      </c>
      <c r="H110" s="24" t="n">
        <v>330</v>
      </c>
      <c r="I110" s="23" t="s">
        <v>42</v>
      </c>
      <c r="J110" s="23" t="s">
        <v>43</v>
      </c>
      <c r="K110" s="23" t="s">
        <v>42</v>
      </c>
      <c r="L110" s="23" t="s">
        <v>32</v>
      </c>
      <c r="M110" s="23" t="s">
        <v>247</v>
      </c>
      <c r="N110" s="23" t="s">
        <v>32</v>
      </c>
      <c r="O110" s="23" t="s">
        <v>32</v>
      </c>
      <c r="P110" s="23" t="s">
        <v>55</v>
      </c>
      <c r="Q110" s="23" t="s">
        <v>32</v>
      </c>
      <c r="R110" s="22" t="s">
        <v>32</v>
      </c>
      <c r="S110" s="22" t="s">
        <v>70</v>
      </c>
      <c r="T110" s="25" t="s">
        <v>32</v>
      </c>
      <c r="U110" s="24" t="s">
        <v>32</v>
      </c>
      <c r="V110" s="24" t="s">
        <v>156</v>
      </c>
      <c r="W110" s="23" t="s">
        <v>32</v>
      </c>
      <c r="X110" s="23" t="s">
        <v>32</v>
      </c>
      <c r="Y110" s="23" t="s">
        <v>135</v>
      </c>
      <c r="Z110" s="23" t="s">
        <v>32</v>
      </c>
      <c r="AA110" s="24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</row>
    <row r="111" customFormat="false" ht="15" hidden="false" customHeight="false" outlineLevel="0" collapsed="false">
      <c r="A111" s="15" t="s">
        <v>422</v>
      </c>
      <c r="B111" s="8"/>
      <c r="C111" s="16" t="s">
        <v>423</v>
      </c>
      <c r="D111" s="17" t="s">
        <v>424</v>
      </c>
      <c r="E111" s="17" t="n">
        <v>50</v>
      </c>
      <c r="F111" s="17" t="n">
        <v>50</v>
      </c>
      <c r="G111" s="13" t="n">
        <v>0</v>
      </c>
      <c r="H111" s="13" t="n">
        <v>70</v>
      </c>
      <c r="I111" s="17" t="s">
        <v>42</v>
      </c>
      <c r="J111" s="17" t="s">
        <v>43</v>
      </c>
      <c r="K111" s="17" t="s">
        <v>43</v>
      </c>
      <c r="L111" s="17" t="s">
        <v>32</v>
      </c>
      <c r="M111" s="17" t="s">
        <v>113</v>
      </c>
      <c r="N111" s="17" t="s">
        <v>105</v>
      </c>
      <c r="O111" s="17" t="s">
        <v>32</v>
      </c>
      <c r="P111" s="17" t="s">
        <v>55</v>
      </c>
      <c r="Q111" s="17" t="s">
        <v>55</v>
      </c>
      <c r="R111" s="16" t="s">
        <v>32</v>
      </c>
      <c r="S111" s="16" t="s">
        <v>70</v>
      </c>
      <c r="T111" s="18" t="s">
        <v>114</v>
      </c>
      <c r="U111" s="13" t="s">
        <v>32</v>
      </c>
      <c r="V111" s="13" t="s">
        <v>156</v>
      </c>
      <c r="W111" s="17" t="s">
        <v>124</v>
      </c>
      <c r="X111" s="17" t="s">
        <v>32</v>
      </c>
      <c r="Y111" s="17" t="s">
        <v>49</v>
      </c>
      <c r="Z111" s="17" t="s">
        <v>49</v>
      </c>
      <c r="AA111" s="13"/>
    </row>
    <row r="112" customFormat="false" ht="12.75" hidden="false" customHeight="false" outlineLevel="0" collapsed="false">
      <c r="A112" s="15" t="s">
        <v>425</v>
      </c>
      <c r="B112" s="16"/>
      <c r="C112" s="16" t="s">
        <v>423</v>
      </c>
      <c r="D112" s="17" t="s">
        <v>426</v>
      </c>
      <c r="E112" s="17" t="n">
        <v>75</v>
      </c>
      <c r="F112" s="17" t="n">
        <v>0</v>
      </c>
      <c r="G112" s="13" t="n">
        <v>100</v>
      </c>
      <c r="H112" s="13" t="n">
        <v>120</v>
      </c>
      <c r="I112" s="17" t="s">
        <v>42</v>
      </c>
      <c r="J112" s="17" t="s">
        <v>43</v>
      </c>
      <c r="K112" s="17" t="s">
        <v>43</v>
      </c>
      <c r="L112" s="17" t="s">
        <v>32</v>
      </c>
      <c r="M112" s="17" t="s">
        <v>123</v>
      </c>
      <c r="N112" s="17" t="s">
        <v>155</v>
      </c>
      <c r="O112" s="17" t="s">
        <v>32</v>
      </c>
      <c r="P112" s="17" t="s">
        <v>55</v>
      </c>
      <c r="Q112" s="17" t="s">
        <v>55</v>
      </c>
      <c r="R112" s="16" t="s">
        <v>32</v>
      </c>
      <c r="S112" s="16" t="s">
        <v>69</v>
      </c>
      <c r="T112" s="18" t="s">
        <v>106</v>
      </c>
      <c r="U112" s="13" t="s">
        <v>32</v>
      </c>
      <c r="V112" s="13" t="s">
        <v>97</v>
      </c>
      <c r="W112" s="17" t="s">
        <v>124</v>
      </c>
      <c r="X112" s="17" t="s">
        <v>32</v>
      </c>
      <c r="Y112" s="17" t="s">
        <v>135</v>
      </c>
      <c r="Z112" s="17" t="s">
        <v>135</v>
      </c>
      <c r="AA112" s="13"/>
    </row>
    <row r="113" customFormat="false" ht="12.75" hidden="false" customHeight="false" outlineLevel="0" collapsed="false">
      <c r="A113" s="15" t="s">
        <v>427</v>
      </c>
      <c r="B113" s="16"/>
      <c r="C113" s="16" t="s">
        <v>423</v>
      </c>
      <c r="D113" s="17" t="s">
        <v>428</v>
      </c>
      <c r="E113" s="17" t="n">
        <v>90</v>
      </c>
      <c r="F113" s="17" t="n">
        <v>10</v>
      </c>
      <c r="G113" s="13" t="n">
        <v>0</v>
      </c>
      <c r="H113" s="13" t="n">
        <v>140</v>
      </c>
      <c r="I113" s="17" t="s">
        <v>42</v>
      </c>
      <c r="J113" s="17" t="s">
        <v>43</v>
      </c>
      <c r="K113" s="17" t="s">
        <v>43</v>
      </c>
      <c r="L113" s="17" t="s">
        <v>32</v>
      </c>
      <c r="M113" s="17" t="s">
        <v>155</v>
      </c>
      <c r="N113" s="17" t="s">
        <v>145</v>
      </c>
      <c r="O113" s="17" t="s">
        <v>32</v>
      </c>
      <c r="P113" s="17" t="s">
        <v>55</v>
      </c>
      <c r="Q113" s="17" t="s">
        <v>55</v>
      </c>
      <c r="R113" s="16" t="s">
        <v>32</v>
      </c>
      <c r="S113" s="16" t="s">
        <v>69</v>
      </c>
      <c r="T113" s="18" t="s">
        <v>83</v>
      </c>
      <c r="U113" s="13" t="s">
        <v>32</v>
      </c>
      <c r="V113" s="13" t="s">
        <v>97</v>
      </c>
      <c r="W113" s="17" t="s">
        <v>98</v>
      </c>
      <c r="X113" s="17" t="s">
        <v>32</v>
      </c>
      <c r="Y113" s="17" t="s">
        <v>135</v>
      </c>
      <c r="Z113" s="17" t="s">
        <v>135</v>
      </c>
      <c r="AA113" s="13"/>
    </row>
    <row r="114" customFormat="false" ht="12.75" hidden="false" customHeight="false" outlineLevel="0" collapsed="false">
      <c r="A114" s="15" t="s">
        <v>429</v>
      </c>
      <c r="B114" s="16"/>
      <c r="C114" s="16" t="s">
        <v>430</v>
      </c>
      <c r="D114" s="17" t="s">
        <v>431</v>
      </c>
      <c r="E114" s="17" t="n">
        <v>25</v>
      </c>
      <c r="F114" s="17" t="n">
        <v>0</v>
      </c>
      <c r="G114" s="13" t="n">
        <v>100</v>
      </c>
      <c r="H114" s="13" t="n">
        <v>130</v>
      </c>
      <c r="I114" s="17" t="s">
        <v>42</v>
      </c>
      <c r="J114" s="17" t="s">
        <v>43</v>
      </c>
      <c r="K114" s="17" t="s">
        <v>43</v>
      </c>
      <c r="L114" s="17" t="s">
        <v>32</v>
      </c>
      <c r="M114" s="17" t="s">
        <v>162</v>
      </c>
      <c r="N114" s="17" t="s">
        <v>68</v>
      </c>
      <c r="O114" s="17" t="s">
        <v>32</v>
      </c>
      <c r="P114" s="17" t="s">
        <v>55</v>
      </c>
      <c r="Q114" s="17" t="s">
        <v>55</v>
      </c>
      <c r="R114" s="16" t="s">
        <v>32</v>
      </c>
      <c r="S114" s="16" t="s">
        <v>274</v>
      </c>
      <c r="T114" s="18" t="s">
        <v>114</v>
      </c>
      <c r="U114" s="13" t="s">
        <v>32</v>
      </c>
      <c r="V114" s="13" t="s">
        <v>275</v>
      </c>
      <c r="W114" s="17" t="s">
        <v>124</v>
      </c>
      <c r="X114" s="17" t="s">
        <v>32</v>
      </c>
      <c r="Y114" s="17" t="s">
        <v>135</v>
      </c>
      <c r="Z114" s="17" t="s">
        <v>135</v>
      </c>
      <c r="AA114" s="13"/>
    </row>
    <row r="115" customFormat="false" ht="12.75" hidden="false" customHeight="false" outlineLevel="0" collapsed="false">
      <c r="A115" s="15" t="s">
        <v>432</v>
      </c>
      <c r="B115" s="16"/>
      <c r="C115" s="16" t="s">
        <v>433</v>
      </c>
      <c r="D115" s="17" t="s">
        <v>434</v>
      </c>
      <c r="E115" s="17" t="n">
        <v>100</v>
      </c>
      <c r="F115" s="17" t="n">
        <v>0</v>
      </c>
      <c r="G115" s="13" t="n">
        <v>0</v>
      </c>
      <c r="H115" s="13" t="n">
        <v>70</v>
      </c>
      <c r="I115" s="17" t="s">
        <v>43</v>
      </c>
      <c r="J115" s="17" t="s">
        <v>43</v>
      </c>
      <c r="K115" s="17" t="s">
        <v>43</v>
      </c>
      <c r="L115" s="17" t="s">
        <v>104</v>
      </c>
      <c r="M115" s="17" t="s">
        <v>435</v>
      </c>
      <c r="N115" s="17" t="s">
        <v>435</v>
      </c>
      <c r="O115" s="17" t="s">
        <v>55</v>
      </c>
      <c r="P115" s="17" t="s">
        <v>55</v>
      </c>
      <c r="Q115" s="17" t="s">
        <v>55</v>
      </c>
      <c r="R115" s="16" t="s">
        <v>133</v>
      </c>
      <c r="S115" s="16" t="s">
        <v>141</v>
      </c>
      <c r="T115" s="18" t="s">
        <v>141</v>
      </c>
      <c r="U115" s="13" t="s">
        <v>134</v>
      </c>
      <c r="V115" s="13" t="s">
        <v>146</v>
      </c>
      <c r="W115" s="17" t="s">
        <v>146</v>
      </c>
      <c r="X115" s="17" t="s">
        <v>157</v>
      </c>
      <c r="Y115" s="17" t="s">
        <v>135</v>
      </c>
      <c r="Z115" s="17" t="s">
        <v>135</v>
      </c>
      <c r="AA115" s="13" t="s">
        <v>436</v>
      </c>
    </row>
    <row r="116" customFormat="false" ht="12.75" hidden="false" customHeight="false" outlineLevel="0" collapsed="false">
      <c r="A116" s="15" t="s">
        <v>437</v>
      </c>
      <c r="B116" s="16"/>
      <c r="C116" s="16" t="s">
        <v>430</v>
      </c>
      <c r="D116" s="17" t="s">
        <v>438</v>
      </c>
      <c r="E116" s="17" t="n">
        <v>60</v>
      </c>
      <c r="F116" s="17" t="n">
        <v>0</v>
      </c>
      <c r="G116" s="13" t="n">
        <v>100</v>
      </c>
      <c r="H116" s="13" t="n">
        <v>38</v>
      </c>
      <c r="I116" s="17" t="s">
        <v>43</v>
      </c>
      <c r="J116" s="17" t="s">
        <v>43</v>
      </c>
      <c r="K116" s="17" t="s">
        <v>43</v>
      </c>
      <c r="L116" s="17" t="s">
        <v>145</v>
      </c>
      <c r="M116" s="17" t="s">
        <v>216</v>
      </c>
      <c r="N116" s="17" t="s">
        <v>105</v>
      </c>
      <c r="O116" s="17" t="s">
        <v>55</v>
      </c>
      <c r="P116" s="17" t="s">
        <v>55</v>
      </c>
      <c r="Q116" s="17" t="s">
        <v>55</v>
      </c>
      <c r="R116" s="16" t="s">
        <v>274</v>
      </c>
      <c r="S116" s="16" t="s">
        <v>141</v>
      </c>
      <c r="T116" s="18" t="s">
        <v>114</v>
      </c>
      <c r="U116" s="13" t="s">
        <v>275</v>
      </c>
      <c r="V116" s="13" t="s">
        <v>146</v>
      </c>
      <c r="W116" s="17" t="s">
        <v>124</v>
      </c>
      <c r="X116" s="17" t="s">
        <v>85</v>
      </c>
      <c r="Y116" s="17" t="s">
        <v>135</v>
      </c>
      <c r="Z116" s="17" t="s">
        <v>135</v>
      </c>
      <c r="AA116" s="13"/>
    </row>
    <row r="117" customFormat="false" ht="12.75" hidden="false" customHeight="false" outlineLevel="0" collapsed="false">
      <c r="A117" s="15" t="s">
        <v>439</v>
      </c>
      <c r="B117" s="16"/>
      <c r="C117" s="16" t="s">
        <v>430</v>
      </c>
      <c r="D117" s="17" t="s">
        <v>440</v>
      </c>
      <c r="E117" s="17" t="n">
        <v>0</v>
      </c>
      <c r="F117" s="17" t="n">
        <v>0</v>
      </c>
      <c r="G117" s="13" t="n">
        <v>100</v>
      </c>
      <c r="H117" s="13" t="n">
        <v>84</v>
      </c>
      <c r="I117" s="17" t="s">
        <v>42</v>
      </c>
      <c r="J117" s="17" t="s">
        <v>43</v>
      </c>
      <c r="K117" s="17" t="s">
        <v>43</v>
      </c>
      <c r="L117" s="17" t="s">
        <v>32</v>
      </c>
      <c r="M117" s="17" t="s">
        <v>82</v>
      </c>
      <c r="N117" s="17" t="s">
        <v>68</v>
      </c>
      <c r="O117" s="17" t="s">
        <v>32</v>
      </c>
      <c r="P117" s="17" t="s">
        <v>55</v>
      </c>
      <c r="Q117" s="17" t="s">
        <v>55</v>
      </c>
      <c r="R117" s="16" t="s">
        <v>32</v>
      </c>
      <c r="S117" s="16" t="s">
        <v>56</v>
      </c>
      <c r="T117" s="18" t="s">
        <v>114</v>
      </c>
      <c r="U117" s="13" t="s">
        <v>32</v>
      </c>
      <c r="V117" s="13" t="s">
        <v>167</v>
      </c>
      <c r="W117" s="17" t="s">
        <v>124</v>
      </c>
      <c r="X117" s="17" t="s">
        <v>32</v>
      </c>
      <c r="Y117" s="17" t="s">
        <v>135</v>
      </c>
      <c r="Z117" s="17" t="s">
        <v>135</v>
      </c>
      <c r="AA117" s="13"/>
    </row>
    <row r="118" customFormat="false" ht="12.75" hidden="false" customHeight="false" outlineLevel="0" collapsed="false">
      <c r="A118" s="15" t="s">
        <v>441</v>
      </c>
      <c r="B118" s="16"/>
      <c r="C118" s="16" t="s">
        <v>430</v>
      </c>
      <c r="D118" s="17" t="s">
        <v>442</v>
      </c>
      <c r="E118" s="17" t="n">
        <v>55</v>
      </c>
      <c r="F118" s="17" t="n">
        <v>20</v>
      </c>
      <c r="G118" s="13" t="n">
        <v>80</v>
      </c>
      <c r="H118" s="13" t="n">
        <v>90</v>
      </c>
      <c r="I118" s="17" t="s">
        <v>42</v>
      </c>
      <c r="J118" s="17" t="s">
        <v>43</v>
      </c>
      <c r="K118" s="17" t="s">
        <v>42</v>
      </c>
      <c r="L118" s="17" t="s">
        <v>32</v>
      </c>
      <c r="M118" s="17" t="s">
        <v>140</v>
      </c>
      <c r="N118" s="17" t="s">
        <v>32</v>
      </c>
      <c r="O118" s="17" t="s">
        <v>32</v>
      </c>
      <c r="P118" s="17" t="s">
        <v>55</v>
      </c>
      <c r="Q118" s="17" t="s">
        <v>32</v>
      </c>
      <c r="R118" s="16" t="s">
        <v>32</v>
      </c>
      <c r="S118" s="16" t="s">
        <v>69</v>
      </c>
      <c r="T118" s="18" t="s">
        <v>32</v>
      </c>
      <c r="U118" s="13" t="s">
        <v>32</v>
      </c>
      <c r="V118" s="13" t="s">
        <v>97</v>
      </c>
      <c r="W118" s="17" t="s">
        <v>32</v>
      </c>
      <c r="X118" s="17" t="s">
        <v>32</v>
      </c>
      <c r="Y118" s="17" t="s">
        <v>135</v>
      </c>
      <c r="Z118" s="17" t="s">
        <v>32</v>
      </c>
      <c r="AA118" s="13"/>
    </row>
    <row r="119" customFormat="false" ht="12.75" hidden="false" customHeight="false" outlineLevel="0" collapsed="false">
      <c r="A119" s="15" t="s">
        <v>443</v>
      </c>
      <c r="B119" s="16"/>
      <c r="C119" s="16" t="s">
        <v>423</v>
      </c>
      <c r="D119" s="17" t="s">
        <v>444</v>
      </c>
      <c r="E119" s="17" t="n">
        <v>15</v>
      </c>
      <c r="F119" s="17" t="n">
        <v>0</v>
      </c>
      <c r="G119" s="13" t="n">
        <v>100</v>
      </c>
      <c r="H119" s="13" t="n">
        <v>90</v>
      </c>
      <c r="I119" s="17" t="s">
        <v>42</v>
      </c>
      <c r="J119" s="17" t="s">
        <v>43</v>
      </c>
      <c r="K119" s="17" t="s">
        <v>43</v>
      </c>
      <c r="L119" s="17" t="s">
        <v>32</v>
      </c>
      <c r="M119" s="17" t="s">
        <v>82</v>
      </c>
      <c r="N119" s="17" t="s">
        <v>68</v>
      </c>
      <c r="O119" s="17" t="s">
        <v>32</v>
      </c>
      <c r="P119" s="17" t="s">
        <v>55</v>
      </c>
      <c r="Q119" s="17" t="s">
        <v>55</v>
      </c>
      <c r="R119" s="16" t="s">
        <v>32</v>
      </c>
      <c r="S119" s="16" t="s">
        <v>69</v>
      </c>
      <c r="T119" s="18" t="s">
        <v>114</v>
      </c>
      <c r="U119" s="13" t="s">
        <v>32</v>
      </c>
      <c r="V119" s="13" t="s">
        <v>97</v>
      </c>
      <c r="W119" s="17" t="s">
        <v>124</v>
      </c>
      <c r="X119" s="17" t="s">
        <v>32</v>
      </c>
      <c r="Y119" s="17" t="s">
        <v>135</v>
      </c>
      <c r="Z119" s="17" t="s">
        <v>135</v>
      </c>
      <c r="AA119" s="13"/>
    </row>
    <row r="120" customFormat="false" ht="12.75" hidden="false" customHeight="false" outlineLevel="0" collapsed="false">
      <c r="A120" s="15" t="s">
        <v>445</v>
      </c>
      <c r="B120" s="16"/>
      <c r="C120" s="16" t="s">
        <v>423</v>
      </c>
      <c r="D120" s="17" t="s">
        <v>446</v>
      </c>
      <c r="E120" s="17" t="n">
        <v>15</v>
      </c>
      <c r="F120" s="17" t="n">
        <v>0</v>
      </c>
      <c r="G120" s="13" t="n">
        <v>100</v>
      </c>
      <c r="H120" s="13" t="n">
        <v>110</v>
      </c>
      <c r="I120" s="17" t="s">
        <v>42</v>
      </c>
      <c r="J120" s="17" t="s">
        <v>43</v>
      </c>
      <c r="K120" s="17" t="s">
        <v>43</v>
      </c>
      <c r="L120" s="17" t="s">
        <v>32</v>
      </c>
      <c r="M120" s="17" t="s">
        <v>155</v>
      </c>
      <c r="N120" s="17" t="s">
        <v>447</v>
      </c>
      <c r="O120" s="17" t="s">
        <v>32</v>
      </c>
      <c r="P120" s="17" t="s">
        <v>55</v>
      </c>
      <c r="Q120" s="17" t="s">
        <v>55</v>
      </c>
      <c r="R120" s="16" t="s">
        <v>32</v>
      </c>
      <c r="S120" s="16" t="s">
        <v>69</v>
      </c>
      <c r="T120" s="18" t="s">
        <v>114</v>
      </c>
      <c r="U120" s="13" t="s">
        <v>32</v>
      </c>
      <c r="V120" s="13" t="s">
        <v>97</v>
      </c>
      <c r="W120" s="17" t="s">
        <v>124</v>
      </c>
      <c r="X120" s="17" t="s">
        <v>32</v>
      </c>
      <c r="Y120" s="17" t="s">
        <v>135</v>
      </c>
      <c r="Z120" s="17" t="s">
        <v>135</v>
      </c>
      <c r="AA120" s="13"/>
    </row>
    <row r="121" customFormat="false" ht="12.75" hidden="false" customHeight="false" outlineLevel="0" collapsed="false">
      <c r="A121" s="15" t="s">
        <v>448</v>
      </c>
      <c r="B121" s="16"/>
      <c r="C121" s="16" t="s">
        <v>423</v>
      </c>
      <c r="D121" s="17" t="s">
        <v>449</v>
      </c>
      <c r="E121" s="17" t="n">
        <v>80</v>
      </c>
      <c r="F121" s="17" t="n">
        <v>20</v>
      </c>
      <c r="G121" s="13" t="n">
        <v>0</v>
      </c>
      <c r="H121" s="13" t="n">
        <v>50</v>
      </c>
      <c r="I121" s="17" t="s">
        <v>42</v>
      </c>
      <c r="J121" s="17" t="s">
        <v>43</v>
      </c>
      <c r="K121" s="17" t="s">
        <v>43</v>
      </c>
      <c r="L121" s="17" t="s">
        <v>32</v>
      </c>
      <c r="M121" s="17" t="s">
        <v>155</v>
      </c>
      <c r="N121" s="17" t="s">
        <v>68</v>
      </c>
      <c r="O121" s="17" t="s">
        <v>32</v>
      </c>
      <c r="P121" s="17" t="s">
        <v>55</v>
      </c>
      <c r="Q121" s="17" t="s">
        <v>55</v>
      </c>
      <c r="R121" s="16" t="s">
        <v>32</v>
      </c>
      <c r="S121" s="16" t="s">
        <v>69</v>
      </c>
      <c r="T121" s="18" t="s">
        <v>90</v>
      </c>
      <c r="U121" s="13" t="s">
        <v>32</v>
      </c>
      <c r="V121" s="13" t="s">
        <v>97</v>
      </c>
      <c r="W121" s="17" t="s">
        <v>107</v>
      </c>
      <c r="X121" s="17" t="s">
        <v>32</v>
      </c>
      <c r="Y121" s="17" t="s">
        <v>49</v>
      </c>
      <c r="Z121" s="17" t="s">
        <v>49</v>
      </c>
      <c r="AA121" s="13"/>
    </row>
    <row r="122" customFormat="false" ht="12.75" hidden="false" customHeight="false" outlineLevel="0" collapsed="false">
      <c r="A122" s="15" t="s">
        <v>450</v>
      </c>
      <c r="B122" s="16"/>
      <c r="C122" s="16" t="s">
        <v>423</v>
      </c>
      <c r="D122" s="17" t="s">
        <v>451</v>
      </c>
      <c r="E122" s="17" t="n">
        <v>70</v>
      </c>
      <c r="F122" s="17" t="n">
        <v>30</v>
      </c>
      <c r="G122" s="13" t="n">
        <v>0</v>
      </c>
      <c r="H122" s="13" t="n">
        <v>110</v>
      </c>
      <c r="I122" s="17" t="s">
        <v>42</v>
      </c>
      <c r="J122" s="17" t="s">
        <v>43</v>
      </c>
      <c r="K122" s="17" t="s">
        <v>43</v>
      </c>
      <c r="L122" s="17" t="s">
        <v>32</v>
      </c>
      <c r="M122" s="17" t="s">
        <v>82</v>
      </c>
      <c r="N122" s="17" t="s">
        <v>452</v>
      </c>
      <c r="O122" s="17" t="s">
        <v>32</v>
      </c>
      <c r="P122" s="17" t="s">
        <v>55</v>
      </c>
      <c r="Q122" s="17" t="s">
        <v>55</v>
      </c>
      <c r="R122" s="16" t="s">
        <v>32</v>
      </c>
      <c r="S122" s="16" t="s">
        <v>133</v>
      </c>
      <c r="T122" s="18" t="s">
        <v>83</v>
      </c>
      <c r="U122" s="13" t="s">
        <v>32</v>
      </c>
      <c r="V122" s="13" t="s">
        <v>97</v>
      </c>
      <c r="W122" s="17" t="s">
        <v>98</v>
      </c>
      <c r="X122" s="17" t="s">
        <v>32</v>
      </c>
      <c r="Y122" s="17" t="s">
        <v>85</v>
      </c>
      <c r="Z122" s="17" t="s">
        <v>49</v>
      </c>
      <c r="AA122" s="13"/>
    </row>
    <row r="123" customFormat="false" ht="12.75" hidden="false" customHeight="false" outlineLevel="0" collapsed="false">
      <c r="A123" s="15" t="s">
        <v>453</v>
      </c>
      <c r="B123" s="16"/>
      <c r="C123" s="19" t="s">
        <v>423</v>
      </c>
      <c r="D123" s="17" t="s">
        <v>32</v>
      </c>
      <c r="E123" s="17" t="s">
        <v>32</v>
      </c>
      <c r="F123" s="17" t="s">
        <v>32</v>
      </c>
      <c r="G123" s="17" t="s">
        <v>32</v>
      </c>
      <c r="H123" s="17" t="s">
        <v>32</v>
      </c>
      <c r="I123" s="17" t="s">
        <v>32</v>
      </c>
      <c r="J123" s="17" t="s">
        <v>32</v>
      </c>
      <c r="K123" s="17" t="s">
        <v>32</v>
      </c>
      <c r="L123" s="17" t="s">
        <v>32</v>
      </c>
      <c r="M123" s="17" t="s">
        <v>32</v>
      </c>
      <c r="N123" s="17" t="s">
        <v>32</v>
      </c>
      <c r="O123" s="17" t="s">
        <v>32</v>
      </c>
      <c r="P123" s="17" t="s">
        <v>32</v>
      </c>
      <c r="Q123" s="17" t="s">
        <v>32</v>
      </c>
      <c r="R123" s="16" t="s">
        <v>32</v>
      </c>
      <c r="S123" s="16" t="s">
        <v>32</v>
      </c>
      <c r="T123" s="16" t="s">
        <v>32</v>
      </c>
      <c r="U123" s="17" t="s">
        <v>32</v>
      </c>
      <c r="V123" s="17" t="s">
        <v>32</v>
      </c>
      <c r="W123" s="17" t="s">
        <v>32</v>
      </c>
      <c r="X123" s="17" t="s">
        <v>32</v>
      </c>
      <c r="Y123" s="17" t="s">
        <v>32</v>
      </c>
      <c r="Z123" s="17" t="s">
        <v>32</v>
      </c>
      <c r="AA123" s="13"/>
    </row>
    <row r="124" customFormat="false" ht="12.75" hidden="false" customHeight="false" outlineLevel="0" collapsed="false">
      <c r="A124" s="15" t="s">
        <v>454</v>
      </c>
      <c r="B124" s="16"/>
      <c r="C124" s="19" t="s">
        <v>423</v>
      </c>
      <c r="D124" s="17" t="s">
        <v>32</v>
      </c>
      <c r="E124" s="17" t="s">
        <v>32</v>
      </c>
      <c r="F124" s="17" t="s">
        <v>32</v>
      </c>
      <c r="G124" s="17" t="s">
        <v>32</v>
      </c>
      <c r="H124" s="17" t="s">
        <v>32</v>
      </c>
      <c r="I124" s="17" t="s">
        <v>32</v>
      </c>
      <c r="J124" s="17" t="s">
        <v>32</v>
      </c>
      <c r="K124" s="17" t="s">
        <v>32</v>
      </c>
      <c r="L124" s="17" t="s">
        <v>32</v>
      </c>
      <c r="M124" s="17" t="s">
        <v>32</v>
      </c>
      <c r="N124" s="17" t="s">
        <v>32</v>
      </c>
      <c r="O124" s="17" t="s">
        <v>32</v>
      </c>
      <c r="P124" s="17" t="s">
        <v>32</v>
      </c>
      <c r="Q124" s="17" t="s">
        <v>32</v>
      </c>
      <c r="R124" s="16" t="s">
        <v>32</v>
      </c>
      <c r="S124" s="16" t="s">
        <v>32</v>
      </c>
      <c r="T124" s="16" t="s">
        <v>32</v>
      </c>
      <c r="U124" s="17" t="s">
        <v>32</v>
      </c>
      <c r="V124" s="17" t="s">
        <v>32</v>
      </c>
      <c r="W124" s="17" t="s">
        <v>32</v>
      </c>
      <c r="X124" s="17" t="s">
        <v>32</v>
      </c>
      <c r="Y124" s="17" t="s">
        <v>32</v>
      </c>
      <c r="Z124" s="17" t="s">
        <v>32</v>
      </c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</row>
    <row r="125" customFormat="false" ht="12.75" hidden="false" customHeight="false" outlineLevel="0" collapsed="false">
      <c r="A125" s="15" t="s">
        <v>455</v>
      </c>
      <c r="B125" s="16"/>
      <c r="C125" s="19" t="s">
        <v>423</v>
      </c>
      <c r="D125" s="17" t="s">
        <v>32</v>
      </c>
      <c r="E125" s="17" t="s">
        <v>32</v>
      </c>
      <c r="F125" s="17" t="s">
        <v>32</v>
      </c>
      <c r="G125" s="17" t="s">
        <v>32</v>
      </c>
      <c r="H125" s="17" t="s">
        <v>32</v>
      </c>
      <c r="I125" s="17" t="s">
        <v>32</v>
      </c>
      <c r="J125" s="17" t="s">
        <v>32</v>
      </c>
      <c r="K125" s="17" t="s">
        <v>32</v>
      </c>
      <c r="L125" s="17" t="s">
        <v>32</v>
      </c>
      <c r="M125" s="17" t="s">
        <v>32</v>
      </c>
      <c r="N125" s="17" t="s">
        <v>32</v>
      </c>
      <c r="O125" s="17" t="s">
        <v>32</v>
      </c>
      <c r="P125" s="17" t="s">
        <v>32</v>
      </c>
      <c r="Q125" s="17" t="s">
        <v>32</v>
      </c>
      <c r="R125" s="16" t="s">
        <v>32</v>
      </c>
      <c r="S125" s="16" t="s">
        <v>32</v>
      </c>
      <c r="T125" s="16" t="s">
        <v>32</v>
      </c>
      <c r="U125" s="17" t="s">
        <v>32</v>
      </c>
      <c r="V125" s="17" t="s">
        <v>32</v>
      </c>
      <c r="W125" s="17" t="s">
        <v>32</v>
      </c>
      <c r="X125" s="17" t="s">
        <v>32</v>
      </c>
      <c r="Y125" s="17" t="s">
        <v>32</v>
      </c>
      <c r="Z125" s="17" t="s">
        <v>32</v>
      </c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</row>
    <row r="126" customFormat="false" ht="12.75" hidden="false" customHeight="false" outlineLevel="0" collapsed="false">
      <c r="A126" s="15" t="s">
        <v>456</v>
      </c>
      <c r="B126" s="16"/>
      <c r="C126" s="19" t="s">
        <v>423</v>
      </c>
      <c r="D126" s="17" t="s">
        <v>32</v>
      </c>
      <c r="E126" s="17" t="s">
        <v>32</v>
      </c>
      <c r="F126" s="17" t="s">
        <v>32</v>
      </c>
      <c r="G126" s="17" t="s">
        <v>32</v>
      </c>
      <c r="H126" s="17" t="s">
        <v>32</v>
      </c>
      <c r="I126" s="17" t="s">
        <v>32</v>
      </c>
      <c r="J126" s="17" t="s">
        <v>32</v>
      </c>
      <c r="K126" s="17" t="s">
        <v>32</v>
      </c>
      <c r="L126" s="17" t="s">
        <v>32</v>
      </c>
      <c r="M126" s="17" t="s">
        <v>32</v>
      </c>
      <c r="N126" s="17" t="s">
        <v>32</v>
      </c>
      <c r="O126" s="17" t="s">
        <v>32</v>
      </c>
      <c r="P126" s="17" t="s">
        <v>32</v>
      </c>
      <c r="Q126" s="17" t="s">
        <v>32</v>
      </c>
      <c r="R126" s="16" t="s">
        <v>32</v>
      </c>
      <c r="S126" s="16" t="s">
        <v>32</v>
      </c>
      <c r="T126" s="16" t="s">
        <v>32</v>
      </c>
      <c r="U126" s="17" t="s">
        <v>32</v>
      </c>
      <c r="V126" s="17" t="s">
        <v>32</v>
      </c>
      <c r="W126" s="17" t="s">
        <v>32</v>
      </c>
      <c r="X126" s="17" t="s">
        <v>32</v>
      </c>
      <c r="Y126" s="17" t="s">
        <v>32</v>
      </c>
      <c r="Z126" s="17" t="s">
        <v>32</v>
      </c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</row>
    <row r="127" customFormat="false" ht="12.75" hidden="false" customHeight="false" outlineLevel="0" collapsed="false">
      <c r="A127" s="15" t="s">
        <v>457</v>
      </c>
      <c r="B127" s="16"/>
      <c r="C127" s="19" t="s">
        <v>423</v>
      </c>
      <c r="D127" s="17" t="s">
        <v>32</v>
      </c>
      <c r="E127" s="17" t="s">
        <v>32</v>
      </c>
      <c r="F127" s="17" t="s">
        <v>32</v>
      </c>
      <c r="G127" s="17" t="s">
        <v>32</v>
      </c>
      <c r="H127" s="17" t="s">
        <v>32</v>
      </c>
      <c r="I127" s="17" t="s">
        <v>32</v>
      </c>
      <c r="J127" s="17" t="s">
        <v>32</v>
      </c>
      <c r="K127" s="17" t="s">
        <v>32</v>
      </c>
      <c r="L127" s="17" t="s">
        <v>32</v>
      </c>
      <c r="M127" s="17" t="s">
        <v>32</v>
      </c>
      <c r="N127" s="17" t="s">
        <v>32</v>
      </c>
      <c r="O127" s="17" t="s">
        <v>32</v>
      </c>
      <c r="P127" s="17" t="s">
        <v>32</v>
      </c>
      <c r="Q127" s="17" t="s">
        <v>32</v>
      </c>
      <c r="R127" s="16" t="s">
        <v>32</v>
      </c>
      <c r="S127" s="16" t="s">
        <v>32</v>
      </c>
      <c r="T127" s="16" t="s">
        <v>32</v>
      </c>
      <c r="U127" s="17" t="s">
        <v>32</v>
      </c>
      <c r="V127" s="17" t="s">
        <v>32</v>
      </c>
      <c r="W127" s="17" t="s">
        <v>32</v>
      </c>
      <c r="X127" s="17" t="s">
        <v>32</v>
      </c>
      <c r="Y127" s="17" t="s">
        <v>32</v>
      </c>
      <c r="Z127" s="17" t="s">
        <v>32</v>
      </c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</row>
    <row r="128" customFormat="false" ht="12.75" hidden="false" customHeight="false" outlineLevel="0" collapsed="false">
      <c r="A128" s="15" t="s">
        <v>458</v>
      </c>
      <c r="B128" s="16"/>
      <c r="C128" s="19" t="s">
        <v>423</v>
      </c>
      <c r="D128" s="17" t="s">
        <v>32</v>
      </c>
      <c r="E128" s="17" t="s">
        <v>32</v>
      </c>
      <c r="F128" s="17" t="s">
        <v>32</v>
      </c>
      <c r="G128" s="17" t="s">
        <v>32</v>
      </c>
      <c r="H128" s="17" t="s">
        <v>32</v>
      </c>
      <c r="I128" s="17" t="s">
        <v>32</v>
      </c>
      <c r="J128" s="17" t="s">
        <v>32</v>
      </c>
      <c r="K128" s="17" t="s">
        <v>32</v>
      </c>
      <c r="L128" s="17" t="s">
        <v>32</v>
      </c>
      <c r="M128" s="17" t="s">
        <v>32</v>
      </c>
      <c r="N128" s="17" t="s">
        <v>32</v>
      </c>
      <c r="O128" s="17" t="s">
        <v>32</v>
      </c>
      <c r="P128" s="17" t="s">
        <v>32</v>
      </c>
      <c r="Q128" s="17" t="s">
        <v>32</v>
      </c>
      <c r="R128" s="16" t="s">
        <v>32</v>
      </c>
      <c r="S128" s="16" t="s">
        <v>32</v>
      </c>
      <c r="T128" s="16" t="s">
        <v>32</v>
      </c>
      <c r="U128" s="17" t="s">
        <v>32</v>
      </c>
      <c r="V128" s="17" t="s">
        <v>32</v>
      </c>
      <c r="W128" s="17" t="s">
        <v>32</v>
      </c>
      <c r="X128" s="17" t="s">
        <v>32</v>
      </c>
      <c r="Y128" s="17" t="s">
        <v>32</v>
      </c>
      <c r="Z128" s="17" t="s">
        <v>32</v>
      </c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</row>
    <row r="129" customFormat="false" ht="12.75" hidden="false" customHeight="false" outlineLevel="0" collapsed="false">
      <c r="A129" s="15" t="s">
        <v>459</v>
      </c>
      <c r="B129" s="16"/>
      <c r="C129" s="19" t="s">
        <v>423</v>
      </c>
      <c r="D129" s="17" t="s">
        <v>32</v>
      </c>
      <c r="E129" s="17" t="s">
        <v>32</v>
      </c>
      <c r="F129" s="17" t="s">
        <v>32</v>
      </c>
      <c r="G129" s="17" t="s">
        <v>32</v>
      </c>
      <c r="H129" s="17" t="s">
        <v>32</v>
      </c>
      <c r="I129" s="17" t="s">
        <v>32</v>
      </c>
      <c r="J129" s="17" t="s">
        <v>32</v>
      </c>
      <c r="K129" s="17" t="s">
        <v>32</v>
      </c>
      <c r="L129" s="17" t="s">
        <v>32</v>
      </c>
      <c r="M129" s="17" t="s">
        <v>32</v>
      </c>
      <c r="N129" s="17" t="s">
        <v>32</v>
      </c>
      <c r="O129" s="17" t="s">
        <v>32</v>
      </c>
      <c r="P129" s="17" t="s">
        <v>32</v>
      </c>
      <c r="Q129" s="17" t="s">
        <v>32</v>
      </c>
      <c r="R129" s="16" t="s">
        <v>32</v>
      </c>
      <c r="S129" s="16" t="s">
        <v>32</v>
      </c>
      <c r="T129" s="16" t="s">
        <v>32</v>
      </c>
      <c r="U129" s="17" t="s">
        <v>32</v>
      </c>
      <c r="V129" s="17" t="s">
        <v>32</v>
      </c>
      <c r="W129" s="17" t="s">
        <v>32</v>
      </c>
      <c r="X129" s="17" t="s">
        <v>32</v>
      </c>
      <c r="Y129" s="17" t="s">
        <v>32</v>
      </c>
      <c r="Z129" s="17" t="s">
        <v>32</v>
      </c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</row>
    <row r="130" customFormat="false" ht="12.75" hidden="false" customHeight="false" outlineLevel="0" collapsed="false">
      <c r="A130" s="15" t="s">
        <v>460</v>
      </c>
      <c r="B130" s="16"/>
      <c r="C130" s="19" t="s">
        <v>423</v>
      </c>
      <c r="D130" s="17" t="s">
        <v>32</v>
      </c>
      <c r="E130" s="17" t="s">
        <v>32</v>
      </c>
      <c r="F130" s="17" t="s">
        <v>32</v>
      </c>
      <c r="G130" s="17" t="s">
        <v>32</v>
      </c>
      <c r="H130" s="17" t="s">
        <v>32</v>
      </c>
      <c r="I130" s="17" t="s">
        <v>32</v>
      </c>
      <c r="J130" s="17" t="s">
        <v>32</v>
      </c>
      <c r="K130" s="17" t="s">
        <v>32</v>
      </c>
      <c r="L130" s="17" t="s">
        <v>32</v>
      </c>
      <c r="M130" s="17" t="s">
        <v>32</v>
      </c>
      <c r="N130" s="17" t="s">
        <v>32</v>
      </c>
      <c r="O130" s="17" t="s">
        <v>32</v>
      </c>
      <c r="P130" s="17" t="s">
        <v>32</v>
      </c>
      <c r="Q130" s="17" t="s">
        <v>32</v>
      </c>
      <c r="R130" s="16" t="s">
        <v>32</v>
      </c>
      <c r="S130" s="16" t="s">
        <v>32</v>
      </c>
      <c r="T130" s="16" t="s">
        <v>32</v>
      </c>
      <c r="U130" s="17" t="s">
        <v>32</v>
      </c>
      <c r="V130" s="17" t="s">
        <v>32</v>
      </c>
      <c r="W130" s="17" t="s">
        <v>32</v>
      </c>
      <c r="X130" s="17" t="s">
        <v>32</v>
      </c>
      <c r="Y130" s="17" t="s">
        <v>32</v>
      </c>
      <c r="Z130" s="17" t="s">
        <v>32</v>
      </c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</row>
    <row r="131" customFormat="false" ht="12.75" hidden="false" customHeight="false" outlineLevel="0" collapsed="false">
      <c r="A131" s="15" t="s">
        <v>461</v>
      </c>
      <c r="B131" s="16"/>
      <c r="C131" s="19" t="s">
        <v>423</v>
      </c>
      <c r="D131" s="17" t="s">
        <v>32</v>
      </c>
      <c r="E131" s="17" t="s">
        <v>32</v>
      </c>
      <c r="F131" s="17" t="s">
        <v>32</v>
      </c>
      <c r="G131" s="17" t="s">
        <v>32</v>
      </c>
      <c r="H131" s="17" t="s">
        <v>32</v>
      </c>
      <c r="I131" s="17" t="s">
        <v>32</v>
      </c>
      <c r="J131" s="17" t="s">
        <v>32</v>
      </c>
      <c r="K131" s="17" t="s">
        <v>32</v>
      </c>
      <c r="L131" s="17" t="s">
        <v>32</v>
      </c>
      <c r="M131" s="17" t="s">
        <v>32</v>
      </c>
      <c r="N131" s="17" t="s">
        <v>32</v>
      </c>
      <c r="O131" s="17" t="s">
        <v>32</v>
      </c>
      <c r="P131" s="17" t="s">
        <v>32</v>
      </c>
      <c r="Q131" s="17" t="s">
        <v>32</v>
      </c>
      <c r="R131" s="16" t="s">
        <v>32</v>
      </c>
      <c r="S131" s="16" t="s">
        <v>32</v>
      </c>
      <c r="T131" s="16" t="s">
        <v>32</v>
      </c>
      <c r="U131" s="17" t="s">
        <v>32</v>
      </c>
      <c r="V131" s="17" t="s">
        <v>32</v>
      </c>
      <c r="W131" s="17" t="s">
        <v>32</v>
      </c>
      <c r="X131" s="17" t="s">
        <v>32</v>
      </c>
      <c r="Y131" s="17" t="s">
        <v>32</v>
      </c>
      <c r="Z131" s="17" t="s">
        <v>32</v>
      </c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</row>
    <row r="132" customFormat="false" ht="12.75" hidden="false" customHeight="false" outlineLevel="0" collapsed="false">
      <c r="A132" s="15" t="s">
        <v>462</v>
      </c>
      <c r="B132" s="16"/>
      <c r="C132" s="19" t="s">
        <v>423</v>
      </c>
      <c r="D132" s="17" t="s">
        <v>32</v>
      </c>
      <c r="E132" s="17" t="s">
        <v>32</v>
      </c>
      <c r="F132" s="17" t="s">
        <v>32</v>
      </c>
      <c r="G132" s="17" t="s">
        <v>32</v>
      </c>
      <c r="H132" s="17" t="s">
        <v>32</v>
      </c>
      <c r="I132" s="17" t="s">
        <v>32</v>
      </c>
      <c r="J132" s="17" t="s">
        <v>32</v>
      </c>
      <c r="K132" s="17" t="s">
        <v>32</v>
      </c>
      <c r="L132" s="17" t="s">
        <v>32</v>
      </c>
      <c r="M132" s="17" t="s">
        <v>32</v>
      </c>
      <c r="N132" s="17" t="s">
        <v>32</v>
      </c>
      <c r="O132" s="17" t="s">
        <v>32</v>
      </c>
      <c r="P132" s="17" t="s">
        <v>32</v>
      </c>
      <c r="Q132" s="17" t="s">
        <v>32</v>
      </c>
      <c r="R132" s="16" t="s">
        <v>32</v>
      </c>
      <c r="S132" s="16" t="s">
        <v>32</v>
      </c>
      <c r="T132" s="16" t="s">
        <v>32</v>
      </c>
      <c r="U132" s="17" t="s">
        <v>32</v>
      </c>
      <c r="V132" s="17" t="s">
        <v>32</v>
      </c>
      <c r="W132" s="17" t="s">
        <v>32</v>
      </c>
      <c r="X132" s="17" t="s">
        <v>32</v>
      </c>
      <c r="Y132" s="17" t="s">
        <v>463</v>
      </c>
      <c r="Z132" s="17" t="s">
        <v>32</v>
      </c>
      <c r="AA132" s="13"/>
    </row>
    <row r="133" customFormat="false" ht="15" hidden="false" customHeight="false" outlineLevel="0" collapsed="false">
      <c r="A133" s="15" t="s">
        <v>464</v>
      </c>
      <c r="B133" s="8" t="s">
        <v>465</v>
      </c>
      <c r="C133" s="16" t="s">
        <v>466</v>
      </c>
      <c r="D133" s="17" t="s">
        <v>32</v>
      </c>
      <c r="E133" s="17" t="s">
        <v>32</v>
      </c>
      <c r="F133" s="17" t="s">
        <v>32</v>
      </c>
      <c r="G133" s="17" t="s">
        <v>32</v>
      </c>
      <c r="H133" s="17" t="s">
        <v>32</v>
      </c>
      <c r="I133" s="17" t="s">
        <v>32</v>
      </c>
      <c r="J133" s="17" t="s">
        <v>32</v>
      </c>
      <c r="K133" s="17" t="s">
        <v>32</v>
      </c>
      <c r="L133" s="17" t="s">
        <v>32</v>
      </c>
      <c r="M133" s="17" t="s">
        <v>32</v>
      </c>
      <c r="N133" s="17" t="s">
        <v>32</v>
      </c>
      <c r="O133" s="17" t="s">
        <v>32</v>
      </c>
      <c r="P133" s="17" t="s">
        <v>32</v>
      </c>
      <c r="Q133" s="17" t="s">
        <v>32</v>
      </c>
      <c r="R133" s="16" t="s">
        <v>32</v>
      </c>
      <c r="S133" s="16" t="s">
        <v>32</v>
      </c>
      <c r="T133" s="16" t="s">
        <v>32</v>
      </c>
      <c r="U133" s="17" t="s">
        <v>32</v>
      </c>
      <c r="V133" s="17" t="s">
        <v>32</v>
      </c>
      <c r="W133" s="17" t="s">
        <v>32</v>
      </c>
      <c r="X133" s="17" t="s">
        <v>32</v>
      </c>
      <c r="Y133" s="17" t="s">
        <v>32</v>
      </c>
      <c r="Z133" s="17" t="s">
        <v>32</v>
      </c>
      <c r="AA133" s="13"/>
    </row>
    <row r="134" customFormat="false" ht="15" hidden="false" customHeight="false" outlineLevel="0" collapsed="false">
      <c r="A134" s="15" t="s">
        <v>467</v>
      </c>
      <c r="B134" s="8" t="s">
        <v>468</v>
      </c>
      <c r="C134" s="16" t="s">
        <v>466</v>
      </c>
      <c r="D134" s="17" t="s">
        <v>469</v>
      </c>
      <c r="E134" s="17" t="n">
        <v>80</v>
      </c>
      <c r="F134" s="17" t="n">
        <v>20</v>
      </c>
      <c r="G134" s="13" t="n">
        <v>0</v>
      </c>
      <c r="H134" s="13" t="n">
        <f aca="false">SUM(100+100+100+100+100)/5</f>
        <v>100</v>
      </c>
      <c r="I134" s="17" t="s">
        <v>42</v>
      </c>
      <c r="J134" s="17" t="s">
        <v>43</v>
      </c>
      <c r="K134" s="17" t="s">
        <v>42</v>
      </c>
      <c r="L134" s="17" t="s">
        <v>32</v>
      </c>
      <c r="M134" s="17" t="s">
        <v>216</v>
      </c>
      <c r="N134" s="17" t="s">
        <v>32</v>
      </c>
      <c r="O134" s="17" t="s">
        <v>32</v>
      </c>
      <c r="P134" s="17" t="s">
        <v>55</v>
      </c>
      <c r="Q134" s="17" t="s">
        <v>32</v>
      </c>
      <c r="R134" s="16" t="s">
        <v>32</v>
      </c>
      <c r="S134" s="16" t="s">
        <v>70</v>
      </c>
      <c r="T134" s="18" t="s">
        <v>32</v>
      </c>
      <c r="U134" s="13" t="s">
        <v>32</v>
      </c>
      <c r="V134" s="13" t="s">
        <v>156</v>
      </c>
      <c r="W134" s="17" t="s">
        <v>32</v>
      </c>
      <c r="X134" s="17" t="s">
        <v>32</v>
      </c>
      <c r="Y134" s="17" t="s">
        <v>157</v>
      </c>
      <c r="Z134" s="17" t="s">
        <v>32</v>
      </c>
      <c r="AA134" s="13"/>
    </row>
    <row r="135" customFormat="false" ht="15" hidden="false" customHeight="false" outlineLevel="0" collapsed="false">
      <c r="A135" s="15" t="s">
        <v>470</v>
      </c>
      <c r="B135" s="8" t="s">
        <v>471</v>
      </c>
      <c r="C135" s="27" t="n">
        <v>43308</v>
      </c>
      <c r="D135" s="17" t="s">
        <v>32</v>
      </c>
      <c r="E135" s="17" t="s">
        <v>32</v>
      </c>
      <c r="F135" s="17" t="s">
        <v>32</v>
      </c>
      <c r="G135" s="17" t="s">
        <v>32</v>
      </c>
      <c r="H135" s="17" t="s">
        <v>32</v>
      </c>
      <c r="I135" s="17" t="s">
        <v>32</v>
      </c>
      <c r="J135" s="17" t="s">
        <v>32</v>
      </c>
      <c r="K135" s="17" t="s">
        <v>32</v>
      </c>
      <c r="L135" s="17" t="s">
        <v>32</v>
      </c>
      <c r="M135" s="17" t="s">
        <v>32</v>
      </c>
      <c r="N135" s="17" t="s">
        <v>32</v>
      </c>
      <c r="O135" s="17" t="s">
        <v>32</v>
      </c>
      <c r="P135" s="17" t="s">
        <v>32</v>
      </c>
      <c r="Q135" s="17" t="s">
        <v>32</v>
      </c>
      <c r="R135" s="16" t="s">
        <v>32</v>
      </c>
      <c r="S135" s="16" t="s">
        <v>32</v>
      </c>
      <c r="T135" s="16" t="s">
        <v>32</v>
      </c>
      <c r="U135" s="17" t="s">
        <v>32</v>
      </c>
      <c r="V135" s="17" t="s">
        <v>32</v>
      </c>
      <c r="W135" s="17" t="s">
        <v>32</v>
      </c>
      <c r="X135" s="17" t="s">
        <v>32</v>
      </c>
      <c r="Y135" s="17" t="s">
        <v>32</v>
      </c>
      <c r="Z135" s="17" t="s">
        <v>32</v>
      </c>
      <c r="AA135" s="13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</row>
    <row r="136" customFormat="false" ht="15" hidden="false" customHeight="false" outlineLevel="0" collapsed="false">
      <c r="A136" s="15" t="s">
        <v>472</v>
      </c>
      <c r="B136" s="8" t="s">
        <v>473</v>
      </c>
      <c r="C136" s="16" t="s">
        <v>466</v>
      </c>
      <c r="D136" s="17" t="s">
        <v>32</v>
      </c>
      <c r="E136" s="17" t="s">
        <v>32</v>
      </c>
      <c r="F136" s="17" t="s">
        <v>32</v>
      </c>
      <c r="G136" s="17" t="s">
        <v>32</v>
      </c>
      <c r="H136" s="17" t="s">
        <v>32</v>
      </c>
      <c r="I136" s="17" t="s">
        <v>32</v>
      </c>
      <c r="J136" s="17" t="s">
        <v>32</v>
      </c>
      <c r="K136" s="17" t="s">
        <v>32</v>
      </c>
      <c r="L136" s="17" t="s">
        <v>32</v>
      </c>
      <c r="M136" s="17" t="s">
        <v>32</v>
      </c>
      <c r="N136" s="17" t="s">
        <v>32</v>
      </c>
      <c r="O136" s="17" t="s">
        <v>32</v>
      </c>
      <c r="P136" s="17" t="s">
        <v>32</v>
      </c>
      <c r="Q136" s="17" t="s">
        <v>32</v>
      </c>
      <c r="R136" s="16" t="s">
        <v>32</v>
      </c>
      <c r="S136" s="16" t="s">
        <v>32</v>
      </c>
      <c r="T136" s="16" t="s">
        <v>32</v>
      </c>
      <c r="U136" s="17" t="s">
        <v>32</v>
      </c>
      <c r="V136" s="17" t="s">
        <v>32</v>
      </c>
      <c r="W136" s="17" t="s">
        <v>32</v>
      </c>
      <c r="X136" s="17" t="s">
        <v>32</v>
      </c>
      <c r="Y136" s="17" t="s">
        <v>32</v>
      </c>
      <c r="Z136" s="17" t="s">
        <v>32</v>
      </c>
      <c r="AA136" s="13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</row>
    <row r="137" customFormat="false" ht="15" hidden="false" customHeight="false" outlineLevel="0" collapsed="false">
      <c r="A137" s="15" t="s">
        <v>474</v>
      </c>
      <c r="B137" s="8" t="s">
        <v>475</v>
      </c>
      <c r="C137" s="16" t="s">
        <v>466</v>
      </c>
      <c r="D137" s="17" t="s">
        <v>476</v>
      </c>
      <c r="E137" s="17" t="n">
        <v>70</v>
      </c>
      <c r="F137" s="17" t="n">
        <v>30</v>
      </c>
      <c r="G137" s="13" t="n">
        <v>0</v>
      </c>
      <c r="H137" s="13" t="n">
        <f aca="false">SUM(50+50+100+50+50)/5</f>
        <v>60</v>
      </c>
      <c r="I137" s="17" t="s">
        <v>42</v>
      </c>
      <c r="J137" s="17" t="s">
        <v>43</v>
      </c>
      <c r="K137" s="17" t="s">
        <v>477</v>
      </c>
      <c r="L137" s="17" t="s">
        <v>32</v>
      </c>
      <c r="M137" s="17" t="s">
        <v>123</v>
      </c>
      <c r="N137" s="17" t="s">
        <v>82</v>
      </c>
      <c r="O137" s="17" t="s">
        <v>32</v>
      </c>
      <c r="P137" s="17" t="s">
        <v>55</v>
      </c>
      <c r="Q137" s="17" t="s">
        <v>55</v>
      </c>
      <c r="R137" s="16" t="s">
        <v>32</v>
      </c>
      <c r="S137" s="16" t="s">
        <v>70</v>
      </c>
      <c r="T137" s="18" t="s">
        <v>83</v>
      </c>
      <c r="U137" s="13" t="s">
        <v>32</v>
      </c>
      <c r="V137" s="13" t="s">
        <v>73</v>
      </c>
      <c r="W137" s="17" t="s">
        <v>98</v>
      </c>
      <c r="X137" s="17" t="s">
        <v>32</v>
      </c>
      <c r="Y137" s="17" t="s">
        <v>135</v>
      </c>
      <c r="Z137" s="17" t="s">
        <v>157</v>
      </c>
      <c r="AA137" s="13"/>
    </row>
    <row r="138" customFormat="false" ht="15" hidden="false" customHeight="false" outlineLevel="0" collapsed="false">
      <c r="A138" s="15" t="s">
        <v>478</v>
      </c>
      <c r="B138" s="8" t="s">
        <v>479</v>
      </c>
      <c r="C138" s="16" t="s">
        <v>466</v>
      </c>
      <c r="D138" s="17" t="s">
        <v>480</v>
      </c>
      <c r="E138" s="17" t="n">
        <v>90</v>
      </c>
      <c r="F138" s="17" t="n">
        <v>10</v>
      </c>
      <c r="G138" s="13" t="n">
        <v>0</v>
      </c>
      <c r="H138" s="13" t="n">
        <f aca="false">SUM(100+100+100+150+150)/5</f>
        <v>120</v>
      </c>
      <c r="I138" s="17" t="s">
        <v>42</v>
      </c>
      <c r="J138" s="17" t="s">
        <v>43</v>
      </c>
      <c r="K138" s="17" t="s">
        <v>43</v>
      </c>
      <c r="L138" s="17" t="s">
        <v>32</v>
      </c>
      <c r="M138" s="17" t="s">
        <v>481</v>
      </c>
      <c r="N138" s="17" t="s">
        <v>267</v>
      </c>
      <c r="O138" s="17" t="s">
        <v>32</v>
      </c>
      <c r="P138" s="17" t="s">
        <v>55</v>
      </c>
      <c r="Q138" s="17" t="s">
        <v>482</v>
      </c>
      <c r="R138" s="16" t="s">
        <v>32</v>
      </c>
      <c r="S138" s="16" t="s">
        <v>56</v>
      </c>
      <c r="T138" s="18" t="s">
        <v>69</v>
      </c>
      <c r="U138" s="13" t="s">
        <v>32</v>
      </c>
      <c r="V138" s="13" t="s">
        <v>167</v>
      </c>
      <c r="W138" s="17" t="s">
        <v>483</v>
      </c>
      <c r="X138" s="17" t="s">
        <v>32</v>
      </c>
      <c r="Y138" s="17" t="s">
        <v>135</v>
      </c>
      <c r="Z138" s="17" t="s">
        <v>147</v>
      </c>
      <c r="AA138" s="13"/>
    </row>
    <row r="139" customFormat="false" ht="15" hidden="false" customHeight="false" outlineLevel="0" collapsed="false">
      <c r="A139" s="15" t="s">
        <v>484</v>
      </c>
      <c r="B139" s="8" t="s">
        <v>485</v>
      </c>
      <c r="C139" s="16" t="s">
        <v>466</v>
      </c>
      <c r="D139" s="17" t="s">
        <v>32</v>
      </c>
      <c r="E139" s="17" t="s">
        <v>32</v>
      </c>
      <c r="F139" s="17" t="s">
        <v>32</v>
      </c>
      <c r="G139" s="17" t="s">
        <v>32</v>
      </c>
      <c r="H139" s="17" t="s">
        <v>32</v>
      </c>
      <c r="I139" s="17" t="s">
        <v>32</v>
      </c>
      <c r="J139" s="17" t="s">
        <v>32</v>
      </c>
      <c r="K139" s="17" t="s">
        <v>32</v>
      </c>
      <c r="L139" s="17" t="s">
        <v>32</v>
      </c>
      <c r="M139" s="17" t="s">
        <v>32</v>
      </c>
      <c r="N139" s="17" t="s">
        <v>32</v>
      </c>
      <c r="O139" s="17" t="s">
        <v>32</v>
      </c>
      <c r="P139" s="17" t="s">
        <v>32</v>
      </c>
      <c r="Q139" s="17" t="s">
        <v>32</v>
      </c>
      <c r="R139" s="16" t="s">
        <v>32</v>
      </c>
      <c r="S139" s="16" t="s">
        <v>32</v>
      </c>
      <c r="T139" s="16" t="s">
        <v>32</v>
      </c>
      <c r="U139" s="17" t="s">
        <v>32</v>
      </c>
      <c r="V139" s="17" t="s">
        <v>32</v>
      </c>
      <c r="W139" s="17" t="s">
        <v>32</v>
      </c>
      <c r="X139" s="17" t="s">
        <v>32</v>
      </c>
      <c r="Y139" s="17" t="s">
        <v>32</v>
      </c>
      <c r="Z139" s="17" t="s">
        <v>32</v>
      </c>
      <c r="AA139" s="13"/>
    </row>
    <row r="140" customFormat="false" ht="15" hidden="false" customHeight="false" outlineLevel="0" collapsed="false">
      <c r="A140" s="15" t="s">
        <v>486</v>
      </c>
      <c r="B140" s="8" t="s">
        <v>487</v>
      </c>
      <c r="C140" s="16" t="s">
        <v>466</v>
      </c>
      <c r="D140" s="17" t="s">
        <v>32</v>
      </c>
      <c r="E140" s="17" t="s">
        <v>32</v>
      </c>
      <c r="F140" s="17" t="s">
        <v>32</v>
      </c>
      <c r="G140" s="17" t="s">
        <v>32</v>
      </c>
      <c r="H140" s="17" t="s">
        <v>32</v>
      </c>
      <c r="I140" s="17" t="s">
        <v>32</v>
      </c>
      <c r="J140" s="17" t="s">
        <v>32</v>
      </c>
      <c r="K140" s="17" t="s">
        <v>32</v>
      </c>
      <c r="L140" s="17" t="s">
        <v>32</v>
      </c>
      <c r="M140" s="17" t="s">
        <v>32</v>
      </c>
      <c r="N140" s="17" t="s">
        <v>32</v>
      </c>
      <c r="O140" s="17" t="s">
        <v>32</v>
      </c>
      <c r="P140" s="17" t="s">
        <v>32</v>
      </c>
      <c r="Q140" s="17" t="s">
        <v>32</v>
      </c>
      <c r="R140" s="16" t="s">
        <v>32</v>
      </c>
      <c r="S140" s="16" t="s">
        <v>32</v>
      </c>
      <c r="T140" s="16" t="s">
        <v>32</v>
      </c>
      <c r="U140" s="17" t="s">
        <v>32</v>
      </c>
      <c r="V140" s="17" t="s">
        <v>32</v>
      </c>
      <c r="W140" s="17" t="s">
        <v>32</v>
      </c>
      <c r="X140" s="17" t="s">
        <v>32</v>
      </c>
      <c r="Y140" s="17" t="s">
        <v>32</v>
      </c>
      <c r="Z140" s="17" t="s">
        <v>32</v>
      </c>
      <c r="AA140" s="13"/>
    </row>
    <row r="141" customFormat="false" ht="15" hidden="false" customHeight="false" outlineLevel="0" collapsed="false">
      <c r="A141" s="15" t="s">
        <v>488</v>
      </c>
      <c r="B141" s="8" t="s">
        <v>489</v>
      </c>
      <c r="C141" s="16" t="s">
        <v>466</v>
      </c>
      <c r="D141" s="17" t="s">
        <v>32</v>
      </c>
      <c r="E141" s="17" t="s">
        <v>32</v>
      </c>
      <c r="F141" s="17" t="s">
        <v>32</v>
      </c>
      <c r="G141" s="17" t="s">
        <v>32</v>
      </c>
      <c r="H141" s="17" t="s">
        <v>32</v>
      </c>
      <c r="I141" s="17" t="s">
        <v>32</v>
      </c>
      <c r="J141" s="17" t="s">
        <v>32</v>
      </c>
      <c r="K141" s="17" t="s">
        <v>32</v>
      </c>
      <c r="L141" s="17" t="s">
        <v>32</v>
      </c>
      <c r="M141" s="17" t="s">
        <v>32</v>
      </c>
      <c r="N141" s="17" t="s">
        <v>32</v>
      </c>
      <c r="O141" s="17" t="s">
        <v>32</v>
      </c>
      <c r="P141" s="17" t="s">
        <v>32</v>
      </c>
      <c r="Q141" s="17" t="s">
        <v>32</v>
      </c>
      <c r="R141" s="16" t="s">
        <v>32</v>
      </c>
      <c r="S141" s="16" t="s">
        <v>32</v>
      </c>
      <c r="T141" s="16" t="s">
        <v>32</v>
      </c>
      <c r="U141" s="17" t="s">
        <v>32</v>
      </c>
      <c r="V141" s="17" t="s">
        <v>32</v>
      </c>
      <c r="W141" s="17" t="s">
        <v>32</v>
      </c>
      <c r="X141" s="17" t="s">
        <v>32</v>
      </c>
      <c r="Y141" s="17" t="s">
        <v>32</v>
      </c>
      <c r="Z141" s="17" t="s">
        <v>32</v>
      </c>
      <c r="AA141" s="13"/>
    </row>
    <row r="142" customFormat="false" ht="15" hidden="false" customHeight="false" outlineLevel="0" collapsed="false">
      <c r="A142" s="15" t="s">
        <v>490</v>
      </c>
      <c r="B142" s="8" t="s">
        <v>491</v>
      </c>
      <c r="C142" s="16" t="s">
        <v>466</v>
      </c>
      <c r="D142" s="17" t="s">
        <v>492</v>
      </c>
      <c r="E142" s="17" t="n">
        <v>50</v>
      </c>
      <c r="F142" s="17" t="n">
        <v>50</v>
      </c>
      <c r="G142" s="13" t="n">
        <v>0</v>
      </c>
      <c r="H142" s="13" t="n">
        <f aca="false">SUM(50+50+100)/5</f>
        <v>40</v>
      </c>
      <c r="I142" s="17" t="s">
        <v>44</v>
      </c>
      <c r="J142" s="17" t="s">
        <v>43</v>
      </c>
      <c r="K142" s="17" t="s">
        <v>43</v>
      </c>
      <c r="L142" s="17" t="s">
        <v>32</v>
      </c>
      <c r="M142" s="17" t="s">
        <v>96</v>
      </c>
      <c r="N142" s="17" t="s">
        <v>180</v>
      </c>
      <c r="O142" s="17" t="s">
        <v>32</v>
      </c>
      <c r="P142" s="17" t="s">
        <v>55</v>
      </c>
      <c r="Q142" s="17" t="s">
        <v>55</v>
      </c>
      <c r="R142" s="16" t="s">
        <v>32</v>
      </c>
      <c r="S142" s="16" t="s">
        <v>69</v>
      </c>
      <c r="T142" s="18" t="s">
        <v>141</v>
      </c>
      <c r="U142" s="13" t="s">
        <v>32</v>
      </c>
      <c r="V142" s="13" t="s">
        <v>97</v>
      </c>
      <c r="W142" s="17" t="s">
        <v>146</v>
      </c>
      <c r="X142" s="17" t="s">
        <v>32</v>
      </c>
      <c r="Y142" s="17" t="s">
        <v>135</v>
      </c>
      <c r="Z142" s="17" t="s">
        <v>493</v>
      </c>
      <c r="AA142" s="13"/>
    </row>
    <row r="143" customFormat="false" ht="15" hidden="false" customHeight="false" outlineLevel="0" collapsed="false">
      <c r="A143" s="15" t="s">
        <v>494</v>
      </c>
      <c r="B143" s="8" t="s">
        <v>495</v>
      </c>
      <c r="C143" s="16" t="s">
        <v>466</v>
      </c>
      <c r="D143" s="17"/>
      <c r="E143" s="17" t="s">
        <v>32</v>
      </c>
      <c r="F143" s="17" t="s">
        <v>32</v>
      </c>
      <c r="G143" s="17" t="s">
        <v>32</v>
      </c>
      <c r="H143" s="17" t="s">
        <v>32</v>
      </c>
      <c r="I143" s="17" t="s">
        <v>32</v>
      </c>
      <c r="J143" s="17" t="s">
        <v>32</v>
      </c>
      <c r="K143" s="17" t="s">
        <v>32</v>
      </c>
      <c r="L143" s="17" t="s">
        <v>32</v>
      </c>
      <c r="M143" s="17" t="s">
        <v>32</v>
      </c>
      <c r="N143" s="17" t="s">
        <v>32</v>
      </c>
      <c r="O143" s="17" t="s">
        <v>32</v>
      </c>
      <c r="P143" s="17" t="s">
        <v>32</v>
      </c>
      <c r="Q143" s="17" t="s">
        <v>32</v>
      </c>
      <c r="R143" s="16" t="s">
        <v>32</v>
      </c>
      <c r="S143" s="16" t="s">
        <v>32</v>
      </c>
      <c r="T143" s="16" t="s">
        <v>32</v>
      </c>
      <c r="U143" s="17" t="s">
        <v>32</v>
      </c>
      <c r="V143" s="17" t="s">
        <v>32</v>
      </c>
      <c r="W143" s="17" t="s">
        <v>32</v>
      </c>
      <c r="X143" s="17" t="s">
        <v>32</v>
      </c>
      <c r="Y143" s="17" t="s">
        <v>32</v>
      </c>
      <c r="Z143" s="17" t="s">
        <v>32</v>
      </c>
      <c r="AA143" s="17"/>
    </row>
    <row r="144" customFormat="false" ht="15" hidden="false" customHeight="false" outlineLevel="0" collapsed="false">
      <c r="A144" s="15" t="s">
        <v>496</v>
      </c>
      <c r="B144" s="8" t="s">
        <v>497</v>
      </c>
      <c r="C144" s="16" t="s">
        <v>466</v>
      </c>
      <c r="D144" s="17" t="s">
        <v>498</v>
      </c>
      <c r="E144" s="17" t="n">
        <v>20</v>
      </c>
      <c r="F144" s="17" t="n">
        <v>80</v>
      </c>
      <c r="G144" s="13" t="n">
        <v>0</v>
      </c>
      <c r="H144" s="13" t="n">
        <f aca="false">SUM(350)/5</f>
        <v>70</v>
      </c>
      <c r="I144" s="17" t="s">
        <v>44</v>
      </c>
      <c r="J144" s="17" t="s">
        <v>43</v>
      </c>
      <c r="K144" s="17" t="s">
        <v>42</v>
      </c>
      <c r="L144" s="17" t="s">
        <v>32</v>
      </c>
      <c r="M144" s="17" t="s">
        <v>499</v>
      </c>
      <c r="N144" s="17" t="s">
        <v>32</v>
      </c>
      <c r="O144" s="17" t="s">
        <v>32</v>
      </c>
      <c r="P144" s="17" t="s">
        <v>55</v>
      </c>
      <c r="Q144" s="17" t="s">
        <v>32</v>
      </c>
      <c r="R144" s="16" t="s">
        <v>32</v>
      </c>
      <c r="S144" s="16" t="s">
        <v>69</v>
      </c>
      <c r="T144" s="18" t="s">
        <v>32</v>
      </c>
      <c r="U144" s="13" t="s">
        <v>32</v>
      </c>
      <c r="V144" s="13" t="s">
        <v>97</v>
      </c>
      <c r="W144" s="17" t="s">
        <v>32</v>
      </c>
      <c r="X144" s="17" t="s">
        <v>32</v>
      </c>
      <c r="Y144" s="17" t="s">
        <v>493</v>
      </c>
      <c r="Z144" s="17" t="s">
        <v>32</v>
      </c>
      <c r="AA144" s="13"/>
    </row>
    <row r="145" customFormat="false" ht="15" hidden="false" customHeight="false" outlineLevel="0" collapsed="false">
      <c r="A145" s="15" t="s">
        <v>500</v>
      </c>
      <c r="B145" s="8" t="s">
        <v>501</v>
      </c>
      <c r="C145" s="16" t="s">
        <v>466</v>
      </c>
      <c r="D145" s="17" t="s">
        <v>502</v>
      </c>
      <c r="E145" s="17" t="n">
        <v>60</v>
      </c>
      <c r="F145" s="17" t="n">
        <v>15</v>
      </c>
      <c r="G145" s="13" t="n">
        <v>20</v>
      </c>
      <c r="H145" s="13" t="n">
        <f aca="false">SUM(250)/5</f>
        <v>50</v>
      </c>
      <c r="I145" s="17" t="s">
        <v>44</v>
      </c>
      <c r="J145" s="17" t="s">
        <v>43</v>
      </c>
      <c r="K145" s="17" t="s">
        <v>43</v>
      </c>
      <c r="L145" s="17" t="s">
        <v>32</v>
      </c>
      <c r="M145" s="17" t="s">
        <v>105</v>
      </c>
      <c r="N145" s="17" t="s">
        <v>130</v>
      </c>
      <c r="O145" s="17" t="s">
        <v>32</v>
      </c>
      <c r="P145" s="17" t="s">
        <v>55</v>
      </c>
      <c r="Q145" s="17" t="s">
        <v>503</v>
      </c>
      <c r="R145" s="16" t="s">
        <v>32</v>
      </c>
      <c r="S145" s="16" t="s">
        <v>56</v>
      </c>
      <c r="T145" s="18" t="s">
        <v>70</v>
      </c>
      <c r="U145" s="13" t="s">
        <v>32</v>
      </c>
      <c r="V145" s="13" t="s">
        <v>58</v>
      </c>
      <c r="W145" s="17" t="s">
        <v>504</v>
      </c>
      <c r="X145" s="17" t="s">
        <v>32</v>
      </c>
      <c r="Y145" s="17" t="s">
        <v>493</v>
      </c>
      <c r="Z145" s="17" t="s">
        <v>135</v>
      </c>
      <c r="AA145" s="13"/>
    </row>
    <row r="146" customFormat="false" ht="15" hidden="false" customHeight="false" outlineLevel="0" collapsed="false">
      <c r="A146" s="15" t="s">
        <v>505</v>
      </c>
      <c r="B146" s="8" t="s">
        <v>506</v>
      </c>
      <c r="C146" s="16" t="s">
        <v>507</v>
      </c>
      <c r="D146" s="17" t="s">
        <v>32</v>
      </c>
      <c r="E146" s="17" t="s">
        <v>32</v>
      </c>
      <c r="F146" s="17" t="s">
        <v>32</v>
      </c>
      <c r="G146" s="17" t="s">
        <v>32</v>
      </c>
      <c r="H146" s="17" t="s">
        <v>32</v>
      </c>
      <c r="I146" s="17" t="s">
        <v>32</v>
      </c>
      <c r="J146" s="17" t="s">
        <v>32</v>
      </c>
      <c r="K146" s="17" t="s">
        <v>32</v>
      </c>
      <c r="L146" s="17" t="s">
        <v>32</v>
      </c>
      <c r="M146" s="17" t="s">
        <v>32</v>
      </c>
      <c r="N146" s="17" t="s">
        <v>32</v>
      </c>
      <c r="O146" s="17" t="s">
        <v>32</v>
      </c>
      <c r="P146" s="17" t="s">
        <v>32</v>
      </c>
      <c r="Q146" s="17" t="s">
        <v>32</v>
      </c>
      <c r="R146" s="16" t="s">
        <v>32</v>
      </c>
      <c r="S146" s="16" t="s">
        <v>32</v>
      </c>
      <c r="T146" s="16" t="s">
        <v>32</v>
      </c>
      <c r="U146" s="17" t="s">
        <v>32</v>
      </c>
      <c r="V146" s="17" t="s">
        <v>32</v>
      </c>
      <c r="W146" s="17" t="s">
        <v>32</v>
      </c>
      <c r="X146" s="17" t="s">
        <v>32</v>
      </c>
      <c r="Y146" s="17" t="s">
        <v>32</v>
      </c>
      <c r="Z146" s="17" t="s">
        <v>32</v>
      </c>
      <c r="AA146" s="13"/>
    </row>
    <row r="147" customFormat="false" ht="15" hidden="false" customHeight="false" outlineLevel="0" collapsed="false">
      <c r="A147" s="15" t="s">
        <v>508</v>
      </c>
      <c r="B147" s="8" t="s">
        <v>509</v>
      </c>
      <c r="C147" s="16" t="s">
        <v>507</v>
      </c>
      <c r="D147" s="17" t="s">
        <v>32</v>
      </c>
      <c r="E147" s="17" t="s">
        <v>32</v>
      </c>
      <c r="F147" s="17" t="s">
        <v>32</v>
      </c>
      <c r="G147" s="17" t="s">
        <v>32</v>
      </c>
      <c r="H147" s="17" t="s">
        <v>32</v>
      </c>
      <c r="I147" s="17" t="s">
        <v>32</v>
      </c>
      <c r="J147" s="17" t="s">
        <v>32</v>
      </c>
      <c r="K147" s="17" t="s">
        <v>32</v>
      </c>
      <c r="L147" s="17" t="s">
        <v>32</v>
      </c>
      <c r="M147" s="17" t="s">
        <v>32</v>
      </c>
      <c r="N147" s="17" t="s">
        <v>32</v>
      </c>
      <c r="O147" s="17" t="s">
        <v>32</v>
      </c>
      <c r="P147" s="17" t="s">
        <v>32</v>
      </c>
      <c r="Q147" s="17" t="s">
        <v>32</v>
      </c>
      <c r="R147" s="16" t="s">
        <v>32</v>
      </c>
      <c r="S147" s="16" t="s">
        <v>32</v>
      </c>
      <c r="T147" s="16" t="s">
        <v>32</v>
      </c>
      <c r="U147" s="17" t="s">
        <v>32</v>
      </c>
      <c r="V147" s="17" t="s">
        <v>32</v>
      </c>
      <c r="W147" s="17" t="s">
        <v>32</v>
      </c>
      <c r="X147" s="17" t="s">
        <v>32</v>
      </c>
      <c r="Y147" s="17" t="s">
        <v>32</v>
      </c>
      <c r="Z147" s="17" t="s">
        <v>32</v>
      </c>
      <c r="AA147" s="13"/>
    </row>
    <row r="148" customFormat="false" ht="15" hidden="false" customHeight="false" outlineLevel="0" collapsed="false">
      <c r="A148" s="15" t="s">
        <v>510</v>
      </c>
      <c r="B148" s="8" t="s">
        <v>511</v>
      </c>
      <c r="C148" s="16" t="s">
        <v>507</v>
      </c>
      <c r="D148" s="17" t="s">
        <v>512</v>
      </c>
      <c r="E148" s="17" t="n">
        <v>50</v>
      </c>
      <c r="F148" s="17" t="n">
        <v>50</v>
      </c>
      <c r="G148" s="13" t="n">
        <v>0</v>
      </c>
      <c r="H148" s="13" t="n">
        <f aca="false">SUM(750)/5</f>
        <v>150</v>
      </c>
      <c r="I148" s="17" t="s">
        <v>44</v>
      </c>
      <c r="J148" s="17" t="s">
        <v>43</v>
      </c>
      <c r="K148" s="17" t="s">
        <v>43</v>
      </c>
      <c r="L148" s="17" t="s">
        <v>32</v>
      </c>
      <c r="M148" s="17" t="s">
        <v>513</v>
      </c>
      <c r="N148" s="17" t="s">
        <v>82</v>
      </c>
      <c r="O148" s="17" t="s">
        <v>32</v>
      </c>
      <c r="P148" s="17" t="s">
        <v>55</v>
      </c>
      <c r="Q148" s="17" t="s">
        <v>55</v>
      </c>
      <c r="R148" s="16" t="s">
        <v>32</v>
      </c>
      <c r="S148" s="16" t="s">
        <v>70</v>
      </c>
      <c r="T148" s="18" t="s">
        <v>90</v>
      </c>
      <c r="U148" s="13" t="s">
        <v>32</v>
      </c>
      <c r="V148" s="13" t="s">
        <v>156</v>
      </c>
      <c r="W148" s="17" t="s">
        <v>107</v>
      </c>
      <c r="X148" s="17" t="s">
        <v>32</v>
      </c>
      <c r="Y148" s="17" t="s">
        <v>514</v>
      </c>
      <c r="Z148" s="17" t="s">
        <v>157</v>
      </c>
      <c r="AA148" s="13"/>
    </row>
    <row r="149" customFormat="false" ht="15" hidden="false" customHeight="false" outlineLevel="0" collapsed="false">
      <c r="A149" s="15" t="s">
        <v>515</v>
      </c>
      <c r="B149" s="8" t="s">
        <v>516</v>
      </c>
      <c r="C149" s="16" t="s">
        <v>466</v>
      </c>
      <c r="D149" s="17" t="s">
        <v>517</v>
      </c>
      <c r="E149" s="17" t="n">
        <v>100</v>
      </c>
      <c r="F149" s="17" t="n">
        <v>0</v>
      </c>
      <c r="G149" s="13" t="n">
        <v>0</v>
      </c>
      <c r="H149" s="13" t="n">
        <f aca="false">SUM(250)/5</f>
        <v>50</v>
      </c>
      <c r="I149" s="17" t="s">
        <v>42</v>
      </c>
      <c r="J149" s="17" t="s">
        <v>43</v>
      </c>
      <c r="K149" s="17" t="s">
        <v>43</v>
      </c>
      <c r="L149" s="17" t="s">
        <v>32</v>
      </c>
      <c r="M149" s="17" t="s">
        <v>68</v>
      </c>
      <c r="N149" s="17" t="s">
        <v>54</v>
      </c>
      <c r="O149" s="17" t="s">
        <v>32</v>
      </c>
      <c r="P149" s="17" t="s">
        <v>55</v>
      </c>
      <c r="Q149" s="17" t="s">
        <v>55</v>
      </c>
      <c r="R149" s="16" t="s">
        <v>32</v>
      </c>
      <c r="S149" s="16" t="s">
        <v>274</v>
      </c>
      <c r="T149" s="18" t="s">
        <v>141</v>
      </c>
      <c r="U149" s="13" t="s">
        <v>32</v>
      </c>
      <c r="V149" s="13" t="s">
        <v>275</v>
      </c>
      <c r="W149" s="17" t="s">
        <v>146</v>
      </c>
      <c r="X149" s="17" t="s">
        <v>32</v>
      </c>
      <c r="Y149" s="17" t="s">
        <v>135</v>
      </c>
      <c r="Z149" s="17" t="s">
        <v>135</v>
      </c>
      <c r="AA149" s="13"/>
    </row>
    <row r="150" customFormat="false" ht="15" hidden="false" customHeight="false" outlineLevel="0" collapsed="false">
      <c r="A150" s="15" t="s">
        <v>518</v>
      </c>
      <c r="B150" s="8" t="s">
        <v>519</v>
      </c>
      <c r="C150" s="16" t="s">
        <v>507</v>
      </c>
      <c r="D150" s="17" t="s">
        <v>520</v>
      </c>
      <c r="E150" s="17" t="n">
        <v>60</v>
      </c>
      <c r="F150" s="17" t="n">
        <v>0</v>
      </c>
      <c r="G150" s="13" t="n">
        <v>40</v>
      </c>
      <c r="H150" s="13" t="n">
        <v>170</v>
      </c>
      <c r="I150" s="17" t="s">
        <v>42</v>
      </c>
      <c r="J150" s="17" t="s">
        <v>43</v>
      </c>
      <c r="K150" s="17" t="s">
        <v>43</v>
      </c>
      <c r="L150" s="17" t="s">
        <v>32</v>
      </c>
      <c r="M150" s="17" t="s">
        <v>216</v>
      </c>
      <c r="N150" s="17" t="s">
        <v>145</v>
      </c>
      <c r="O150" s="17" t="s">
        <v>32</v>
      </c>
      <c r="P150" s="17" t="s">
        <v>55</v>
      </c>
      <c r="Q150" s="17" t="s">
        <v>414</v>
      </c>
      <c r="R150" s="16" t="s">
        <v>32</v>
      </c>
      <c r="S150" s="16" t="s">
        <v>57</v>
      </c>
      <c r="T150" s="18" t="s">
        <v>71</v>
      </c>
      <c r="U150" s="13" t="s">
        <v>32</v>
      </c>
      <c r="V150" s="13" t="s">
        <v>98</v>
      </c>
      <c r="W150" s="17" t="s">
        <v>521</v>
      </c>
      <c r="X150" s="17" t="s">
        <v>32</v>
      </c>
      <c r="Y150" s="17" t="s">
        <v>135</v>
      </c>
      <c r="Z150" s="17" t="s">
        <v>135</v>
      </c>
      <c r="AA150" s="13"/>
    </row>
    <row r="151" customFormat="false" ht="15" hidden="false" customHeight="false" outlineLevel="0" collapsed="false">
      <c r="A151" s="15" t="s">
        <v>522</v>
      </c>
      <c r="B151" s="8" t="s">
        <v>523</v>
      </c>
      <c r="C151" s="16" t="s">
        <v>466</v>
      </c>
      <c r="D151" s="17" t="s">
        <v>524</v>
      </c>
      <c r="E151" s="17" t="n">
        <v>30</v>
      </c>
      <c r="F151" s="17" t="n">
        <v>0</v>
      </c>
      <c r="G151" s="13" t="n">
        <v>70</v>
      </c>
      <c r="H151" s="13" t="n">
        <v>50</v>
      </c>
      <c r="I151" s="17" t="s">
        <v>42</v>
      </c>
      <c r="J151" s="17" t="s">
        <v>43</v>
      </c>
      <c r="K151" s="17" t="s">
        <v>43</v>
      </c>
      <c r="L151" s="17" t="s">
        <v>32</v>
      </c>
      <c r="M151" s="17" t="s">
        <v>145</v>
      </c>
      <c r="N151" s="17" t="s">
        <v>54</v>
      </c>
      <c r="O151" s="17" t="s">
        <v>32</v>
      </c>
      <c r="P151" s="17" t="s">
        <v>55</v>
      </c>
      <c r="Q151" s="17" t="s">
        <v>503</v>
      </c>
      <c r="R151" s="16" t="s">
        <v>32</v>
      </c>
      <c r="S151" s="16" t="s">
        <v>69</v>
      </c>
      <c r="T151" s="18" t="s">
        <v>141</v>
      </c>
      <c r="U151" s="13" t="s">
        <v>32</v>
      </c>
      <c r="V151" s="13" t="s">
        <v>97</v>
      </c>
      <c r="W151" s="17" t="s">
        <v>146</v>
      </c>
      <c r="X151" s="17" t="s">
        <v>32</v>
      </c>
      <c r="Y151" s="17" t="s">
        <v>135</v>
      </c>
      <c r="Z151" s="17" t="s">
        <v>135</v>
      </c>
      <c r="AA151" s="13"/>
    </row>
    <row r="152" customFormat="false" ht="15" hidden="false" customHeight="false" outlineLevel="0" collapsed="false">
      <c r="A152" s="15" t="s">
        <v>525</v>
      </c>
      <c r="B152" s="8" t="s">
        <v>526</v>
      </c>
      <c r="C152" s="16" t="s">
        <v>507</v>
      </c>
      <c r="D152" s="17" t="s">
        <v>527</v>
      </c>
      <c r="E152" s="17" t="n">
        <v>40</v>
      </c>
      <c r="F152" s="17" t="n">
        <v>0</v>
      </c>
      <c r="G152" s="13" t="n">
        <v>60</v>
      </c>
      <c r="H152" s="13" t="n">
        <v>80</v>
      </c>
      <c r="I152" s="17" t="s">
        <v>42</v>
      </c>
      <c r="J152" s="17" t="s">
        <v>43</v>
      </c>
      <c r="K152" s="17" t="s">
        <v>43</v>
      </c>
      <c r="L152" s="17" t="s">
        <v>32</v>
      </c>
      <c r="M152" s="17" t="s">
        <v>67</v>
      </c>
      <c r="N152" s="17" t="s">
        <v>140</v>
      </c>
      <c r="O152" s="17" t="s">
        <v>32</v>
      </c>
      <c r="P152" s="17" t="s">
        <v>55</v>
      </c>
      <c r="Q152" s="17" t="s">
        <v>55</v>
      </c>
      <c r="R152" s="16" t="s">
        <v>32</v>
      </c>
      <c r="S152" s="16" t="s">
        <v>90</v>
      </c>
      <c r="T152" s="18" t="s">
        <v>57</v>
      </c>
      <c r="U152" s="13" t="s">
        <v>32</v>
      </c>
      <c r="V152" s="13" t="s">
        <v>98</v>
      </c>
      <c r="W152" s="17" t="s">
        <v>98</v>
      </c>
      <c r="X152" s="17" t="s">
        <v>32</v>
      </c>
      <c r="Y152" s="17" t="s">
        <v>135</v>
      </c>
      <c r="Z152" s="17" t="s">
        <v>135</v>
      </c>
      <c r="AA152" s="13"/>
    </row>
    <row r="153" customFormat="false" ht="15" hidden="false" customHeight="false" outlineLevel="0" collapsed="false">
      <c r="A153" s="15" t="s">
        <v>528</v>
      </c>
      <c r="B153" s="8" t="s">
        <v>529</v>
      </c>
      <c r="C153" s="16" t="s">
        <v>507</v>
      </c>
      <c r="D153" s="17" t="s">
        <v>530</v>
      </c>
      <c r="E153" s="17" t="n">
        <v>70</v>
      </c>
      <c r="F153" s="17" t="n">
        <v>30</v>
      </c>
      <c r="G153" s="13" t="n">
        <v>0</v>
      </c>
      <c r="H153" s="13" t="n">
        <v>120</v>
      </c>
      <c r="I153" s="17" t="s">
        <v>42</v>
      </c>
      <c r="J153" s="17" t="s">
        <v>43</v>
      </c>
      <c r="K153" s="17" t="s">
        <v>42</v>
      </c>
      <c r="L153" s="17" t="s">
        <v>32</v>
      </c>
      <c r="M153" s="17" t="s">
        <v>82</v>
      </c>
      <c r="N153" s="17" t="s">
        <v>32</v>
      </c>
      <c r="O153" s="17" t="s">
        <v>32</v>
      </c>
      <c r="P153" s="17" t="s">
        <v>414</v>
      </c>
      <c r="Q153" s="17" t="s">
        <v>32</v>
      </c>
      <c r="R153" s="16" t="s">
        <v>32</v>
      </c>
      <c r="S153" s="16" t="s">
        <v>83</v>
      </c>
      <c r="T153" s="18" t="s">
        <v>32</v>
      </c>
      <c r="U153" s="13" t="s">
        <v>32</v>
      </c>
      <c r="V153" s="13" t="s">
        <v>156</v>
      </c>
      <c r="W153" s="17" t="s">
        <v>32</v>
      </c>
      <c r="X153" s="17" t="s">
        <v>32</v>
      </c>
      <c r="Y153" s="17" t="s">
        <v>135</v>
      </c>
      <c r="Z153" s="17" t="s">
        <v>32</v>
      </c>
      <c r="AA153" s="13"/>
    </row>
    <row r="154" customFormat="false" ht="15" hidden="false" customHeight="false" outlineLevel="0" collapsed="false">
      <c r="A154" s="15" t="s">
        <v>531</v>
      </c>
      <c r="B154" s="8" t="s">
        <v>532</v>
      </c>
      <c r="C154" s="16" t="s">
        <v>507</v>
      </c>
      <c r="D154" s="17" t="s">
        <v>533</v>
      </c>
      <c r="E154" s="17" t="n">
        <v>10</v>
      </c>
      <c r="F154" s="17" t="n">
        <v>50</v>
      </c>
      <c r="G154" s="13" t="n">
        <v>40</v>
      </c>
      <c r="H154" s="13" t="n">
        <v>85</v>
      </c>
      <c r="I154" s="17" t="s">
        <v>42</v>
      </c>
      <c r="J154" s="17" t="s">
        <v>43</v>
      </c>
      <c r="K154" s="17" t="s">
        <v>43</v>
      </c>
      <c r="L154" s="17" t="s">
        <v>32</v>
      </c>
      <c r="M154" s="17" t="s">
        <v>534</v>
      </c>
      <c r="N154" s="17" t="s">
        <v>295</v>
      </c>
      <c r="O154" s="17" t="s">
        <v>32</v>
      </c>
      <c r="P154" s="17" t="s">
        <v>55</v>
      </c>
      <c r="Q154" s="17" t="s">
        <v>55</v>
      </c>
      <c r="R154" s="16" t="s">
        <v>32</v>
      </c>
      <c r="S154" s="16" t="s">
        <v>133</v>
      </c>
      <c r="T154" s="18" t="s">
        <v>141</v>
      </c>
      <c r="U154" s="13" t="s">
        <v>32</v>
      </c>
      <c r="V154" s="13" t="s">
        <v>134</v>
      </c>
      <c r="W154" s="17" t="s">
        <v>146</v>
      </c>
      <c r="X154" s="17" t="s">
        <v>32</v>
      </c>
      <c r="Y154" s="17" t="s">
        <v>135</v>
      </c>
      <c r="Z154" s="17" t="s">
        <v>135</v>
      </c>
      <c r="AA154" s="13"/>
    </row>
    <row r="155" customFormat="false" ht="15" hidden="false" customHeight="false" outlineLevel="0" collapsed="false">
      <c r="A155" s="15" t="s">
        <v>535</v>
      </c>
      <c r="B155" s="8" t="s">
        <v>536</v>
      </c>
      <c r="C155" s="16" t="s">
        <v>507</v>
      </c>
      <c r="D155" s="17" t="s">
        <v>537</v>
      </c>
      <c r="E155" s="17" t="n">
        <v>25</v>
      </c>
      <c r="F155" s="17" t="n">
        <v>75</v>
      </c>
      <c r="G155" s="13" t="n">
        <v>0</v>
      </c>
      <c r="H155" s="13" t="n">
        <v>140</v>
      </c>
      <c r="I155" s="17" t="s">
        <v>42</v>
      </c>
      <c r="J155" s="17" t="s">
        <v>43</v>
      </c>
      <c r="K155" s="17" t="s">
        <v>43</v>
      </c>
      <c r="L155" s="17" t="s">
        <v>32</v>
      </c>
      <c r="M155" s="17" t="s">
        <v>67</v>
      </c>
      <c r="N155" s="17" t="s">
        <v>82</v>
      </c>
      <c r="O155" s="17" t="s">
        <v>32</v>
      </c>
      <c r="P155" s="17" t="s">
        <v>414</v>
      </c>
      <c r="Q155" s="17" t="s">
        <v>414</v>
      </c>
      <c r="R155" s="16" t="s">
        <v>32</v>
      </c>
      <c r="S155" s="16" t="s">
        <v>538</v>
      </c>
      <c r="T155" s="18" t="s">
        <v>83</v>
      </c>
      <c r="U155" s="13" t="s">
        <v>32</v>
      </c>
      <c r="V155" s="13" t="s">
        <v>167</v>
      </c>
      <c r="W155" s="17" t="s">
        <v>156</v>
      </c>
      <c r="X155" s="17" t="s">
        <v>32</v>
      </c>
      <c r="Y155" s="17" t="s">
        <v>135</v>
      </c>
      <c r="Z155" s="17" t="s">
        <v>135</v>
      </c>
      <c r="AA155" s="13"/>
    </row>
    <row r="156" customFormat="false" ht="15" hidden="false" customHeight="false" outlineLevel="0" collapsed="false">
      <c r="A156" s="15" t="s">
        <v>539</v>
      </c>
      <c r="B156" s="8" t="s">
        <v>540</v>
      </c>
      <c r="C156" s="16" t="s">
        <v>507</v>
      </c>
      <c r="D156" s="17" t="s">
        <v>541</v>
      </c>
      <c r="E156" s="17" t="n">
        <v>36</v>
      </c>
      <c r="F156" s="17" t="n">
        <v>0</v>
      </c>
      <c r="G156" s="13" t="n">
        <v>64</v>
      </c>
      <c r="H156" s="13" t="n">
        <v>80</v>
      </c>
      <c r="I156" s="17" t="s">
        <v>42</v>
      </c>
      <c r="J156" s="17" t="s">
        <v>43</v>
      </c>
      <c r="K156" s="17" t="s">
        <v>43</v>
      </c>
      <c r="L156" s="17" t="s">
        <v>32</v>
      </c>
      <c r="M156" s="17" t="s">
        <v>66</v>
      </c>
      <c r="N156" s="17" t="s">
        <v>155</v>
      </c>
      <c r="O156" s="17" t="s">
        <v>32</v>
      </c>
      <c r="P156" s="17" t="s">
        <v>55</v>
      </c>
      <c r="Q156" s="17" t="s">
        <v>55</v>
      </c>
      <c r="R156" s="16" t="s">
        <v>32</v>
      </c>
      <c r="S156" s="16" t="s">
        <v>69</v>
      </c>
      <c r="T156" s="18" t="s">
        <v>57</v>
      </c>
      <c r="U156" s="13" t="s">
        <v>32</v>
      </c>
      <c r="V156" s="13" t="s">
        <v>97</v>
      </c>
      <c r="W156" s="17" t="s">
        <v>98</v>
      </c>
      <c r="X156" s="17" t="s">
        <v>32</v>
      </c>
      <c r="Y156" s="17" t="s">
        <v>135</v>
      </c>
      <c r="Z156" s="17" t="s">
        <v>135</v>
      </c>
      <c r="AA156" s="13"/>
    </row>
    <row r="157" customFormat="false" ht="15" hidden="false" customHeight="false" outlineLevel="0" collapsed="false">
      <c r="A157" s="15" t="s">
        <v>542</v>
      </c>
      <c r="B157" s="8" t="s">
        <v>543</v>
      </c>
      <c r="C157" s="16" t="s">
        <v>507</v>
      </c>
      <c r="D157" s="17" t="s">
        <v>544</v>
      </c>
      <c r="E157" s="17" t="n">
        <v>5</v>
      </c>
      <c r="F157" s="17" t="n">
        <v>0</v>
      </c>
      <c r="G157" s="13" t="n">
        <v>95</v>
      </c>
      <c r="H157" s="13" t="n">
        <v>130</v>
      </c>
      <c r="I157" s="17" t="s">
        <v>42</v>
      </c>
      <c r="J157" s="17" t="s">
        <v>43</v>
      </c>
      <c r="K157" s="17" t="s">
        <v>43</v>
      </c>
      <c r="L157" s="17" t="s">
        <v>32</v>
      </c>
      <c r="M157" s="17" t="s">
        <v>96</v>
      </c>
      <c r="N157" s="17" t="s">
        <v>155</v>
      </c>
      <c r="O157" s="17" t="s">
        <v>32</v>
      </c>
      <c r="P157" s="17" t="s">
        <v>414</v>
      </c>
      <c r="Q157" s="17" t="s">
        <v>55</v>
      </c>
      <c r="R157" s="16" t="s">
        <v>32</v>
      </c>
      <c r="S157" s="16" t="s">
        <v>57</v>
      </c>
      <c r="T157" s="18" t="s">
        <v>69</v>
      </c>
      <c r="U157" s="13" t="s">
        <v>32</v>
      </c>
      <c r="V157" s="13" t="s">
        <v>107</v>
      </c>
      <c r="W157" s="17" t="s">
        <v>97</v>
      </c>
      <c r="X157" s="17" t="s">
        <v>32</v>
      </c>
      <c r="Y157" s="17" t="s">
        <v>135</v>
      </c>
      <c r="Z157" s="17" t="s">
        <v>85</v>
      </c>
      <c r="AA157" s="13"/>
    </row>
    <row r="158" customFormat="false" ht="15" hidden="false" customHeight="false" outlineLevel="0" collapsed="false">
      <c r="A158" s="15" t="s">
        <v>545</v>
      </c>
      <c r="B158" s="8" t="s">
        <v>546</v>
      </c>
      <c r="C158" s="16" t="s">
        <v>507</v>
      </c>
      <c r="D158" s="17" t="s">
        <v>547</v>
      </c>
      <c r="E158" s="17" t="n">
        <v>30</v>
      </c>
      <c r="F158" s="17" t="n">
        <v>20</v>
      </c>
      <c r="G158" s="13" t="n">
        <v>50</v>
      </c>
      <c r="H158" s="13" t="n">
        <v>80</v>
      </c>
      <c r="I158" s="17" t="s">
        <v>42</v>
      </c>
      <c r="J158" s="17" t="s">
        <v>43</v>
      </c>
      <c r="K158" s="17" t="s">
        <v>43</v>
      </c>
      <c r="L158" s="17" t="s">
        <v>32</v>
      </c>
      <c r="M158" s="17" t="s">
        <v>122</v>
      </c>
      <c r="N158" s="17" t="s">
        <v>155</v>
      </c>
      <c r="O158" s="17" t="s">
        <v>32</v>
      </c>
      <c r="P158" s="17" t="s">
        <v>414</v>
      </c>
      <c r="Q158" s="17" t="s">
        <v>414</v>
      </c>
      <c r="R158" s="16" t="s">
        <v>32</v>
      </c>
      <c r="S158" s="16" t="s">
        <v>70</v>
      </c>
      <c r="T158" s="18" t="s">
        <v>57</v>
      </c>
      <c r="U158" s="13" t="s">
        <v>32</v>
      </c>
      <c r="V158" s="13" t="s">
        <v>156</v>
      </c>
      <c r="W158" s="17" t="s">
        <v>107</v>
      </c>
      <c r="X158" s="17" t="s">
        <v>32</v>
      </c>
      <c r="Y158" s="17" t="s">
        <v>135</v>
      </c>
      <c r="Z158" s="17" t="s">
        <v>135</v>
      </c>
      <c r="AA158" s="13"/>
    </row>
    <row r="159" customFormat="false" ht="15" hidden="false" customHeight="false" outlineLevel="0" collapsed="false">
      <c r="A159" s="15" t="s">
        <v>548</v>
      </c>
      <c r="B159" s="8" t="s">
        <v>549</v>
      </c>
      <c r="C159" s="16" t="s">
        <v>507</v>
      </c>
      <c r="D159" s="17" t="s">
        <v>550</v>
      </c>
      <c r="E159" s="17" t="n">
        <v>30</v>
      </c>
      <c r="F159" s="17" t="n">
        <v>0</v>
      </c>
      <c r="G159" s="13" t="n">
        <v>70</v>
      </c>
      <c r="H159" s="13" t="n">
        <v>60</v>
      </c>
      <c r="I159" s="17" t="s">
        <v>42</v>
      </c>
      <c r="J159" s="17" t="s">
        <v>43</v>
      </c>
      <c r="K159" s="17" t="s">
        <v>43</v>
      </c>
      <c r="L159" s="17" t="s">
        <v>32</v>
      </c>
      <c r="M159" s="17" t="s">
        <v>82</v>
      </c>
      <c r="N159" s="17" t="s">
        <v>68</v>
      </c>
      <c r="O159" s="17" t="s">
        <v>32</v>
      </c>
      <c r="P159" s="17" t="s">
        <v>55</v>
      </c>
      <c r="Q159" s="17" t="s">
        <v>414</v>
      </c>
      <c r="R159" s="16" t="s">
        <v>32</v>
      </c>
      <c r="S159" s="16" t="s">
        <v>70</v>
      </c>
      <c r="T159" s="18" t="s">
        <v>71</v>
      </c>
      <c r="U159" s="13" t="s">
        <v>32</v>
      </c>
      <c r="V159" s="13" t="s">
        <v>156</v>
      </c>
      <c r="W159" s="17" t="s">
        <v>521</v>
      </c>
      <c r="X159" s="17" t="s">
        <v>32</v>
      </c>
      <c r="Y159" s="17" t="s">
        <v>157</v>
      </c>
      <c r="Z159" s="17" t="s">
        <v>85</v>
      </c>
      <c r="AA159" s="13"/>
    </row>
    <row r="160" customFormat="false" ht="15" hidden="false" customHeight="false" outlineLevel="0" collapsed="false">
      <c r="A160" s="15" t="s">
        <v>551</v>
      </c>
      <c r="B160" s="8" t="s">
        <v>552</v>
      </c>
      <c r="C160" s="16" t="s">
        <v>507</v>
      </c>
      <c r="D160" s="17" t="s">
        <v>553</v>
      </c>
      <c r="E160" s="17" t="n">
        <v>15</v>
      </c>
      <c r="F160" s="17" t="n">
        <v>80</v>
      </c>
      <c r="G160" s="13" t="n">
        <v>5</v>
      </c>
      <c r="H160" s="13" t="n">
        <v>80</v>
      </c>
      <c r="I160" s="17" t="s">
        <v>42</v>
      </c>
      <c r="J160" s="17" t="s">
        <v>43</v>
      </c>
      <c r="K160" s="17" t="s">
        <v>43</v>
      </c>
      <c r="L160" s="17" t="s">
        <v>32</v>
      </c>
      <c r="M160" s="17" t="s">
        <v>67</v>
      </c>
      <c r="N160" s="17" t="s">
        <v>82</v>
      </c>
      <c r="O160" s="17" t="s">
        <v>32</v>
      </c>
      <c r="P160" s="17" t="s">
        <v>55</v>
      </c>
      <c r="Q160" s="17" t="s">
        <v>409</v>
      </c>
      <c r="R160" s="16" t="s">
        <v>32</v>
      </c>
      <c r="S160" s="16" t="s">
        <v>69</v>
      </c>
      <c r="T160" s="18" t="s">
        <v>71</v>
      </c>
      <c r="U160" s="13" t="s">
        <v>32</v>
      </c>
      <c r="V160" s="13" t="s">
        <v>97</v>
      </c>
      <c r="W160" s="17" t="s">
        <v>554</v>
      </c>
      <c r="X160" s="17" t="s">
        <v>32</v>
      </c>
      <c r="Y160" s="17" t="s">
        <v>135</v>
      </c>
      <c r="Z160" s="17" t="s">
        <v>135</v>
      </c>
      <c r="AA160" s="13"/>
    </row>
    <row r="161" customFormat="false" ht="15" hidden="false" customHeight="false" outlineLevel="0" collapsed="false">
      <c r="A161" s="15" t="s">
        <v>555</v>
      </c>
      <c r="B161" s="8" t="s">
        <v>556</v>
      </c>
      <c r="C161" s="16" t="s">
        <v>557</v>
      </c>
      <c r="D161" s="16" t="s">
        <v>558</v>
      </c>
      <c r="E161" s="17" t="n">
        <v>5</v>
      </c>
      <c r="F161" s="17" t="n">
        <v>95</v>
      </c>
      <c r="G161" s="13" t="n">
        <v>0</v>
      </c>
      <c r="H161" s="13" t="n">
        <v>0</v>
      </c>
      <c r="I161" s="17" t="s">
        <v>42</v>
      </c>
      <c r="J161" s="17" t="s">
        <v>43</v>
      </c>
      <c r="K161" s="17" t="s">
        <v>43</v>
      </c>
      <c r="L161" s="17" t="s">
        <v>32</v>
      </c>
      <c r="M161" s="17" t="s">
        <v>67</v>
      </c>
      <c r="N161" s="17" t="s">
        <v>105</v>
      </c>
      <c r="O161" s="17" t="s">
        <v>32</v>
      </c>
      <c r="P161" s="17" t="s">
        <v>55</v>
      </c>
      <c r="Q161" s="17" t="s">
        <v>414</v>
      </c>
      <c r="R161" s="16" t="s">
        <v>32</v>
      </c>
      <c r="S161" s="16" t="s">
        <v>70</v>
      </c>
      <c r="T161" s="18" t="s">
        <v>71</v>
      </c>
      <c r="U161" s="13" t="s">
        <v>32</v>
      </c>
      <c r="V161" s="13" t="s">
        <v>156</v>
      </c>
      <c r="W161" s="17" t="s">
        <v>521</v>
      </c>
      <c r="X161" s="17" t="s">
        <v>32</v>
      </c>
      <c r="Y161" s="17" t="s">
        <v>85</v>
      </c>
      <c r="Z161" s="17" t="s">
        <v>157</v>
      </c>
      <c r="AA161" s="13"/>
    </row>
    <row r="162" customFormat="false" ht="15" hidden="false" customHeight="false" outlineLevel="0" collapsed="false">
      <c r="A162" s="15" t="s">
        <v>559</v>
      </c>
      <c r="B162" s="8" t="s">
        <v>560</v>
      </c>
      <c r="C162" s="16" t="s">
        <v>507</v>
      </c>
      <c r="D162" s="17" t="s">
        <v>561</v>
      </c>
      <c r="E162" s="17" t="n">
        <v>15</v>
      </c>
      <c r="F162" s="17" t="n">
        <v>15</v>
      </c>
      <c r="G162" s="13" t="n">
        <v>70</v>
      </c>
      <c r="H162" s="13" t="n">
        <v>80</v>
      </c>
      <c r="I162" s="17" t="s">
        <v>42</v>
      </c>
      <c r="J162" s="17" t="s">
        <v>43</v>
      </c>
      <c r="K162" s="17" t="s">
        <v>43</v>
      </c>
      <c r="L162" s="17" t="s">
        <v>32</v>
      </c>
      <c r="M162" s="17" t="s">
        <v>67</v>
      </c>
      <c r="N162" s="17" t="s">
        <v>155</v>
      </c>
      <c r="O162" s="17" t="s">
        <v>32</v>
      </c>
      <c r="P162" s="17" t="s">
        <v>55</v>
      </c>
      <c r="Q162" s="17" t="s">
        <v>414</v>
      </c>
      <c r="R162" s="16" t="s">
        <v>32</v>
      </c>
      <c r="S162" s="16" t="s">
        <v>56</v>
      </c>
      <c r="T162" s="18" t="s">
        <v>57</v>
      </c>
      <c r="U162" s="13" t="s">
        <v>32</v>
      </c>
      <c r="V162" s="13" t="s">
        <v>167</v>
      </c>
      <c r="W162" s="17" t="s">
        <v>107</v>
      </c>
      <c r="X162" s="17" t="s">
        <v>32</v>
      </c>
      <c r="Y162" s="17" t="s">
        <v>49</v>
      </c>
      <c r="Z162" s="17" t="s">
        <v>49</v>
      </c>
      <c r="AA162" s="13"/>
    </row>
    <row r="163" customFormat="false" ht="15" hidden="false" customHeight="false" outlineLevel="0" collapsed="false">
      <c r="A163" s="15" t="s">
        <v>562</v>
      </c>
      <c r="B163" s="8" t="s">
        <v>563</v>
      </c>
      <c r="C163" s="16" t="s">
        <v>557</v>
      </c>
      <c r="D163" s="17" t="s">
        <v>32</v>
      </c>
      <c r="E163" s="17" t="s">
        <v>32</v>
      </c>
      <c r="F163" s="17" t="s">
        <v>32</v>
      </c>
      <c r="G163" s="17" t="s">
        <v>32</v>
      </c>
      <c r="H163" s="17" t="s">
        <v>32</v>
      </c>
      <c r="I163" s="17" t="s">
        <v>32</v>
      </c>
      <c r="J163" s="17" t="s">
        <v>32</v>
      </c>
      <c r="K163" s="17" t="s">
        <v>32</v>
      </c>
      <c r="L163" s="17" t="s">
        <v>32</v>
      </c>
      <c r="M163" s="17" t="s">
        <v>32</v>
      </c>
      <c r="N163" s="17" t="s">
        <v>32</v>
      </c>
      <c r="O163" s="17" t="s">
        <v>32</v>
      </c>
      <c r="P163" s="17" t="s">
        <v>32</v>
      </c>
      <c r="Q163" s="17" t="s">
        <v>32</v>
      </c>
      <c r="R163" s="16" t="s">
        <v>32</v>
      </c>
      <c r="S163" s="16" t="s">
        <v>32</v>
      </c>
      <c r="T163" s="16" t="s">
        <v>32</v>
      </c>
      <c r="U163" s="17" t="s">
        <v>32</v>
      </c>
      <c r="V163" s="17" t="s">
        <v>32</v>
      </c>
      <c r="W163" s="17" t="s">
        <v>32</v>
      </c>
      <c r="X163" s="17" t="s">
        <v>32</v>
      </c>
      <c r="Y163" s="17" t="s">
        <v>32</v>
      </c>
      <c r="Z163" s="17" t="s">
        <v>32</v>
      </c>
      <c r="AA163" s="13"/>
    </row>
    <row r="164" customFormat="false" ht="15" hidden="false" customHeight="false" outlineLevel="0" collapsed="false">
      <c r="A164" s="15" t="s">
        <v>564</v>
      </c>
      <c r="B164" s="8" t="s">
        <v>565</v>
      </c>
      <c r="C164" s="16" t="s">
        <v>557</v>
      </c>
      <c r="D164" s="17" t="s">
        <v>566</v>
      </c>
      <c r="E164" s="17" t="n">
        <v>70</v>
      </c>
      <c r="F164" s="17" t="n">
        <v>10</v>
      </c>
      <c r="G164" s="13" t="n">
        <v>20</v>
      </c>
      <c r="H164" s="13" t="n">
        <v>50</v>
      </c>
      <c r="I164" s="17" t="s">
        <v>43</v>
      </c>
      <c r="J164" s="17" t="s">
        <v>43</v>
      </c>
      <c r="K164" s="17" t="s">
        <v>43</v>
      </c>
      <c r="L164" s="17" t="s">
        <v>81</v>
      </c>
      <c r="M164" s="17" t="s">
        <v>67</v>
      </c>
      <c r="N164" s="17" t="s">
        <v>122</v>
      </c>
      <c r="O164" s="17" t="s">
        <v>55</v>
      </c>
      <c r="P164" s="17" t="s">
        <v>55</v>
      </c>
      <c r="Q164" s="17" t="s">
        <v>414</v>
      </c>
      <c r="R164" s="16" t="s">
        <v>274</v>
      </c>
      <c r="S164" s="16" t="s">
        <v>70</v>
      </c>
      <c r="T164" s="18" t="s">
        <v>71</v>
      </c>
      <c r="U164" s="13" t="s">
        <v>275</v>
      </c>
      <c r="V164" s="13" t="s">
        <v>156</v>
      </c>
      <c r="W164" s="17" t="s">
        <v>521</v>
      </c>
      <c r="X164" s="17" t="s">
        <v>567</v>
      </c>
      <c r="Y164" s="17" t="s">
        <v>85</v>
      </c>
      <c r="Z164" s="17" t="s">
        <v>157</v>
      </c>
      <c r="AA164" s="13"/>
    </row>
    <row r="165" customFormat="false" ht="15" hidden="false" customHeight="false" outlineLevel="0" collapsed="false">
      <c r="A165" s="15" t="s">
        <v>568</v>
      </c>
      <c r="B165" s="8" t="s">
        <v>569</v>
      </c>
      <c r="C165" s="16" t="s">
        <v>557</v>
      </c>
      <c r="D165" s="17" t="s">
        <v>570</v>
      </c>
      <c r="E165" s="17" t="n">
        <v>85</v>
      </c>
      <c r="F165" s="17" t="n">
        <v>15</v>
      </c>
      <c r="G165" s="13" t="n">
        <v>0</v>
      </c>
      <c r="H165" s="13" t="n">
        <v>50</v>
      </c>
      <c r="I165" s="17" t="s">
        <v>42</v>
      </c>
      <c r="J165" s="17" t="s">
        <v>43</v>
      </c>
      <c r="K165" s="17" t="s">
        <v>43</v>
      </c>
      <c r="L165" s="17" t="s">
        <v>32</v>
      </c>
      <c r="M165" s="17" t="s">
        <v>68</v>
      </c>
      <c r="N165" s="17" t="s">
        <v>67</v>
      </c>
      <c r="O165" s="17" t="s">
        <v>32</v>
      </c>
      <c r="P165" s="17" t="s">
        <v>55</v>
      </c>
      <c r="Q165" s="17" t="s">
        <v>55</v>
      </c>
      <c r="R165" s="16" t="s">
        <v>32</v>
      </c>
      <c r="S165" s="16" t="s">
        <v>69</v>
      </c>
      <c r="T165" s="18" t="s">
        <v>571</v>
      </c>
      <c r="U165" s="13" t="s">
        <v>32</v>
      </c>
      <c r="V165" s="13" t="s">
        <v>97</v>
      </c>
      <c r="W165" s="17" t="s">
        <v>98</v>
      </c>
      <c r="X165" s="17" t="s">
        <v>32</v>
      </c>
      <c r="Y165" s="17" t="s">
        <v>49</v>
      </c>
      <c r="Z165" s="17" t="s">
        <v>49</v>
      </c>
      <c r="AA165" s="13"/>
    </row>
    <row r="166" customFormat="false" ht="15" hidden="false" customHeight="false" outlineLevel="0" collapsed="false">
      <c r="A166" s="15" t="s">
        <v>572</v>
      </c>
      <c r="B166" s="8" t="s">
        <v>573</v>
      </c>
      <c r="C166" s="16" t="s">
        <v>557</v>
      </c>
      <c r="D166" s="17" t="s">
        <v>32</v>
      </c>
      <c r="E166" s="17" t="s">
        <v>32</v>
      </c>
      <c r="F166" s="17" t="s">
        <v>32</v>
      </c>
      <c r="G166" s="17" t="s">
        <v>32</v>
      </c>
      <c r="H166" s="17" t="s">
        <v>32</v>
      </c>
      <c r="I166" s="17" t="s">
        <v>32</v>
      </c>
      <c r="J166" s="17" t="s">
        <v>32</v>
      </c>
      <c r="K166" s="17" t="s">
        <v>32</v>
      </c>
      <c r="L166" s="17" t="s">
        <v>32</v>
      </c>
      <c r="M166" s="17" t="s">
        <v>32</v>
      </c>
      <c r="N166" s="17" t="s">
        <v>32</v>
      </c>
      <c r="O166" s="17" t="s">
        <v>32</v>
      </c>
      <c r="P166" s="17" t="s">
        <v>32</v>
      </c>
      <c r="Q166" s="17" t="s">
        <v>32</v>
      </c>
      <c r="R166" s="16" t="s">
        <v>32</v>
      </c>
      <c r="S166" s="16" t="s">
        <v>32</v>
      </c>
      <c r="T166" s="16" t="s">
        <v>32</v>
      </c>
      <c r="U166" s="17" t="s">
        <v>32</v>
      </c>
      <c r="V166" s="17" t="s">
        <v>32</v>
      </c>
      <c r="W166" s="17" t="s">
        <v>32</v>
      </c>
      <c r="X166" s="17" t="s">
        <v>32</v>
      </c>
      <c r="Y166" s="17" t="s">
        <v>32</v>
      </c>
      <c r="Z166" s="17" t="s">
        <v>32</v>
      </c>
      <c r="AA166" s="17"/>
    </row>
    <row r="167" customFormat="false" ht="15" hidden="false" customHeight="false" outlineLevel="0" collapsed="false">
      <c r="A167" s="15" t="s">
        <v>574</v>
      </c>
      <c r="B167" s="8" t="s">
        <v>575</v>
      </c>
      <c r="C167" s="16" t="s">
        <v>557</v>
      </c>
      <c r="D167" s="17" t="s">
        <v>32</v>
      </c>
      <c r="E167" s="17" t="s">
        <v>32</v>
      </c>
      <c r="F167" s="17" t="s">
        <v>32</v>
      </c>
      <c r="G167" s="17" t="s">
        <v>32</v>
      </c>
      <c r="H167" s="17" t="s">
        <v>32</v>
      </c>
      <c r="I167" s="17" t="s">
        <v>32</v>
      </c>
      <c r="J167" s="17" t="s">
        <v>32</v>
      </c>
      <c r="K167" s="17" t="s">
        <v>32</v>
      </c>
      <c r="L167" s="17" t="s">
        <v>32</v>
      </c>
      <c r="M167" s="17" t="s">
        <v>32</v>
      </c>
      <c r="N167" s="17" t="s">
        <v>32</v>
      </c>
      <c r="O167" s="17" t="s">
        <v>32</v>
      </c>
      <c r="P167" s="17" t="s">
        <v>32</v>
      </c>
      <c r="Q167" s="17" t="s">
        <v>32</v>
      </c>
      <c r="R167" s="16" t="s">
        <v>32</v>
      </c>
      <c r="S167" s="16" t="s">
        <v>32</v>
      </c>
      <c r="T167" s="16" t="s">
        <v>32</v>
      </c>
      <c r="U167" s="17" t="s">
        <v>32</v>
      </c>
      <c r="V167" s="17" t="s">
        <v>32</v>
      </c>
      <c r="W167" s="17" t="s">
        <v>32</v>
      </c>
      <c r="X167" s="17" t="s">
        <v>32</v>
      </c>
      <c r="Y167" s="17" t="s">
        <v>32</v>
      </c>
      <c r="Z167" s="17" t="s">
        <v>32</v>
      </c>
      <c r="AA167" s="13"/>
    </row>
    <row r="168" customFormat="false" ht="15" hidden="false" customHeight="false" outlineLevel="0" collapsed="false">
      <c r="A168" s="15" t="s">
        <v>576</v>
      </c>
      <c r="B168" s="8" t="s">
        <v>577</v>
      </c>
      <c r="C168" s="16" t="s">
        <v>557</v>
      </c>
      <c r="D168" s="17" t="s">
        <v>32</v>
      </c>
      <c r="E168" s="17" t="s">
        <v>32</v>
      </c>
      <c r="F168" s="17" t="s">
        <v>32</v>
      </c>
      <c r="G168" s="17" t="s">
        <v>32</v>
      </c>
      <c r="H168" s="17" t="s">
        <v>32</v>
      </c>
      <c r="I168" s="17" t="s">
        <v>32</v>
      </c>
      <c r="J168" s="17" t="s">
        <v>32</v>
      </c>
      <c r="K168" s="17" t="s">
        <v>32</v>
      </c>
      <c r="L168" s="17" t="s">
        <v>32</v>
      </c>
      <c r="M168" s="17" t="s">
        <v>32</v>
      </c>
      <c r="N168" s="17" t="s">
        <v>32</v>
      </c>
      <c r="O168" s="17" t="s">
        <v>32</v>
      </c>
      <c r="P168" s="17" t="s">
        <v>32</v>
      </c>
      <c r="Q168" s="17" t="s">
        <v>32</v>
      </c>
      <c r="R168" s="16" t="s">
        <v>32</v>
      </c>
      <c r="S168" s="16" t="s">
        <v>32</v>
      </c>
      <c r="T168" s="16" t="s">
        <v>32</v>
      </c>
      <c r="U168" s="17" t="s">
        <v>32</v>
      </c>
      <c r="V168" s="17" t="s">
        <v>32</v>
      </c>
      <c r="W168" s="17" t="s">
        <v>32</v>
      </c>
      <c r="X168" s="17" t="s">
        <v>32</v>
      </c>
      <c r="Y168" s="17" t="s">
        <v>32</v>
      </c>
      <c r="Z168" s="17" t="s">
        <v>32</v>
      </c>
      <c r="AA168" s="13"/>
    </row>
    <row r="169" customFormat="false" ht="15" hidden="false" customHeight="false" outlineLevel="0" collapsed="false">
      <c r="A169" s="15" t="s">
        <v>578</v>
      </c>
      <c r="B169" s="8" t="s">
        <v>579</v>
      </c>
      <c r="C169" s="16" t="s">
        <v>557</v>
      </c>
      <c r="D169" s="17" t="s">
        <v>32</v>
      </c>
      <c r="E169" s="17" t="s">
        <v>32</v>
      </c>
      <c r="F169" s="17" t="s">
        <v>32</v>
      </c>
      <c r="G169" s="17" t="s">
        <v>32</v>
      </c>
      <c r="H169" s="17" t="s">
        <v>32</v>
      </c>
      <c r="I169" s="17" t="s">
        <v>32</v>
      </c>
      <c r="J169" s="17" t="s">
        <v>32</v>
      </c>
      <c r="K169" s="17" t="s">
        <v>32</v>
      </c>
      <c r="L169" s="17" t="s">
        <v>32</v>
      </c>
      <c r="M169" s="17" t="s">
        <v>32</v>
      </c>
      <c r="N169" s="17" t="s">
        <v>32</v>
      </c>
      <c r="O169" s="17" t="s">
        <v>32</v>
      </c>
      <c r="P169" s="17" t="s">
        <v>32</v>
      </c>
      <c r="Q169" s="17" t="s">
        <v>32</v>
      </c>
      <c r="R169" s="16" t="s">
        <v>32</v>
      </c>
      <c r="S169" s="16" t="s">
        <v>32</v>
      </c>
      <c r="T169" s="16" t="s">
        <v>32</v>
      </c>
      <c r="U169" s="17" t="s">
        <v>32</v>
      </c>
      <c r="V169" s="17" t="s">
        <v>32</v>
      </c>
      <c r="W169" s="17" t="s">
        <v>32</v>
      </c>
      <c r="X169" s="17" t="s">
        <v>32</v>
      </c>
      <c r="Y169" s="17" t="s">
        <v>32</v>
      </c>
      <c r="Z169" s="17" t="s">
        <v>32</v>
      </c>
      <c r="AA169" s="13"/>
    </row>
    <row r="170" customFormat="false" ht="15" hidden="false" customHeight="false" outlineLevel="0" collapsed="false">
      <c r="A170" s="15" t="s">
        <v>580</v>
      </c>
      <c r="B170" s="8" t="s">
        <v>581</v>
      </c>
      <c r="C170" s="16" t="s">
        <v>557</v>
      </c>
      <c r="D170" s="17" t="s">
        <v>582</v>
      </c>
      <c r="E170" s="17" t="n">
        <v>40</v>
      </c>
      <c r="F170" s="17" t="n">
        <v>60</v>
      </c>
      <c r="G170" s="13" t="n">
        <v>0</v>
      </c>
      <c r="H170" s="13" t="n">
        <v>70</v>
      </c>
      <c r="I170" s="17" t="s">
        <v>42</v>
      </c>
      <c r="J170" s="17" t="s">
        <v>43</v>
      </c>
      <c r="K170" s="17" t="s">
        <v>43</v>
      </c>
      <c r="L170" s="17" t="s">
        <v>32</v>
      </c>
      <c r="M170" s="17" t="s">
        <v>145</v>
      </c>
      <c r="N170" s="17" t="s">
        <v>82</v>
      </c>
      <c r="O170" s="17" t="s">
        <v>32</v>
      </c>
      <c r="P170" s="17" t="s">
        <v>55</v>
      </c>
      <c r="Q170" s="17" t="s">
        <v>414</v>
      </c>
      <c r="R170" s="16" t="s">
        <v>32</v>
      </c>
      <c r="S170" s="16" t="s">
        <v>69</v>
      </c>
      <c r="T170" s="18" t="s">
        <v>57</v>
      </c>
      <c r="U170" s="13" t="s">
        <v>32</v>
      </c>
      <c r="V170" s="13" t="s">
        <v>97</v>
      </c>
      <c r="W170" s="17" t="s">
        <v>107</v>
      </c>
      <c r="X170" s="17" t="s">
        <v>32</v>
      </c>
      <c r="Y170" s="17" t="s">
        <v>135</v>
      </c>
      <c r="Z170" s="17" t="s">
        <v>85</v>
      </c>
      <c r="AA170" s="13"/>
    </row>
    <row r="171" customFormat="false" ht="15" hidden="false" customHeight="false" outlineLevel="0" collapsed="false">
      <c r="A171" s="15" t="s">
        <v>583</v>
      </c>
      <c r="B171" s="8" t="s">
        <v>584</v>
      </c>
      <c r="C171" s="16" t="s">
        <v>557</v>
      </c>
      <c r="D171" s="17" t="s">
        <v>585</v>
      </c>
      <c r="E171" s="17" t="n">
        <v>50</v>
      </c>
      <c r="F171" s="17" t="n">
        <v>50</v>
      </c>
      <c r="G171" s="13" t="n">
        <v>0</v>
      </c>
      <c r="H171" s="13" t="n">
        <v>80</v>
      </c>
      <c r="I171" s="17" t="s">
        <v>42</v>
      </c>
      <c r="J171" s="17" t="s">
        <v>44</v>
      </c>
      <c r="K171" s="17" t="s">
        <v>43</v>
      </c>
      <c r="L171" s="17" t="s">
        <v>32</v>
      </c>
      <c r="M171" s="17" t="s">
        <v>32</v>
      </c>
      <c r="N171" s="17" t="s">
        <v>273</v>
      </c>
      <c r="O171" s="17" t="s">
        <v>32</v>
      </c>
      <c r="P171" s="17" t="s">
        <v>32</v>
      </c>
      <c r="Q171" s="17" t="s">
        <v>586</v>
      </c>
      <c r="R171" s="16" t="s">
        <v>32</v>
      </c>
      <c r="S171" s="16" t="s">
        <v>32</v>
      </c>
      <c r="T171" s="18" t="s">
        <v>83</v>
      </c>
      <c r="U171" s="13" t="s">
        <v>32</v>
      </c>
      <c r="V171" s="13" t="s">
        <v>32</v>
      </c>
      <c r="W171" s="17" t="s">
        <v>98</v>
      </c>
      <c r="X171" s="17" t="s">
        <v>32</v>
      </c>
      <c r="Y171" s="17" t="s">
        <v>32</v>
      </c>
      <c r="Z171" s="17" t="s">
        <v>85</v>
      </c>
      <c r="AA171" s="13"/>
    </row>
    <row r="172" customFormat="false" ht="15" hidden="false" customHeight="false" outlineLevel="0" collapsed="false">
      <c r="A172" s="15" t="s">
        <v>587</v>
      </c>
      <c r="B172" s="8" t="s">
        <v>588</v>
      </c>
      <c r="C172" s="16" t="s">
        <v>557</v>
      </c>
      <c r="D172" s="17" t="s">
        <v>32</v>
      </c>
      <c r="E172" s="17" t="s">
        <v>32</v>
      </c>
      <c r="F172" s="17" t="s">
        <v>32</v>
      </c>
      <c r="G172" s="17" t="s">
        <v>32</v>
      </c>
      <c r="H172" s="17" t="s">
        <v>32</v>
      </c>
      <c r="I172" s="17" t="s">
        <v>32</v>
      </c>
      <c r="J172" s="17" t="s">
        <v>32</v>
      </c>
      <c r="K172" s="17" t="s">
        <v>32</v>
      </c>
      <c r="L172" s="17" t="s">
        <v>32</v>
      </c>
      <c r="M172" s="17" t="s">
        <v>32</v>
      </c>
      <c r="N172" s="17" t="s">
        <v>32</v>
      </c>
      <c r="O172" s="17" t="s">
        <v>32</v>
      </c>
      <c r="P172" s="17" t="s">
        <v>32</v>
      </c>
      <c r="Q172" s="17" t="s">
        <v>32</v>
      </c>
      <c r="R172" s="16" t="s">
        <v>32</v>
      </c>
      <c r="S172" s="16" t="s">
        <v>32</v>
      </c>
      <c r="T172" s="16" t="s">
        <v>32</v>
      </c>
      <c r="U172" s="17" t="s">
        <v>32</v>
      </c>
      <c r="V172" s="17" t="s">
        <v>32</v>
      </c>
      <c r="W172" s="17" t="s">
        <v>32</v>
      </c>
      <c r="X172" s="17" t="s">
        <v>32</v>
      </c>
      <c r="Y172" s="17" t="s">
        <v>32</v>
      </c>
      <c r="Z172" s="17" t="s">
        <v>32</v>
      </c>
      <c r="AA172" s="13"/>
    </row>
    <row r="173" customFormat="false" ht="15" hidden="false" customHeight="false" outlineLevel="0" collapsed="false">
      <c r="A173" s="15" t="s">
        <v>589</v>
      </c>
      <c r="B173" s="8" t="s">
        <v>590</v>
      </c>
      <c r="C173" s="16" t="s">
        <v>557</v>
      </c>
      <c r="D173" s="17" t="s">
        <v>32</v>
      </c>
      <c r="E173" s="17" t="s">
        <v>32</v>
      </c>
      <c r="F173" s="17" t="s">
        <v>32</v>
      </c>
      <c r="G173" s="17" t="s">
        <v>32</v>
      </c>
      <c r="H173" s="17" t="s">
        <v>32</v>
      </c>
      <c r="I173" s="17" t="s">
        <v>32</v>
      </c>
      <c r="J173" s="17" t="s">
        <v>32</v>
      </c>
      <c r="K173" s="17" t="s">
        <v>32</v>
      </c>
      <c r="L173" s="17" t="s">
        <v>32</v>
      </c>
      <c r="M173" s="17" t="s">
        <v>32</v>
      </c>
      <c r="N173" s="17" t="s">
        <v>32</v>
      </c>
      <c r="O173" s="17" t="s">
        <v>32</v>
      </c>
      <c r="P173" s="17" t="s">
        <v>32</v>
      </c>
      <c r="Q173" s="17" t="s">
        <v>32</v>
      </c>
      <c r="R173" s="16" t="s">
        <v>32</v>
      </c>
      <c r="S173" s="16" t="s">
        <v>32</v>
      </c>
      <c r="T173" s="16" t="s">
        <v>32</v>
      </c>
      <c r="U173" s="17" t="s">
        <v>32</v>
      </c>
      <c r="V173" s="17" t="s">
        <v>32</v>
      </c>
      <c r="W173" s="17" t="s">
        <v>32</v>
      </c>
      <c r="X173" s="17" t="s">
        <v>32</v>
      </c>
      <c r="Y173" s="17" t="s">
        <v>32</v>
      </c>
      <c r="Z173" s="17" t="s">
        <v>32</v>
      </c>
      <c r="AA173" s="13"/>
    </row>
    <row r="174" customFormat="false" ht="15" hidden="false" customHeight="false" outlineLevel="0" collapsed="false">
      <c r="A174" s="15" t="s">
        <v>591</v>
      </c>
      <c r="B174" s="8" t="s">
        <v>592</v>
      </c>
      <c r="C174" s="16" t="s">
        <v>557</v>
      </c>
      <c r="D174" s="17" t="s">
        <v>32</v>
      </c>
      <c r="E174" s="17" t="s">
        <v>32</v>
      </c>
      <c r="F174" s="17" t="s">
        <v>32</v>
      </c>
      <c r="G174" s="17" t="s">
        <v>32</v>
      </c>
      <c r="H174" s="17" t="s">
        <v>32</v>
      </c>
      <c r="I174" s="17" t="s">
        <v>32</v>
      </c>
      <c r="J174" s="17" t="s">
        <v>32</v>
      </c>
      <c r="K174" s="17" t="s">
        <v>32</v>
      </c>
      <c r="L174" s="17" t="s">
        <v>32</v>
      </c>
      <c r="M174" s="17" t="s">
        <v>32</v>
      </c>
      <c r="N174" s="17" t="s">
        <v>32</v>
      </c>
      <c r="O174" s="17" t="s">
        <v>32</v>
      </c>
      <c r="P174" s="17" t="s">
        <v>32</v>
      </c>
      <c r="Q174" s="17" t="s">
        <v>32</v>
      </c>
      <c r="R174" s="16" t="s">
        <v>32</v>
      </c>
      <c r="S174" s="16" t="s">
        <v>32</v>
      </c>
      <c r="T174" s="16" t="s">
        <v>32</v>
      </c>
      <c r="U174" s="17" t="s">
        <v>32</v>
      </c>
      <c r="V174" s="17" t="s">
        <v>32</v>
      </c>
      <c r="W174" s="17" t="s">
        <v>32</v>
      </c>
      <c r="X174" s="17" t="s">
        <v>32</v>
      </c>
      <c r="Y174" s="17" t="s">
        <v>32</v>
      </c>
      <c r="Z174" s="17" t="s">
        <v>32</v>
      </c>
      <c r="AA174" s="13"/>
    </row>
    <row r="175" customFormat="false" ht="15" hidden="false" customHeight="false" outlineLevel="0" collapsed="false">
      <c r="A175" s="28" t="s">
        <v>593</v>
      </c>
      <c r="B175" s="8" t="s">
        <v>594</v>
      </c>
      <c r="C175" s="29" t="s">
        <v>595</v>
      </c>
      <c r="D175" s="30" t="s">
        <v>596</v>
      </c>
      <c r="E175" s="30" t="n">
        <v>60</v>
      </c>
      <c r="F175" s="30" t="n">
        <v>10</v>
      </c>
      <c r="G175" s="30" t="n">
        <v>30</v>
      </c>
      <c r="H175" s="30" t="n">
        <v>70</v>
      </c>
      <c r="I175" s="30" t="s">
        <v>42</v>
      </c>
      <c r="J175" s="30" t="s">
        <v>43</v>
      </c>
      <c r="K175" s="30" t="s">
        <v>43</v>
      </c>
      <c r="L175" s="30" t="s">
        <v>32</v>
      </c>
      <c r="M175" s="30" t="s">
        <v>68</v>
      </c>
      <c r="N175" s="30" t="s">
        <v>597</v>
      </c>
      <c r="O175" s="30" t="s">
        <v>32</v>
      </c>
      <c r="P175" s="30" t="s">
        <v>414</v>
      </c>
      <c r="Q175" s="30" t="s">
        <v>414</v>
      </c>
      <c r="R175" s="29" t="s">
        <v>32</v>
      </c>
      <c r="S175" s="29" t="s">
        <v>70</v>
      </c>
      <c r="T175" s="29" t="s">
        <v>57</v>
      </c>
      <c r="U175" s="30" t="s">
        <v>32</v>
      </c>
      <c r="V175" s="30" t="s">
        <v>156</v>
      </c>
      <c r="W175" s="30" t="s">
        <v>107</v>
      </c>
      <c r="X175" s="30" t="s">
        <v>32</v>
      </c>
      <c r="Y175" s="30" t="s">
        <v>135</v>
      </c>
      <c r="Z175" s="30" t="s">
        <v>135</v>
      </c>
      <c r="AA175" s="31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</row>
    <row r="176" customFormat="false" ht="15" hidden="false" customHeight="false" outlineLevel="0" collapsed="false">
      <c r="A176" s="28" t="s">
        <v>598</v>
      </c>
      <c r="B176" s="8" t="s">
        <v>599</v>
      </c>
      <c r="C176" s="29" t="s">
        <v>595</v>
      </c>
      <c r="D176" s="30" t="s">
        <v>600</v>
      </c>
      <c r="E176" s="30" t="n">
        <v>30</v>
      </c>
      <c r="F176" s="30" t="n">
        <v>70</v>
      </c>
      <c r="G176" s="31" t="n">
        <v>0</v>
      </c>
      <c r="H176" s="31" t="n">
        <v>120</v>
      </c>
      <c r="I176" s="30" t="s">
        <v>42</v>
      </c>
      <c r="J176" s="30" t="s">
        <v>43</v>
      </c>
      <c r="K176" s="30" t="s">
        <v>42</v>
      </c>
      <c r="L176" s="30" t="s">
        <v>32</v>
      </c>
      <c r="M176" s="30" t="s">
        <v>162</v>
      </c>
      <c r="N176" s="30" t="s">
        <v>32</v>
      </c>
      <c r="O176" s="30" t="s">
        <v>32</v>
      </c>
      <c r="P176" s="30" t="s">
        <v>55</v>
      </c>
      <c r="Q176" s="30" t="s">
        <v>32</v>
      </c>
      <c r="R176" s="29" t="s">
        <v>32</v>
      </c>
      <c r="S176" s="29" t="s">
        <v>133</v>
      </c>
      <c r="T176" s="33" t="s">
        <v>32</v>
      </c>
      <c r="U176" s="31" t="s">
        <v>32</v>
      </c>
      <c r="V176" s="31" t="s">
        <v>134</v>
      </c>
      <c r="W176" s="30" t="s">
        <v>32</v>
      </c>
      <c r="X176" s="30" t="s">
        <v>32</v>
      </c>
      <c r="Y176" s="30" t="s">
        <v>61</v>
      </c>
      <c r="Z176" s="30" t="s">
        <v>32</v>
      </c>
      <c r="AA176" s="31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</row>
    <row r="177" customFormat="false" ht="15" hidden="false" customHeight="false" outlineLevel="0" collapsed="false">
      <c r="A177" s="28" t="s">
        <v>601</v>
      </c>
      <c r="B177" s="8" t="s">
        <v>602</v>
      </c>
      <c r="C177" s="29"/>
      <c r="D177" s="30"/>
      <c r="E177" s="30"/>
      <c r="F177" s="30"/>
      <c r="G177" s="31"/>
      <c r="H177" s="31"/>
      <c r="I177" s="30"/>
      <c r="J177" s="30"/>
      <c r="K177" s="30"/>
      <c r="L177" s="30"/>
      <c r="M177" s="30"/>
      <c r="N177" s="30"/>
      <c r="O177" s="30"/>
      <c r="P177" s="30"/>
      <c r="Q177" s="30"/>
      <c r="R177" s="29"/>
      <c r="S177" s="29"/>
      <c r="T177" s="33"/>
      <c r="U177" s="31"/>
      <c r="V177" s="31"/>
      <c r="W177" s="30"/>
      <c r="X177" s="30"/>
      <c r="Y177" s="30"/>
      <c r="Z177" s="30"/>
      <c r="AA177" s="31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</row>
    <row r="178" customFormat="false" ht="15" hidden="false" customHeight="false" outlineLevel="0" collapsed="false">
      <c r="A178" s="28" t="s">
        <v>603</v>
      </c>
      <c r="B178" s="8" t="s">
        <v>604</v>
      </c>
      <c r="C178" s="29" t="s">
        <v>605</v>
      </c>
      <c r="D178" s="30" t="s">
        <v>606</v>
      </c>
      <c r="E178" s="30" t="n">
        <v>0</v>
      </c>
      <c r="F178" s="30" t="n">
        <v>95</v>
      </c>
      <c r="G178" s="31" t="n">
        <v>5</v>
      </c>
      <c r="H178" s="31" t="n">
        <v>50</v>
      </c>
      <c r="I178" s="30" t="s">
        <v>42</v>
      </c>
      <c r="J178" s="30" t="s">
        <v>43</v>
      </c>
      <c r="K178" s="30" t="s">
        <v>42</v>
      </c>
      <c r="L178" s="30" t="s">
        <v>32</v>
      </c>
      <c r="M178" s="30" t="s">
        <v>216</v>
      </c>
      <c r="N178" s="30" t="s">
        <v>32</v>
      </c>
      <c r="O178" s="30" t="s">
        <v>32</v>
      </c>
      <c r="P178" s="30" t="s">
        <v>55</v>
      </c>
      <c r="Q178" s="30" t="s">
        <v>32</v>
      </c>
      <c r="R178" s="29" t="s">
        <v>32</v>
      </c>
      <c r="S178" s="29" t="s">
        <v>69</v>
      </c>
      <c r="T178" s="33" t="s">
        <v>32</v>
      </c>
      <c r="U178" s="31" t="s">
        <v>32</v>
      </c>
      <c r="V178" s="31" t="s">
        <v>97</v>
      </c>
      <c r="W178" s="30" t="s">
        <v>32</v>
      </c>
      <c r="X178" s="30" t="s">
        <v>32</v>
      </c>
      <c r="Y178" s="30" t="s">
        <v>567</v>
      </c>
      <c r="Z178" s="30" t="s">
        <v>32</v>
      </c>
      <c r="AA178" s="31" t="s">
        <v>607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</row>
    <row r="179" customFormat="false" ht="15" hidden="false" customHeight="false" outlineLevel="0" collapsed="false">
      <c r="A179" s="28" t="s">
        <v>608</v>
      </c>
      <c r="B179" s="8" t="s">
        <v>609</v>
      </c>
      <c r="C179" s="29" t="s">
        <v>605</v>
      </c>
      <c r="D179" s="30" t="s">
        <v>610</v>
      </c>
      <c r="E179" s="30" t="n">
        <v>0</v>
      </c>
      <c r="F179" s="30" t="n">
        <v>0</v>
      </c>
      <c r="G179" s="31" t="n">
        <v>100</v>
      </c>
      <c r="H179" s="31" t="n">
        <v>30</v>
      </c>
      <c r="I179" s="30" t="s">
        <v>42</v>
      </c>
      <c r="J179" s="30" t="s">
        <v>43</v>
      </c>
      <c r="K179" s="30" t="s">
        <v>42</v>
      </c>
      <c r="L179" s="30" t="s">
        <v>32</v>
      </c>
      <c r="M179" s="30" t="s">
        <v>611</v>
      </c>
      <c r="N179" s="30" t="s">
        <v>32</v>
      </c>
      <c r="O179" s="30" t="s">
        <v>55</v>
      </c>
      <c r="P179" s="30" t="s">
        <v>32</v>
      </c>
      <c r="Q179" s="30" t="s">
        <v>32</v>
      </c>
      <c r="R179" s="29" t="s">
        <v>32</v>
      </c>
      <c r="S179" s="29" t="s">
        <v>69</v>
      </c>
      <c r="T179" s="33" t="s">
        <v>32</v>
      </c>
      <c r="U179" s="31" t="s">
        <v>32</v>
      </c>
      <c r="V179" s="31" t="s">
        <v>97</v>
      </c>
      <c r="W179" s="30" t="s">
        <v>32</v>
      </c>
      <c r="X179" s="30" t="s">
        <v>32</v>
      </c>
      <c r="Y179" s="30" t="s">
        <v>567</v>
      </c>
      <c r="Z179" s="30" t="s">
        <v>32</v>
      </c>
      <c r="AA179" s="31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</row>
    <row r="180" customFormat="false" ht="15" hidden="false" customHeight="false" outlineLevel="0" collapsed="false">
      <c r="A180" s="28" t="s">
        <v>612</v>
      </c>
      <c r="B180" s="8" t="s">
        <v>613</v>
      </c>
      <c r="C180" s="29" t="s">
        <v>595</v>
      </c>
      <c r="D180" s="30" t="s">
        <v>614</v>
      </c>
      <c r="E180" s="30" t="n">
        <v>2</v>
      </c>
      <c r="F180" s="30" t="n">
        <v>15</v>
      </c>
      <c r="G180" s="31" t="n">
        <v>83</v>
      </c>
      <c r="H180" s="31" t="n">
        <v>150</v>
      </c>
      <c r="I180" s="30" t="s">
        <v>43</v>
      </c>
      <c r="J180" s="30" t="s">
        <v>42</v>
      </c>
      <c r="K180" s="30" t="s">
        <v>43</v>
      </c>
      <c r="L180" s="30" t="s">
        <v>534</v>
      </c>
      <c r="M180" s="30" t="s">
        <v>32</v>
      </c>
      <c r="N180" s="30" t="s">
        <v>447</v>
      </c>
      <c r="O180" s="30" t="s">
        <v>55</v>
      </c>
      <c r="P180" s="30" t="s">
        <v>32</v>
      </c>
      <c r="Q180" s="30" t="s">
        <v>55</v>
      </c>
      <c r="R180" s="29" t="s">
        <v>274</v>
      </c>
      <c r="S180" s="29" t="s">
        <v>32</v>
      </c>
      <c r="T180" s="33" t="s">
        <v>571</v>
      </c>
      <c r="U180" s="31" t="s">
        <v>275</v>
      </c>
      <c r="V180" s="31" t="s">
        <v>32</v>
      </c>
      <c r="W180" s="30" t="s">
        <v>98</v>
      </c>
      <c r="X180" s="30" t="s">
        <v>235</v>
      </c>
      <c r="Y180" s="30" t="s">
        <v>32</v>
      </c>
      <c r="Z180" s="30" t="s">
        <v>135</v>
      </c>
      <c r="AA180" s="31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</row>
    <row r="181" customFormat="false" ht="15" hidden="false" customHeight="false" outlineLevel="0" collapsed="false">
      <c r="A181" s="28" t="s">
        <v>615</v>
      </c>
      <c r="B181" s="8" t="s">
        <v>616</v>
      </c>
      <c r="C181" s="29" t="s">
        <v>595</v>
      </c>
      <c r="D181" s="30" t="s">
        <v>617</v>
      </c>
      <c r="E181" s="30" t="n">
        <v>75</v>
      </c>
      <c r="F181" s="30" t="n">
        <v>25</v>
      </c>
      <c r="G181" s="31" t="n">
        <v>0</v>
      </c>
      <c r="H181" s="31" t="n">
        <v>55</v>
      </c>
      <c r="I181" s="30" t="s">
        <v>43</v>
      </c>
      <c r="J181" s="30" t="s">
        <v>42</v>
      </c>
      <c r="K181" s="30" t="s">
        <v>43</v>
      </c>
      <c r="L181" s="30" t="s">
        <v>68</v>
      </c>
      <c r="M181" s="30" t="s">
        <v>32</v>
      </c>
      <c r="N181" s="30" t="s">
        <v>82</v>
      </c>
      <c r="O181" s="30" t="s">
        <v>55</v>
      </c>
      <c r="P181" s="30" t="s">
        <v>32</v>
      </c>
      <c r="Q181" s="30" t="s">
        <v>414</v>
      </c>
      <c r="R181" s="29" t="s">
        <v>274</v>
      </c>
      <c r="S181" s="29" t="s">
        <v>32</v>
      </c>
      <c r="T181" s="33" t="s">
        <v>57</v>
      </c>
      <c r="U181" s="31" t="s">
        <v>275</v>
      </c>
      <c r="V181" s="31" t="s">
        <v>32</v>
      </c>
      <c r="W181" s="30" t="s">
        <v>98</v>
      </c>
      <c r="X181" s="30" t="s">
        <v>85</v>
      </c>
      <c r="Y181" s="30" t="s">
        <v>32</v>
      </c>
      <c r="Z181" s="30" t="s">
        <v>85</v>
      </c>
      <c r="AA181" s="31" t="s">
        <v>618</v>
      </c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</row>
    <row r="182" customFormat="false" ht="15" hidden="false" customHeight="false" outlineLevel="0" collapsed="false">
      <c r="A182" s="28" t="s">
        <v>619</v>
      </c>
      <c r="B182" s="8" t="s">
        <v>620</v>
      </c>
      <c r="C182" s="29" t="s">
        <v>621</v>
      </c>
      <c r="D182" s="30" t="s">
        <v>622</v>
      </c>
      <c r="E182" s="30" t="n">
        <v>0</v>
      </c>
      <c r="F182" s="30" t="n">
        <v>0</v>
      </c>
      <c r="G182" s="31" t="n">
        <v>100</v>
      </c>
      <c r="H182" s="31" t="n">
        <f aca="false">SUM(140)/5</f>
        <v>28</v>
      </c>
      <c r="I182" s="30" t="s">
        <v>42</v>
      </c>
      <c r="J182" s="30" t="s">
        <v>43</v>
      </c>
      <c r="K182" s="30" t="s">
        <v>42</v>
      </c>
      <c r="L182" s="30" t="s">
        <v>32</v>
      </c>
      <c r="M182" s="30" t="s">
        <v>68</v>
      </c>
      <c r="N182" s="30" t="s">
        <v>32</v>
      </c>
      <c r="O182" s="30" t="s">
        <v>32</v>
      </c>
      <c r="P182" s="30" t="s">
        <v>55</v>
      </c>
      <c r="Q182" s="30" t="s">
        <v>32</v>
      </c>
      <c r="R182" s="29" t="s">
        <v>32</v>
      </c>
      <c r="S182" s="29" t="s">
        <v>274</v>
      </c>
      <c r="T182" s="33" t="s">
        <v>32</v>
      </c>
      <c r="U182" s="31" t="s">
        <v>32</v>
      </c>
      <c r="V182" s="31" t="s">
        <v>275</v>
      </c>
      <c r="W182" s="30" t="s">
        <v>32</v>
      </c>
      <c r="X182" s="30" t="s">
        <v>32</v>
      </c>
      <c r="Y182" s="30" t="s">
        <v>135</v>
      </c>
      <c r="Z182" s="30" t="s">
        <v>32</v>
      </c>
      <c r="AA182" s="31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</row>
    <row r="183" customFormat="false" ht="15" hidden="false" customHeight="false" outlineLevel="0" collapsed="false">
      <c r="A183" s="28" t="s">
        <v>623</v>
      </c>
      <c r="B183" s="8" t="s">
        <v>624</v>
      </c>
      <c r="C183" s="29" t="s">
        <v>621</v>
      </c>
      <c r="D183" s="30" t="s">
        <v>625</v>
      </c>
      <c r="E183" s="30" t="n">
        <v>5</v>
      </c>
      <c r="F183" s="30" t="n">
        <v>90</v>
      </c>
      <c r="G183" s="31" t="n">
        <v>5</v>
      </c>
      <c r="H183" s="31" t="n">
        <f aca="false">SUM(650)/5</f>
        <v>130</v>
      </c>
      <c r="I183" s="30" t="s">
        <v>42</v>
      </c>
      <c r="J183" s="30" t="s">
        <v>43</v>
      </c>
      <c r="K183" s="30" t="s">
        <v>42</v>
      </c>
      <c r="L183" s="30" t="s">
        <v>32</v>
      </c>
      <c r="M183" s="30" t="s">
        <v>66</v>
      </c>
      <c r="N183" s="30" t="s">
        <v>32</v>
      </c>
      <c r="O183" s="30" t="s">
        <v>32</v>
      </c>
      <c r="P183" s="30" t="s">
        <v>55</v>
      </c>
      <c r="Q183" s="30" t="s">
        <v>32</v>
      </c>
      <c r="R183" s="29" t="s">
        <v>32</v>
      </c>
      <c r="S183" s="29" t="s">
        <v>56</v>
      </c>
      <c r="T183" s="33" t="s">
        <v>32</v>
      </c>
      <c r="U183" s="31" t="s">
        <v>32</v>
      </c>
      <c r="V183" s="31" t="s">
        <v>167</v>
      </c>
      <c r="W183" s="30" t="s">
        <v>32</v>
      </c>
      <c r="X183" s="30" t="s">
        <v>32</v>
      </c>
      <c r="Y183" s="30" t="s">
        <v>135</v>
      </c>
      <c r="Z183" s="30" t="s">
        <v>32</v>
      </c>
      <c r="AA183" s="31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</row>
    <row r="184" customFormat="false" ht="15" hidden="false" customHeight="false" outlineLevel="0" collapsed="false">
      <c r="A184" s="28" t="s">
        <v>626</v>
      </c>
      <c r="B184" s="8" t="s">
        <v>627</v>
      </c>
      <c r="C184" s="29" t="s">
        <v>595</v>
      </c>
      <c r="D184" s="30" t="s">
        <v>628</v>
      </c>
      <c r="E184" s="30" t="n">
        <v>5</v>
      </c>
      <c r="F184" s="30" t="n">
        <v>20</v>
      </c>
      <c r="G184" s="31" t="n">
        <v>75</v>
      </c>
      <c r="H184" s="31" t="n">
        <v>120</v>
      </c>
      <c r="I184" s="30" t="s">
        <v>42</v>
      </c>
      <c r="J184" s="30" t="s">
        <v>43</v>
      </c>
      <c r="K184" s="30" t="s">
        <v>42</v>
      </c>
      <c r="L184" s="30" t="s">
        <v>32</v>
      </c>
      <c r="M184" s="30" t="s">
        <v>162</v>
      </c>
      <c r="N184" s="30" t="s">
        <v>32</v>
      </c>
      <c r="O184" s="30" t="s">
        <v>32</v>
      </c>
      <c r="P184" s="30" t="s">
        <v>55</v>
      </c>
      <c r="Q184" s="30" t="s">
        <v>32</v>
      </c>
      <c r="R184" s="29" t="s">
        <v>32</v>
      </c>
      <c r="S184" s="29" t="s">
        <v>133</v>
      </c>
      <c r="T184" s="33" t="s">
        <v>32</v>
      </c>
      <c r="U184" s="31" t="s">
        <v>32</v>
      </c>
      <c r="V184" s="31" t="s">
        <v>134</v>
      </c>
      <c r="W184" s="30" t="s">
        <v>32</v>
      </c>
      <c r="X184" s="30" t="s">
        <v>32</v>
      </c>
      <c r="Y184" s="30" t="s">
        <v>135</v>
      </c>
      <c r="Z184" s="30" t="s">
        <v>32</v>
      </c>
      <c r="AA184" s="31" t="s">
        <v>618</v>
      </c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</row>
    <row r="185" customFormat="false" ht="15" hidden="false" customHeight="false" outlineLevel="0" collapsed="false">
      <c r="A185" s="15" t="s">
        <v>629</v>
      </c>
      <c r="B185" s="8" t="s">
        <v>630</v>
      </c>
      <c r="C185" s="16" t="s">
        <v>631</v>
      </c>
      <c r="D185" s="17" t="s">
        <v>32</v>
      </c>
      <c r="E185" s="17" t="s">
        <v>32</v>
      </c>
      <c r="F185" s="17" t="s">
        <v>32</v>
      </c>
      <c r="G185" s="17" t="s">
        <v>32</v>
      </c>
      <c r="H185" s="17" t="s">
        <v>32</v>
      </c>
      <c r="I185" s="17" t="s">
        <v>32</v>
      </c>
      <c r="J185" s="17" t="s">
        <v>32</v>
      </c>
      <c r="K185" s="17" t="s">
        <v>32</v>
      </c>
      <c r="L185" s="17" t="s">
        <v>32</v>
      </c>
      <c r="M185" s="17" t="s">
        <v>32</v>
      </c>
      <c r="N185" s="17" t="s">
        <v>32</v>
      </c>
      <c r="O185" s="17" t="s">
        <v>32</v>
      </c>
      <c r="P185" s="17" t="s">
        <v>32</v>
      </c>
      <c r="Q185" s="17" t="s">
        <v>32</v>
      </c>
      <c r="R185" s="16" t="s">
        <v>32</v>
      </c>
      <c r="S185" s="16" t="s">
        <v>32</v>
      </c>
      <c r="T185" s="16" t="s">
        <v>32</v>
      </c>
      <c r="U185" s="17" t="s">
        <v>32</v>
      </c>
      <c r="V185" s="17" t="s">
        <v>32</v>
      </c>
      <c r="W185" s="17" t="s">
        <v>32</v>
      </c>
      <c r="X185" s="17" t="s">
        <v>32</v>
      </c>
      <c r="Y185" s="17" t="s">
        <v>32</v>
      </c>
      <c r="Z185" s="17" t="s">
        <v>32</v>
      </c>
      <c r="AA185" s="17" t="s">
        <v>32</v>
      </c>
    </row>
    <row r="186" customFormat="false" ht="15" hidden="false" customHeight="false" outlineLevel="0" collapsed="false">
      <c r="A186" s="15" t="s">
        <v>632</v>
      </c>
      <c r="B186" s="8" t="s">
        <v>633</v>
      </c>
      <c r="C186" s="16" t="s">
        <v>631</v>
      </c>
      <c r="D186" s="17" t="s">
        <v>32</v>
      </c>
      <c r="E186" s="17" t="s">
        <v>32</v>
      </c>
      <c r="F186" s="17" t="s">
        <v>32</v>
      </c>
      <c r="G186" s="17" t="s">
        <v>32</v>
      </c>
      <c r="H186" s="17" t="s">
        <v>32</v>
      </c>
      <c r="I186" s="17" t="s">
        <v>32</v>
      </c>
      <c r="J186" s="17" t="s">
        <v>32</v>
      </c>
      <c r="K186" s="17" t="s">
        <v>32</v>
      </c>
      <c r="L186" s="17" t="s">
        <v>32</v>
      </c>
      <c r="M186" s="17" t="s">
        <v>32</v>
      </c>
      <c r="N186" s="17" t="s">
        <v>32</v>
      </c>
      <c r="O186" s="17" t="s">
        <v>32</v>
      </c>
      <c r="P186" s="17" t="s">
        <v>32</v>
      </c>
      <c r="Q186" s="17" t="s">
        <v>32</v>
      </c>
      <c r="R186" s="16" t="s">
        <v>32</v>
      </c>
      <c r="S186" s="16" t="s">
        <v>32</v>
      </c>
      <c r="T186" s="16" t="s">
        <v>32</v>
      </c>
      <c r="U186" s="17" t="s">
        <v>32</v>
      </c>
      <c r="V186" s="17" t="s">
        <v>32</v>
      </c>
      <c r="W186" s="17" t="s">
        <v>32</v>
      </c>
      <c r="X186" s="17" t="s">
        <v>32</v>
      </c>
      <c r="Y186" s="17" t="s">
        <v>32</v>
      </c>
      <c r="Z186" s="17" t="s">
        <v>32</v>
      </c>
      <c r="AA186" s="17" t="s">
        <v>32</v>
      </c>
    </row>
    <row r="187" customFormat="false" ht="15" hidden="false" customHeight="false" outlineLevel="0" collapsed="false">
      <c r="A187" s="15" t="s">
        <v>634</v>
      </c>
      <c r="B187" s="8" t="s">
        <v>635</v>
      </c>
      <c r="C187" s="16" t="s">
        <v>631</v>
      </c>
      <c r="D187" s="17" t="s">
        <v>32</v>
      </c>
      <c r="E187" s="17" t="s">
        <v>32</v>
      </c>
      <c r="F187" s="17" t="s">
        <v>32</v>
      </c>
      <c r="G187" s="17" t="s">
        <v>32</v>
      </c>
      <c r="H187" s="17" t="s">
        <v>32</v>
      </c>
      <c r="I187" s="17" t="s">
        <v>32</v>
      </c>
      <c r="J187" s="17" t="s">
        <v>32</v>
      </c>
      <c r="K187" s="17" t="s">
        <v>32</v>
      </c>
      <c r="L187" s="17" t="s">
        <v>32</v>
      </c>
      <c r="M187" s="17" t="s">
        <v>32</v>
      </c>
      <c r="N187" s="17" t="s">
        <v>32</v>
      </c>
      <c r="O187" s="17" t="s">
        <v>32</v>
      </c>
      <c r="P187" s="17" t="s">
        <v>32</v>
      </c>
      <c r="Q187" s="17" t="s">
        <v>32</v>
      </c>
      <c r="R187" s="16" t="s">
        <v>32</v>
      </c>
      <c r="S187" s="16" t="s">
        <v>32</v>
      </c>
      <c r="T187" s="16" t="s">
        <v>32</v>
      </c>
      <c r="U187" s="17" t="s">
        <v>32</v>
      </c>
      <c r="V187" s="17" t="s">
        <v>32</v>
      </c>
      <c r="W187" s="17" t="s">
        <v>32</v>
      </c>
      <c r="X187" s="17" t="s">
        <v>32</v>
      </c>
      <c r="Y187" s="17" t="s">
        <v>32</v>
      </c>
      <c r="Z187" s="17" t="s">
        <v>32</v>
      </c>
      <c r="AA187" s="17" t="s">
        <v>32</v>
      </c>
    </row>
    <row r="188" customFormat="false" ht="15" hidden="false" customHeight="false" outlineLevel="0" collapsed="false">
      <c r="A188" s="15" t="s">
        <v>636</v>
      </c>
      <c r="B188" s="8" t="s">
        <v>637</v>
      </c>
      <c r="C188" s="16" t="s">
        <v>631</v>
      </c>
      <c r="D188" s="17" t="s">
        <v>32</v>
      </c>
      <c r="E188" s="17" t="s">
        <v>32</v>
      </c>
      <c r="F188" s="17" t="s">
        <v>32</v>
      </c>
      <c r="G188" s="17" t="s">
        <v>32</v>
      </c>
      <c r="H188" s="17" t="s">
        <v>32</v>
      </c>
      <c r="I188" s="17" t="s">
        <v>32</v>
      </c>
      <c r="J188" s="17" t="s">
        <v>32</v>
      </c>
      <c r="K188" s="17" t="s">
        <v>32</v>
      </c>
      <c r="L188" s="17" t="s">
        <v>32</v>
      </c>
      <c r="M188" s="17" t="s">
        <v>32</v>
      </c>
      <c r="N188" s="17" t="s">
        <v>32</v>
      </c>
      <c r="O188" s="17" t="s">
        <v>32</v>
      </c>
      <c r="P188" s="17" t="s">
        <v>32</v>
      </c>
      <c r="Q188" s="17" t="s">
        <v>32</v>
      </c>
      <c r="R188" s="16" t="s">
        <v>32</v>
      </c>
      <c r="S188" s="16" t="s">
        <v>32</v>
      </c>
      <c r="T188" s="16" t="s">
        <v>32</v>
      </c>
      <c r="U188" s="17" t="s">
        <v>32</v>
      </c>
      <c r="V188" s="17" t="s">
        <v>32</v>
      </c>
      <c r="W188" s="17" t="s">
        <v>32</v>
      </c>
      <c r="X188" s="17" t="s">
        <v>32</v>
      </c>
      <c r="Y188" s="17" t="s">
        <v>32</v>
      </c>
      <c r="Z188" s="17" t="s">
        <v>32</v>
      </c>
      <c r="AA188" s="17" t="s">
        <v>32</v>
      </c>
    </row>
    <row r="189" customFormat="false" ht="15" hidden="false" customHeight="false" outlineLevel="0" collapsed="false">
      <c r="A189" s="15" t="s">
        <v>638</v>
      </c>
      <c r="B189" s="8" t="s">
        <v>639</v>
      </c>
      <c r="C189" s="16" t="s">
        <v>631</v>
      </c>
      <c r="D189" s="17" t="s">
        <v>640</v>
      </c>
      <c r="E189" s="17" t="n">
        <v>15</v>
      </c>
      <c r="F189" s="17" t="n">
        <v>0</v>
      </c>
      <c r="G189" s="13" t="n">
        <v>100</v>
      </c>
      <c r="H189" s="13" t="n">
        <v>170</v>
      </c>
      <c r="I189" s="17" t="s">
        <v>44</v>
      </c>
      <c r="J189" s="17" t="s">
        <v>43</v>
      </c>
      <c r="K189" s="17" t="s">
        <v>43</v>
      </c>
      <c r="L189" s="17" t="s">
        <v>32</v>
      </c>
      <c r="M189" s="17" t="s">
        <v>104</v>
      </c>
      <c r="N189" s="17" t="s">
        <v>641</v>
      </c>
      <c r="O189" s="17" t="s">
        <v>32</v>
      </c>
      <c r="P189" s="17" t="s">
        <v>55</v>
      </c>
      <c r="Q189" s="17" t="s">
        <v>586</v>
      </c>
      <c r="R189" s="16" t="s">
        <v>32</v>
      </c>
      <c r="S189" s="16" t="s">
        <v>69</v>
      </c>
      <c r="T189" s="18" t="s">
        <v>57</v>
      </c>
      <c r="U189" s="13" t="s">
        <v>32</v>
      </c>
      <c r="V189" s="13" t="s">
        <v>97</v>
      </c>
      <c r="W189" s="17" t="s">
        <v>98</v>
      </c>
      <c r="X189" s="17" t="s">
        <v>32</v>
      </c>
      <c r="Y189" s="17" t="s">
        <v>567</v>
      </c>
      <c r="Z189" s="17" t="s">
        <v>85</v>
      </c>
      <c r="AA189" s="13" t="s">
        <v>642</v>
      </c>
    </row>
    <row r="190" customFormat="false" ht="15" hidden="false" customHeight="false" outlineLevel="0" collapsed="false">
      <c r="A190" s="15" t="s">
        <v>643</v>
      </c>
      <c r="B190" s="8" t="s">
        <v>644</v>
      </c>
      <c r="C190" s="16" t="s">
        <v>621</v>
      </c>
      <c r="D190" s="17" t="s">
        <v>645</v>
      </c>
      <c r="E190" s="17" t="n">
        <v>0</v>
      </c>
      <c r="F190" s="17" t="n">
        <v>0</v>
      </c>
      <c r="G190" s="13" t="n">
        <v>100</v>
      </c>
      <c r="H190" s="13" t="n">
        <f aca="false">SUM(600)/5</f>
        <v>120</v>
      </c>
      <c r="I190" s="17" t="s">
        <v>44</v>
      </c>
      <c r="J190" s="17" t="s">
        <v>43</v>
      </c>
      <c r="K190" s="17" t="s">
        <v>42</v>
      </c>
      <c r="L190" s="17" t="s">
        <v>32</v>
      </c>
      <c r="M190" s="17" t="s">
        <v>130</v>
      </c>
      <c r="N190" s="17" t="s">
        <v>32</v>
      </c>
      <c r="O190" s="17" t="s">
        <v>32</v>
      </c>
      <c r="P190" s="17" t="s">
        <v>55</v>
      </c>
      <c r="Q190" s="17" t="s">
        <v>32</v>
      </c>
      <c r="R190" s="16" t="s">
        <v>32</v>
      </c>
      <c r="S190" s="16" t="s">
        <v>56</v>
      </c>
      <c r="T190" s="18" t="s">
        <v>32</v>
      </c>
      <c r="U190" s="13" t="s">
        <v>32</v>
      </c>
      <c r="V190" s="13" t="s">
        <v>167</v>
      </c>
      <c r="W190" s="17" t="s">
        <v>32</v>
      </c>
      <c r="X190" s="17" t="s">
        <v>32</v>
      </c>
      <c r="Y190" s="17" t="s">
        <v>135</v>
      </c>
      <c r="Z190" s="17" t="s">
        <v>32</v>
      </c>
      <c r="AA190" s="13"/>
    </row>
    <row r="191" customFormat="false" ht="15" hidden="false" customHeight="false" outlineLevel="0" collapsed="false">
      <c r="A191" s="28" t="s">
        <v>646</v>
      </c>
      <c r="B191" s="8" t="s">
        <v>647</v>
      </c>
      <c r="C191" s="29" t="s">
        <v>595</v>
      </c>
      <c r="D191" s="30" t="s">
        <v>648</v>
      </c>
      <c r="E191" s="30" t="n">
        <v>20</v>
      </c>
      <c r="F191" s="30" t="n">
        <v>0</v>
      </c>
      <c r="G191" s="31" t="n">
        <v>80</v>
      </c>
      <c r="H191" s="31" t="n">
        <v>120</v>
      </c>
      <c r="I191" s="30" t="s">
        <v>44</v>
      </c>
      <c r="J191" s="30" t="s">
        <v>43</v>
      </c>
      <c r="K191" s="30" t="s">
        <v>43</v>
      </c>
      <c r="L191" s="30" t="s">
        <v>32</v>
      </c>
      <c r="M191" s="30" t="s">
        <v>68</v>
      </c>
      <c r="N191" s="30" t="s">
        <v>123</v>
      </c>
      <c r="O191" s="30" t="s">
        <v>32</v>
      </c>
      <c r="P191" s="30" t="s">
        <v>55</v>
      </c>
      <c r="Q191" s="30" t="s">
        <v>55</v>
      </c>
      <c r="R191" s="29" t="s">
        <v>32</v>
      </c>
      <c r="S191" s="29" t="s">
        <v>133</v>
      </c>
      <c r="T191" s="33" t="s">
        <v>57</v>
      </c>
      <c r="U191" s="31" t="s">
        <v>32</v>
      </c>
      <c r="V191" s="31" t="s">
        <v>134</v>
      </c>
      <c r="W191" s="30" t="s">
        <v>98</v>
      </c>
      <c r="X191" s="30" t="s">
        <v>32</v>
      </c>
      <c r="Y191" s="30" t="s">
        <v>135</v>
      </c>
      <c r="Z191" s="30" t="s">
        <v>157</v>
      </c>
      <c r="AA191" s="31" t="s">
        <v>649</v>
      </c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</row>
    <row r="192" customFormat="false" ht="15" hidden="false" customHeight="false" outlineLevel="0" collapsed="false">
      <c r="A192" s="15" t="s">
        <v>650</v>
      </c>
      <c r="B192" s="8" t="s">
        <v>651</v>
      </c>
      <c r="C192" s="27" t="n">
        <v>43326</v>
      </c>
      <c r="D192" s="17" t="s">
        <v>652</v>
      </c>
      <c r="E192" s="17" t="n">
        <v>55</v>
      </c>
      <c r="F192" s="17" t="n">
        <v>0</v>
      </c>
      <c r="G192" s="17" t="n">
        <v>100</v>
      </c>
      <c r="H192" s="17" t="n">
        <v>120</v>
      </c>
      <c r="I192" s="17" t="s">
        <v>42</v>
      </c>
      <c r="J192" s="17" t="s">
        <v>43</v>
      </c>
      <c r="K192" s="17" t="s">
        <v>42</v>
      </c>
      <c r="L192" s="17" t="s">
        <v>32</v>
      </c>
      <c r="M192" s="17" t="s">
        <v>122</v>
      </c>
      <c r="N192" s="17" t="s">
        <v>67</v>
      </c>
      <c r="O192" s="17" t="s">
        <v>32</v>
      </c>
      <c r="P192" s="17" t="s">
        <v>55</v>
      </c>
      <c r="Q192" s="17" t="s">
        <v>55</v>
      </c>
      <c r="R192" s="16" t="s">
        <v>32</v>
      </c>
      <c r="S192" s="16" t="s">
        <v>56</v>
      </c>
      <c r="T192" s="16" t="s">
        <v>57</v>
      </c>
      <c r="U192" s="17" t="s">
        <v>32</v>
      </c>
      <c r="V192" s="17" t="s">
        <v>167</v>
      </c>
      <c r="W192" s="17" t="s">
        <v>98</v>
      </c>
      <c r="X192" s="17" t="s">
        <v>32</v>
      </c>
      <c r="Y192" s="17" t="s">
        <v>135</v>
      </c>
      <c r="Z192" s="17" t="s">
        <v>157</v>
      </c>
      <c r="AA192" s="13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</row>
    <row r="193" customFormat="false" ht="15" hidden="false" customHeight="false" outlineLevel="0" collapsed="false">
      <c r="A193" s="15" t="s">
        <v>653</v>
      </c>
      <c r="B193" s="8" t="s">
        <v>654</v>
      </c>
      <c r="C193" s="16" t="s">
        <v>631</v>
      </c>
      <c r="D193" s="17" t="s">
        <v>655</v>
      </c>
      <c r="E193" s="17" t="n">
        <v>100</v>
      </c>
      <c r="F193" s="17" t="n">
        <v>0</v>
      </c>
      <c r="G193" s="13" t="n">
        <v>0</v>
      </c>
      <c r="H193" s="13" t="n">
        <v>170</v>
      </c>
      <c r="I193" s="17" t="s">
        <v>42</v>
      </c>
      <c r="J193" s="17" t="s">
        <v>43</v>
      </c>
      <c r="K193" s="17" t="s">
        <v>43</v>
      </c>
      <c r="L193" s="17" t="s">
        <v>32</v>
      </c>
      <c r="M193" s="17" t="s">
        <v>66</v>
      </c>
      <c r="N193" s="17" t="s">
        <v>96</v>
      </c>
      <c r="O193" s="17" t="s">
        <v>32</v>
      </c>
      <c r="P193" s="17" t="s">
        <v>55</v>
      </c>
      <c r="Q193" s="17" t="s">
        <v>55</v>
      </c>
      <c r="R193" s="16" t="s">
        <v>32</v>
      </c>
      <c r="S193" s="16" t="s">
        <v>69</v>
      </c>
      <c r="T193" s="18" t="s">
        <v>141</v>
      </c>
      <c r="U193" s="13" t="s">
        <v>32</v>
      </c>
      <c r="V193" s="13" t="s">
        <v>97</v>
      </c>
      <c r="W193" s="17" t="s">
        <v>146</v>
      </c>
      <c r="X193" s="17" t="s">
        <v>32</v>
      </c>
      <c r="Y193" s="17" t="s">
        <v>125</v>
      </c>
      <c r="Z193" s="17" t="s">
        <v>85</v>
      </c>
      <c r="AA193" s="13"/>
    </row>
    <row r="194" customFormat="false" ht="15" hidden="false" customHeight="false" outlineLevel="0" collapsed="false">
      <c r="A194" s="15" t="s">
        <v>656</v>
      </c>
      <c r="B194" s="8" t="s">
        <v>657</v>
      </c>
      <c r="C194" s="16" t="s">
        <v>631</v>
      </c>
      <c r="D194" s="17" t="s">
        <v>658</v>
      </c>
      <c r="E194" s="17" t="n">
        <v>18</v>
      </c>
      <c r="F194" s="17" t="n">
        <v>10</v>
      </c>
      <c r="G194" s="13" t="n">
        <v>72</v>
      </c>
      <c r="H194" s="13" t="n">
        <v>80</v>
      </c>
      <c r="I194" s="17" t="s">
        <v>43</v>
      </c>
      <c r="J194" s="17" t="s">
        <v>43</v>
      </c>
      <c r="K194" s="17" t="s">
        <v>43</v>
      </c>
      <c r="L194" s="17" t="s">
        <v>132</v>
      </c>
      <c r="M194" s="17" t="s">
        <v>66</v>
      </c>
      <c r="N194" s="17" t="s">
        <v>452</v>
      </c>
      <c r="O194" s="17" t="s">
        <v>55</v>
      </c>
      <c r="P194" s="17" t="s">
        <v>503</v>
      </c>
      <c r="Q194" s="17" t="s">
        <v>414</v>
      </c>
      <c r="R194" s="16" t="s">
        <v>56</v>
      </c>
      <c r="S194" s="16" t="s">
        <v>70</v>
      </c>
      <c r="T194" s="18" t="s">
        <v>659</v>
      </c>
      <c r="U194" s="13" t="s">
        <v>167</v>
      </c>
      <c r="V194" s="13" t="s">
        <v>504</v>
      </c>
      <c r="W194" s="17" t="s">
        <v>124</v>
      </c>
      <c r="X194" s="17" t="s">
        <v>235</v>
      </c>
      <c r="Y194" s="17" t="s">
        <v>567</v>
      </c>
      <c r="Z194" s="17" t="s">
        <v>126</v>
      </c>
      <c r="AA194" s="13"/>
    </row>
    <row r="195" customFormat="false" ht="15" hidden="false" customHeight="false" outlineLevel="0" collapsed="false">
      <c r="A195" s="15" t="s">
        <v>660</v>
      </c>
      <c r="B195" s="8" t="s">
        <v>661</v>
      </c>
      <c r="C195" s="16" t="s">
        <v>631</v>
      </c>
      <c r="D195" s="17" t="s">
        <v>32</v>
      </c>
      <c r="E195" s="17" t="s">
        <v>32</v>
      </c>
      <c r="F195" s="17" t="s">
        <v>32</v>
      </c>
      <c r="G195" s="17" t="s">
        <v>32</v>
      </c>
      <c r="H195" s="17" t="s">
        <v>32</v>
      </c>
      <c r="I195" s="17" t="s">
        <v>32</v>
      </c>
      <c r="J195" s="17" t="s">
        <v>32</v>
      </c>
      <c r="K195" s="17" t="s">
        <v>32</v>
      </c>
      <c r="L195" s="17" t="s">
        <v>32</v>
      </c>
      <c r="M195" s="17" t="s">
        <v>32</v>
      </c>
      <c r="N195" s="17" t="s">
        <v>32</v>
      </c>
      <c r="O195" s="17" t="s">
        <v>32</v>
      </c>
      <c r="P195" s="17" t="s">
        <v>32</v>
      </c>
      <c r="Q195" s="17" t="s">
        <v>32</v>
      </c>
      <c r="R195" s="16" t="s">
        <v>32</v>
      </c>
      <c r="S195" s="16" t="s">
        <v>32</v>
      </c>
      <c r="T195" s="16" t="s">
        <v>32</v>
      </c>
      <c r="U195" s="17" t="s">
        <v>32</v>
      </c>
      <c r="V195" s="17" t="s">
        <v>32</v>
      </c>
      <c r="W195" s="17" t="s">
        <v>32</v>
      </c>
      <c r="X195" s="17" t="s">
        <v>32</v>
      </c>
      <c r="Y195" s="17" t="s">
        <v>32</v>
      </c>
      <c r="Z195" s="17" t="s">
        <v>32</v>
      </c>
      <c r="AA195" s="17" t="s">
        <v>32</v>
      </c>
    </row>
    <row r="196" customFormat="false" ht="15" hidden="false" customHeight="false" outlineLevel="0" collapsed="false">
      <c r="A196" s="15" t="s">
        <v>662</v>
      </c>
      <c r="B196" s="8" t="s">
        <v>663</v>
      </c>
      <c r="C196" s="16" t="s">
        <v>631</v>
      </c>
      <c r="D196" s="17" t="s">
        <v>32</v>
      </c>
      <c r="E196" s="17" t="s">
        <v>32</v>
      </c>
      <c r="F196" s="17" t="s">
        <v>32</v>
      </c>
      <c r="G196" s="17" t="s">
        <v>32</v>
      </c>
      <c r="H196" s="17" t="s">
        <v>32</v>
      </c>
      <c r="I196" s="17" t="s">
        <v>32</v>
      </c>
      <c r="J196" s="17" t="s">
        <v>32</v>
      </c>
      <c r="K196" s="17" t="s">
        <v>32</v>
      </c>
      <c r="L196" s="17" t="s">
        <v>32</v>
      </c>
      <c r="M196" s="17" t="s">
        <v>32</v>
      </c>
      <c r="N196" s="17" t="s">
        <v>32</v>
      </c>
      <c r="O196" s="17" t="s">
        <v>32</v>
      </c>
      <c r="P196" s="17" t="s">
        <v>32</v>
      </c>
      <c r="Q196" s="17" t="s">
        <v>32</v>
      </c>
      <c r="R196" s="16" t="s">
        <v>32</v>
      </c>
      <c r="S196" s="16" t="s">
        <v>32</v>
      </c>
      <c r="T196" s="16" t="s">
        <v>32</v>
      </c>
      <c r="U196" s="17" t="s">
        <v>32</v>
      </c>
      <c r="V196" s="17" t="s">
        <v>32</v>
      </c>
      <c r="W196" s="17" t="s">
        <v>32</v>
      </c>
      <c r="X196" s="17" t="s">
        <v>32</v>
      </c>
      <c r="Y196" s="17" t="s">
        <v>32</v>
      </c>
      <c r="Z196" s="17" t="s">
        <v>32</v>
      </c>
      <c r="AA196" s="17" t="s">
        <v>32</v>
      </c>
    </row>
    <row r="197" customFormat="false" ht="15" hidden="false" customHeight="false" outlineLevel="0" collapsed="false">
      <c r="A197" s="15" t="s">
        <v>664</v>
      </c>
      <c r="B197" s="8" t="s">
        <v>665</v>
      </c>
      <c r="C197" s="16" t="s">
        <v>631</v>
      </c>
      <c r="D197" s="17" t="s">
        <v>32</v>
      </c>
      <c r="E197" s="17" t="s">
        <v>32</v>
      </c>
      <c r="F197" s="17" t="s">
        <v>32</v>
      </c>
      <c r="G197" s="17" t="s">
        <v>32</v>
      </c>
      <c r="H197" s="17" t="s">
        <v>32</v>
      </c>
      <c r="I197" s="17" t="s">
        <v>32</v>
      </c>
      <c r="J197" s="17" t="s">
        <v>32</v>
      </c>
      <c r="K197" s="17" t="s">
        <v>32</v>
      </c>
      <c r="L197" s="17" t="s">
        <v>32</v>
      </c>
      <c r="M197" s="17" t="s">
        <v>32</v>
      </c>
      <c r="N197" s="17" t="s">
        <v>32</v>
      </c>
      <c r="O197" s="17" t="s">
        <v>32</v>
      </c>
      <c r="P197" s="17" t="s">
        <v>32</v>
      </c>
      <c r="Q197" s="17" t="s">
        <v>32</v>
      </c>
      <c r="R197" s="16" t="s">
        <v>32</v>
      </c>
      <c r="S197" s="16" t="s">
        <v>32</v>
      </c>
      <c r="T197" s="16" t="s">
        <v>32</v>
      </c>
      <c r="U197" s="17" t="s">
        <v>32</v>
      </c>
      <c r="V197" s="17" t="s">
        <v>32</v>
      </c>
      <c r="W197" s="17" t="s">
        <v>32</v>
      </c>
      <c r="X197" s="17" t="s">
        <v>32</v>
      </c>
      <c r="Y197" s="17" t="s">
        <v>32</v>
      </c>
      <c r="Z197" s="17" t="s">
        <v>32</v>
      </c>
      <c r="AA197" s="17" t="s">
        <v>32</v>
      </c>
    </row>
    <row r="198" customFormat="false" ht="15" hidden="false" customHeight="false" outlineLevel="0" collapsed="false">
      <c r="A198" s="15" t="s">
        <v>666</v>
      </c>
      <c r="B198" s="8" t="s">
        <v>667</v>
      </c>
      <c r="C198" s="16" t="s">
        <v>631</v>
      </c>
      <c r="D198" s="17" t="s">
        <v>32</v>
      </c>
      <c r="E198" s="17" t="s">
        <v>32</v>
      </c>
      <c r="F198" s="17" t="s">
        <v>32</v>
      </c>
      <c r="G198" s="17" t="s">
        <v>32</v>
      </c>
      <c r="H198" s="17" t="s">
        <v>32</v>
      </c>
      <c r="I198" s="17" t="s">
        <v>32</v>
      </c>
      <c r="J198" s="17" t="s">
        <v>32</v>
      </c>
      <c r="K198" s="17" t="s">
        <v>32</v>
      </c>
      <c r="L198" s="17" t="s">
        <v>32</v>
      </c>
      <c r="M198" s="17" t="s">
        <v>32</v>
      </c>
      <c r="N198" s="17" t="s">
        <v>32</v>
      </c>
      <c r="O198" s="17" t="s">
        <v>32</v>
      </c>
      <c r="P198" s="17" t="s">
        <v>32</v>
      </c>
      <c r="Q198" s="17" t="s">
        <v>32</v>
      </c>
      <c r="R198" s="16" t="s">
        <v>32</v>
      </c>
      <c r="S198" s="16" t="s">
        <v>32</v>
      </c>
      <c r="T198" s="16" t="s">
        <v>32</v>
      </c>
      <c r="U198" s="17" t="s">
        <v>32</v>
      </c>
      <c r="V198" s="17" t="s">
        <v>32</v>
      </c>
      <c r="W198" s="17" t="s">
        <v>32</v>
      </c>
      <c r="X198" s="17" t="s">
        <v>32</v>
      </c>
      <c r="Y198" s="17" t="s">
        <v>32</v>
      </c>
      <c r="Z198" s="17" t="s">
        <v>32</v>
      </c>
      <c r="AA198" s="17" t="s">
        <v>32</v>
      </c>
    </row>
    <row r="199" customFormat="false" ht="15" hidden="false" customHeight="false" outlineLevel="0" collapsed="false">
      <c r="A199" s="15" t="s">
        <v>668</v>
      </c>
      <c r="B199" s="8" t="s">
        <v>669</v>
      </c>
      <c r="C199" s="16" t="s">
        <v>631</v>
      </c>
      <c r="D199" s="17" t="s">
        <v>32</v>
      </c>
      <c r="E199" s="17" t="s">
        <v>32</v>
      </c>
      <c r="F199" s="17" t="s">
        <v>32</v>
      </c>
      <c r="G199" s="17" t="s">
        <v>32</v>
      </c>
      <c r="H199" s="17" t="s">
        <v>32</v>
      </c>
      <c r="I199" s="17" t="s">
        <v>32</v>
      </c>
      <c r="J199" s="17" t="s">
        <v>32</v>
      </c>
      <c r="K199" s="17" t="s">
        <v>32</v>
      </c>
      <c r="L199" s="17" t="s">
        <v>32</v>
      </c>
      <c r="M199" s="17" t="s">
        <v>32</v>
      </c>
      <c r="N199" s="17" t="s">
        <v>32</v>
      </c>
      <c r="O199" s="17" t="s">
        <v>32</v>
      </c>
      <c r="P199" s="17" t="s">
        <v>32</v>
      </c>
      <c r="Q199" s="17" t="s">
        <v>32</v>
      </c>
      <c r="R199" s="16" t="s">
        <v>32</v>
      </c>
      <c r="S199" s="16" t="s">
        <v>32</v>
      </c>
      <c r="T199" s="16" t="s">
        <v>32</v>
      </c>
      <c r="U199" s="17" t="s">
        <v>32</v>
      </c>
      <c r="V199" s="17" t="s">
        <v>32</v>
      </c>
      <c r="W199" s="17" t="s">
        <v>32</v>
      </c>
      <c r="X199" s="17" t="s">
        <v>32</v>
      </c>
      <c r="Y199" s="17" t="s">
        <v>32</v>
      </c>
      <c r="Z199" s="17" t="s">
        <v>32</v>
      </c>
      <c r="AA199" s="17" t="s">
        <v>32</v>
      </c>
    </row>
    <row r="200" customFormat="false" ht="15" hidden="false" customHeight="false" outlineLevel="0" collapsed="false">
      <c r="A200" s="15" t="s">
        <v>670</v>
      </c>
      <c r="B200" s="8" t="s">
        <v>671</v>
      </c>
      <c r="C200" s="16" t="s">
        <v>631</v>
      </c>
      <c r="D200" s="17" t="s">
        <v>32</v>
      </c>
      <c r="E200" s="17" t="s">
        <v>32</v>
      </c>
      <c r="F200" s="17" t="s">
        <v>32</v>
      </c>
      <c r="G200" s="17" t="s">
        <v>32</v>
      </c>
      <c r="H200" s="17" t="s">
        <v>32</v>
      </c>
      <c r="I200" s="17" t="s">
        <v>32</v>
      </c>
      <c r="J200" s="17" t="s">
        <v>32</v>
      </c>
      <c r="K200" s="17" t="s">
        <v>32</v>
      </c>
      <c r="L200" s="17" t="s">
        <v>32</v>
      </c>
      <c r="M200" s="17" t="s">
        <v>32</v>
      </c>
      <c r="N200" s="17" t="s">
        <v>32</v>
      </c>
      <c r="O200" s="17" t="s">
        <v>32</v>
      </c>
      <c r="P200" s="17" t="s">
        <v>32</v>
      </c>
      <c r="Q200" s="17" t="s">
        <v>32</v>
      </c>
      <c r="R200" s="16" t="s">
        <v>32</v>
      </c>
      <c r="S200" s="16" t="s">
        <v>32</v>
      </c>
      <c r="T200" s="16" t="s">
        <v>32</v>
      </c>
      <c r="U200" s="17" t="s">
        <v>32</v>
      </c>
      <c r="V200" s="17" t="s">
        <v>32</v>
      </c>
      <c r="W200" s="17" t="s">
        <v>32</v>
      </c>
      <c r="X200" s="17" t="s">
        <v>32</v>
      </c>
      <c r="Y200" s="17" t="s">
        <v>32</v>
      </c>
      <c r="Z200" s="17" t="s">
        <v>32</v>
      </c>
      <c r="AA200" s="17" t="s">
        <v>32</v>
      </c>
    </row>
    <row r="201" customFormat="false" ht="15" hidden="false" customHeight="false" outlineLevel="0" collapsed="false">
      <c r="A201" s="15" t="s">
        <v>672</v>
      </c>
      <c r="B201" s="8" t="s">
        <v>673</v>
      </c>
      <c r="C201" s="16" t="s">
        <v>631</v>
      </c>
      <c r="D201" s="17" t="s">
        <v>674</v>
      </c>
      <c r="E201" s="17" t="n">
        <v>80</v>
      </c>
      <c r="F201" s="17" t="n">
        <v>20</v>
      </c>
      <c r="G201" s="13" t="n">
        <v>0</v>
      </c>
      <c r="H201" s="13" t="n">
        <f aca="false">SUM(975)/5</f>
        <v>195</v>
      </c>
      <c r="I201" s="17" t="s">
        <v>42</v>
      </c>
      <c r="J201" s="17" t="s">
        <v>43</v>
      </c>
      <c r="K201" s="17" t="s">
        <v>42</v>
      </c>
      <c r="L201" s="17" t="s">
        <v>32</v>
      </c>
      <c r="M201" s="17" t="s">
        <v>122</v>
      </c>
      <c r="N201" s="17" t="s">
        <v>32</v>
      </c>
      <c r="O201" s="17" t="s">
        <v>32</v>
      </c>
      <c r="P201" s="17" t="s">
        <v>503</v>
      </c>
      <c r="Q201" s="17" t="s">
        <v>32</v>
      </c>
      <c r="R201" s="16" t="s">
        <v>32</v>
      </c>
      <c r="S201" s="16" t="s">
        <v>70</v>
      </c>
      <c r="T201" s="18" t="s">
        <v>32</v>
      </c>
      <c r="U201" s="13" t="s">
        <v>32</v>
      </c>
      <c r="V201" s="13" t="s">
        <v>504</v>
      </c>
      <c r="W201" s="17" t="s">
        <v>32</v>
      </c>
      <c r="X201" s="17" t="s">
        <v>32</v>
      </c>
      <c r="Y201" s="17" t="s">
        <v>49</v>
      </c>
      <c r="Z201" s="17" t="s">
        <v>32</v>
      </c>
      <c r="AA201" s="13"/>
    </row>
    <row r="202" customFormat="false" ht="15" hidden="false" customHeight="false" outlineLevel="0" collapsed="false">
      <c r="A202" s="15" t="s">
        <v>675</v>
      </c>
      <c r="B202" s="8" t="s">
        <v>676</v>
      </c>
      <c r="C202" s="16" t="s">
        <v>631</v>
      </c>
      <c r="D202" s="17" t="s">
        <v>677</v>
      </c>
      <c r="E202" s="17" t="n">
        <v>100</v>
      </c>
      <c r="F202" s="17" t="n">
        <v>0</v>
      </c>
      <c r="G202" s="13" t="n">
        <v>0</v>
      </c>
      <c r="H202" s="13" t="n">
        <f aca="false">SUM(800)/5</f>
        <v>160</v>
      </c>
      <c r="I202" s="17" t="s">
        <v>42</v>
      </c>
      <c r="J202" s="17" t="s">
        <v>43</v>
      </c>
      <c r="K202" s="17" t="s">
        <v>42</v>
      </c>
      <c r="L202" s="17" t="s">
        <v>32</v>
      </c>
      <c r="M202" s="17" t="s">
        <v>216</v>
      </c>
      <c r="N202" s="17" t="s">
        <v>32</v>
      </c>
      <c r="O202" s="17" t="s">
        <v>32</v>
      </c>
      <c r="P202" s="17" t="s">
        <v>55</v>
      </c>
      <c r="Q202" s="17" t="s">
        <v>32</v>
      </c>
      <c r="R202" s="16" t="s">
        <v>32</v>
      </c>
      <c r="S202" s="16" t="s">
        <v>83</v>
      </c>
      <c r="T202" s="18" t="s">
        <v>32</v>
      </c>
      <c r="U202" s="13" t="s">
        <v>32</v>
      </c>
      <c r="V202" s="13" t="s">
        <v>98</v>
      </c>
      <c r="W202" s="17" t="s">
        <v>32</v>
      </c>
      <c r="X202" s="17" t="s">
        <v>32</v>
      </c>
      <c r="Y202" s="17" t="s">
        <v>85</v>
      </c>
      <c r="Z202" s="17" t="s">
        <v>32</v>
      </c>
      <c r="AA202" s="13"/>
    </row>
    <row r="203" customFormat="false" ht="15" hidden="false" customHeight="false" outlineLevel="0" collapsed="false">
      <c r="A203" s="15" t="s">
        <v>678</v>
      </c>
      <c r="B203" s="8" t="s">
        <v>679</v>
      </c>
      <c r="C203" s="16" t="s">
        <v>631</v>
      </c>
      <c r="D203" s="17" t="s">
        <v>680</v>
      </c>
      <c r="E203" s="17" t="n">
        <v>1</v>
      </c>
      <c r="F203" s="17" t="n">
        <v>99</v>
      </c>
      <c r="G203" s="13" t="n">
        <v>0</v>
      </c>
      <c r="H203" s="13" t="n">
        <f aca="false">SUM(550)/5</f>
        <v>110</v>
      </c>
      <c r="I203" s="17" t="s">
        <v>44</v>
      </c>
      <c r="J203" s="17" t="s">
        <v>43</v>
      </c>
      <c r="K203" s="17" t="s">
        <v>43</v>
      </c>
      <c r="L203" s="17" t="s">
        <v>32</v>
      </c>
      <c r="M203" s="17" t="s">
        <v>68</v>
      </c>
      <c r="N203" s="17" t="s">
        <v>155</v>
      </c>
      <c r="O203" s="17" t="s">
        <v>32</v>
      </c>
      <c r="P203" s="17" t="s">
        <v>55</v>
      </c>
      <c r="Q203" s="17" t="s">
        <v>55</v>
      </c>
      <c r="R203" s="16" t="s">
        <v>32</v>
      </c>
      <c r="S203" s="16" t="s">
        <v>133</v>
      </c>
      <c r="T203" s="18" t="s">
        <v>57</v>
      </c>
      <c r="U203" s="13" t="s">
        <v>32</v>
      </c>
      <c r="V203" s="13" t="s">
        <v>134</v>
      </c>
      <c r="W203" s="17" t="s">
        <v>98</v>
      </c>
      <c r="X203" s="17" t="s">
        <v>32</v>
      </c>
      <c r="Y203" s="17" t="s">
        <v>567</v>
      </c>
      <c r="Z203" s="17" t="s">
        <v>85</v>
      </c>
      <c r="AA203" s="13" t="s">
        <v>681</v>
      </c>
    </row>
    <row r="204" customFormat="false" ht="15" hidden="false" customHeight="false" outlineLevel="0" collapsed="false">
      <c r="A204" s="15" t="s">
        <v>682</v>
      </c>
      <c r="B204" s="8" t="s">
        <v>683</v>
      </c>
      <c r="C204" s="16" t="s">
        <v>631</v>
      </c>
      <c r="D204" s="17" t="s">
        <v>32</v>
      </c>
      <c r="E204" s="17" t="s">
        <v>32</v>
      </c>
      <c r="F204" s="17" t="s">
        <v>32</v>
      </c>
      <c r="G204" s="17" t="s">
        <v>32</v>
      </c>
      <c r="H204" s="17" t="s">
        <v>32</v>
      </c>
      <c r="I204" s="17" t="s">
        <v>32</v>
      </c>
      <c r="J204" s="17" t="s">
        <v>32</v>
      </c>
      <c r="K204" s="17" t="s">
        <v>32</v>
      </c>
      <c r="L204" s="17" t="s">
        <v>32</v>
      </c>
      <c r="M204" s="17" t="s">
        <v>32</v>
      </c>
      <c r="N204" s="17" t="s">
        <v>32</v>
      </c>
      <c r="O204" s="17" t="s">
        <v>32</v>
      </c>
      <c r="P204" s="17" t="s">
        <v>32</v>
      </c>
      <c r="Q204" s="17" t="s">
        <v>32</v>
      </c>
      <c r="R204" s="16" t="s">
        <v>32</v>
      </c>
      <c r="S204" s="16" t="s">
        <v>32</v>
      </c>
      <c r="T204" s="16" t="s">
        <v>32</v>
      </c>
      <c r="U204" s="17" t="s">
        <v>32</v>
      </c>
      <c r="V204" s="17" t="s">
        <v>32</v>
      </c>
      <c r="W204" s="17" t="s">
        <v>32</v>
      </c>
      <c r="X204" s="17" t="s">
        <v>32</v>
      </c>
      <c r="Y204" s="17" t="s">
        <v>32</v>
      </c>
      <c r="Z204" s="17" t="s">
        <v>32</v>
      </c>
      <c r="AA204" s="17" t="s">
        <v>32</v>
      </c>
    </row>
    <row r="205" customFormat="false" ht="15" hidden="false" customHeight="false" outlineLevel="0" collapsed="false">
      <c r="A205" s="28" t="s">
        <v>684</v>
      </c>
      <c r="B205" s="8" t="s">
        <v>685</v>
      </c>
      <c r="C205" s="29" t="s">
        <v>605</v>
      </c>
      <c r="D205" s="30" t="s">
        <v>686</v>
      </c>
      <c r="E205" s="30" t="n">
        <v>10</v>
      </c>
      <c r="F205" s="30" t="n">
        <v>90</v>
      </c>
      <c r="G205" s="31" t="n">
        <v>0</v>
      </c>
      <c r="H205" s="31" t="n">
        <v>110</v>
      </c>
      <c r="I205" s="30" t="s">
        <v>477</v>
      </c>
      <c r="J205" s="30" t="s">
        <v>42</v>
      </c>
      <c r="K205" s="30" t="s">
        <v>42</v>
      </c>
      <c r="L205" s="30" t="s">
        <v>66</v>
      </c>
      <c r="M205" s="30" t="s">
        <v>32</v>
      </c>
      <c r="N205" s="30" t="s">
        <v>32</v>
      </c>
      <c r="O205" s="30" t="s">
        <v>55</v>
      </c>
      <c r="P205" s="30" t="s">
        <v>32</v>
      </c>
      <c r="Q205" s="30" t="s">
        <v>32</v>
      </c>
      <c r="R205" s="29" t="s">
        <v>274</v>
      </c>
      <c r="S205" s="29" t="s">
        <v>32</v>
      </c>
      <c r="T205" s="33" t="s">
        <v>32</v>
      </c>
      <c r="U205" s="31" t="s">
        <v>275</v>
      </c>
      <c r="V205" s="31" t="s">
        <v>32</v>
      </c>
      <c r="W205" s="30" t="s">
        <v>32</v>
      </c>
      <c r="X205" s="30" t="s">
        <v>126</v>
      </c>
      <c r="Y205" s="30" t="s">
        <v>32</v>
      </c>
      <c r="Z205" s="30" t="s">
        <v>32</v>
      </c>
      <c r="AA205" s="31" t="s">
        <v>687</v>
      </c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</row>
    <row r="206" customFormat="false" ht="15" hidden="false" customHeight="false" outlineLevel="0" collapsed="false">
      <c r="A206" s="28" t="s">
        <v>688</v>
      </c>
      <c r="B206" s="8" t="s">
        <v>689</v>
      </c>
      <c r="C206" s="29" t="s">
        <v>605</v>
      </c>
      <c r="D206" s="30" t="s">
        <v>690</v>
      </c>
      <c r="E206" s="30" t="n">
        <v>4</v>
      </c>
      <c r="F206" s="30" t="n">
        <v>0</v>
      </c>
      <c r="G206" s="31" t="n">
        <v>96</v>
      </c>
      <c r="H206" s="31" t="n">
        <v>65</v>
      </c>
      <c r="I206" s="30" t="s">
        <v>42</v>
      </c>
      <c r="J206" s="30" t="s">
        <v>43</v>
      </c>
      <c r="K206" s="30" t="s">
        <v>42</v>
      </c>
      <c r="L206" s="30" t="s">
        <v>32</v>
      </c>
      <c r="M206" s="30" t="s">
        <v>216</v>
      </c>
      <c r="N206" s="30" t="s">
        <v>32</v>
      </c>
      <c r="O206" s="30" t="s">
        <v>32</v>
      </c>
      <c r="P206" s="30" t="s">
        <v>55</v>
      </c>
      <c r="Q206" s="30" t="s">
        <v>32</v>
      </c>
      <c r="R206" s="29" t="s">
        <v>32</v>
      </c>
      <c r="S206" s="29" t="s">
        <v>56</v>
      </c>
      <c r="T206" s="33" t="s">
        <v>32</v>
      </c>
      <c r="U206" s="31" t="s">
        <v>32</v>
      </c>
      <c r="V206" s="31" t="s">
        <v>167</v>
      </c>
      <c r="W206" s="30" t="s">
        <v>32</v>
      </c>
      <c r="X206" s="30" t="s">
        <v>32</v>
      </c>
      <c r="Y206" s="30" t="s">
        <v>135</v>
      </c>
      <c r="Z206" s="30" t="s">
        <v>32</v>
      </c>
      <c r="AA206" s="31" t="s">
        <v>691</v>
      </c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</row>
    <row r="207" customFormat="false" ht="15" hidden="false" customHeight="false" outlineLevel="0" collapsed="false">
      <c r="A207" s="28" t="s">
        <v>692</v>
      </c>
      <c r="B207" s="8" t="s">
        <v>693</v>
      </c>
      <c r="C207" s="29" t="s">
        <v>605</v>
      </c>
      <c r="D207" s="30" t="s">
        <v>694</v>
      </c>
      <c r="E207" s="30" t="n">
        <v>90</v>
      </c>
      <c r="F207" s="30" t="n">
        <v>10</v>
      </c>
      <c r="G207" s="31" t="n">
        <v>0</v>
      </c>
      <c r="H207" s="31" t="n">
        <v>150</v>
      </c>
      <c r="I207" s="30" t="s">
        <v>42</v>
      </c>
      <c r="J207" s="30" t="s">
        <v>43</v>
      </c>
      <c r="K207" s="30" t="s">
        <v>42</v>
      </c>
      <c r="L207" s="30" t="s">
        <v>32</v>
      </c>
      <c r="M207" s="30" t="s">
        <v>67</v>
      </c>
      <c r="N207" s="30" t="s">
        <v>32</v>
      </c>
      <c r="O207" s="30" t="s">
        <v>32</v>
      </c>
      <c r="P207" s="30" t="s">
        <v>55</v>
      </c>
      <c r="Q207" s="30" t="s">
        <v>32</v>
      </c>
      <c r="R207" s="29" t="s">
        <v>32</v>
      </c>
      <c r="S207" s="29" t="s">
        <v>274</v>
      </c>
      <c r="T207" s="33" t="s">
        <v>32</v>
      </c>
      <c r="U207" s="31" t="s">
        <v>32</v>
      </c>
      <c r="V207" s="31" t="s">
        <v>275</v>
      </c>
      <c r="W207" s="30" t="s">
        <v>32</v>
      </c>
      <c r="X207" s="30" t="s">
        <v>32</v>
      </c>
      <c r="Y207" s="30" t="s">
        <v>126</v>
      </c>
      <c r="Z207" s="30" t="s">
        <v>32</v>
      </c>
      <c r="AA207" s="31" t="s">
        <v>695</v>
      </c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</row>
    <row r="208" customFormat="false" ht="15" hidden="false" customHeight="false" outlineLevel="0" collapsed="false">
      <c r="A208" s="15" t="s">
        <v>696</v>
      </c>
      <c r="B208" s="8" t="s">
        <v>697</v>
      </c>
      <c r="C208" s="16" t="s">
        <v>605</v>
      </c>
      <c r="D208" s="16" t="s">
        <v>32</v>
      </c>
      <c r="E208" s="16" t="s">
        <v>32</v>
      </c>
      <c r="F208" s="16" t="s">
        <v>32</v>
      </c>
      <c r="G208" s="16" t="s">
        <v>32</v>
      </c>
      <c r="H208" s="16" t="s">
        <v>32</v>
      </c>
      <c r="I208" s="16" t="s">
        <v>32</v>
      </c>
      <c r="J208" s="16" t="s">
        <v>32</v>
      </c>
      <c r="K208" s="16" t="s">
        <v>32</v>
      </c>
      <c r="L208" s="16" t="s">
        <v>32</v>
      </c>
      <c r="M208" s="16" t="s">
        <v>32</v>
      </c>
      <c r="N208" s="16" t="s">
        <v>32</v>
      </c>
      <c r="O208" s="16" t="s">
        <v>32</v>
      </c>
      <c r="P208" s="16" t="s">
        <v>32</v>
      </c>
      <c r="Q208" s="16" t="s">
        <v>32</v>
      </c>
      <c r="R208" s="16" t="s">
        <v>32</v>
      </c>
      <c r="S208" s="16" t="s">
        <v>32</v>
      </c>
      <c r="T208" s="16" t="s">
        <v>32</v>
      </c>
      <c r="U208" s="16" t="s">
        <v>32</v>
      </c>
      <c r="V208" s="16" t="s">
        <v>32</v>
      </c>
      <c r="W208" s="16" t="s">
        <v>32</v>
      </c>
      <c r="X208" s="16" t="s">
        <v>32</v>
      </c>
      <c r="Y208" s="16" t="s">
        <v>32</v>
      </c>
      <c r="Z208" s="16" t="s">
        <v>32</v>
      </c>
      <c r="AA208" s="16" t="s">
        <v>32</v>
      </c>
    </row>
    <row r="209" customFormat="false" ht="15" hidden="false" customHeight="false" outlineLevel="0" collapsed="false">
      <c r="A209" s="15" t="s">
        <v>698</v>
      </c>
      <c r="B209" s="8" t="s">
        <v>699</v>
      </c>
      <c r="C209" s="16" t="s">
        <v>605</v>
      </c>
      <c r="D209" s="16" t="s">
        <v>32</v>
      </c>
      <c r="E209" s="16" t="s">
        <v>32</v>
      </c>
      <c r="F209" s="16" t="s">
        <v>32</v>
      </c>
      <c r="G209" s="16" t="s">
        <v>32</v>
      </c>
      <c r="H209" s="16" t="s">
        <v>32</v>
      </c>
      <c r="I209" s="16" t="s">
        <v>32</v>
      </c>
      <c r="J209" s="16" t="s">
        <v>32</v>
      </c>
      <c r="K209" s="16" t="s">
        <v>32</v>
      </c>
      <c r="L209" s="16" t="s">
        <v>32</v>
      </c>
      <c r="M209" s="16" t="s">
        <v>32</v>
      </c>
      <c r="N209" s="16" t="s">
        <v>32</v>
      </c>
      <c r="O209" s="16" t="s">
        <v>32</v>
      </c>
      <c r="P209" s="16" t="s">
        <v>32</v>
      </c>
      <c r="Q209" s="16" t="s">
        <v>32</v>
      </c>
      <c r="R209" s="16" t="s">
        <v>32</v>
      </c>
      <c r="S209" s="16" t="s">
        <v>32</v>
      </c>
      <c r="T209" s="16" t="s">
        <v>32</v>
      </c>
      <c r="U209" s="16" t="s">
        <v>32</v>
      </c>
      <c r="V209" s="16" t="s">
        <v>32</v>
      </c>
      <c r="W209" s="16" t="s">
        <v>32</v>
      </c>
      <c r="X209" s="16" t="s">
        <v>32</v>
      </c>
      <c r="Y209" s="16" t="s">
        <v>32</v>
      </c>
      <c r="Z209" s="16" t="s">
        <v>32</v>
      </c>
      <c r="AA209" s="16" t="s">
        <v>32</v>
      </c>
    </row>
    <row r="210" customFormat="false" ht="15" hidden="false" customHeight="false" outlineLevel="0" collapsed="false">
      <c r="A210" s="28" t="s">
        <v>700</v>
      </c>
      <c r="B210" s="8" t="s">
        <v>701</v>
      </c>
      <c r="C210" s="29" t="s">
        <v>605</v>
      </c>
      <c r="D210" s="30" t="s">
        <v>702</v>
      </c>
      <c r="E210" s="30" t="n">
        <v>40</v>
      </c>
      <c r="F210" s="30" t="n">
        <v>60</v>
      </c>
      <c r="G210" s="31" t="n">
        <v>0</v>
      </c>
      <c r="H210" s="31" t="n">
        <v>120</v>
      </c>
      <c r="I210" s="30" t="s">
        <v>42</v>
      </c>
      <c r="J210" s="30" t="s">
        <v>43</v>
      </c>
      <c r="K210" s="30" t="s">
        <v>42</v>
      </c>
      <c r="L210" s="30" t="s">
        <v>32</v>
      </c>
      <c r="M210" s="30" t="s">
        <v>67</v>
      </c>
      <c r="N210" s="30" t="s">
        <v>32</v>
      </c>
      <c r="O210" s="30" t="s">
        <v>32</v>
      </c>
      <c r="P210" s="30" t="s">
        <v>55</v>
      </c>
      <c r="Q210" s="30" t="s">
        <v>32</v>
      </c>
      <c r="R210" s="29" t="s">
        <v>32</v>
      </c>
      <c r="S210" s="29" t="s">
        <v>274</v>
      </c>
      <c r="T210" s="33" t="s">
        <v>32</v>
      </c>
      <c r="U210" s="31" t="s">
        <v>32</v>
      </c>
      <c r="V210" s="31" t="s">
        <v>275</v>
      </c>
      <c r="W210" s="30" t="s">
        <v>32</v>
      </c>
      <c r="X210" s="30" t="s">
        <v>32</v>
      </c>
      <c r="Y210" s="30" t="s">
        <v>243</v>
      </c>
      <c r="Z210" s="30" t="s">
        <v>32</v>
      </c>
      <c r="AA210" s="31" t="s">
        <v>703</v>
      </c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</row>
    <row r="211" customFormat="false" ht="15" hidden="false" customHeight="false" outlineLevel="0" collapsed="false">
      <c r="A211" s="28" t="s">
        <v>704</v>
      </c>
      <c r="B211" s="8" t="s">
        <v>705</v>
      </c>
      <c r="C211" s="29" t="s">
        <v>706</v>
      </c>
      <c r="D211" s="30" t="s">
        <v>707</v>
      </c>
      <c r="E211" s="30" t="n">
        <v>90</v>
      </c>
      <c r="F211" s="30" t="n">
        <v>0</v>
      </c>
      <c r="G211" s="31" t="n">
        <v>100</v>
      </c>
      <c r="H211" s="31" t="n">
        <v>180</v>
      </c>
      <c r="I211" s="30" t="s">
        <v>42</v>
      </c>
      <c r="J211" s="30" t="s">
        <v>43</v>
      </c>
      <c r="K211" s="30" t="s">
        <v>42</v>
      </c>
      <c r="L211" s="30" t="s">
        <v>32</v>
      </c>
      <c r="M211" s="30" t="s">
        <v>155</v>
      </c>
      <c r="N211" s="30" t="s">
        <v>32</v>
      </c>
      <c r="O211" s="30" t="s">
        <v>32</v>
      </c>
      <c r="P211" s="30" t="s">
        <v>55</v>
      </c>
      <c r="Q211" s="30" t="s">
        <v>32</v>
      </c>
      <c r="R211" s="29" t="s">
        <v>32</v>
      </c>
      <c r="S211" s="29" t="s">
        <v>69</v>
      </c>
      <c r="T211" s="33" t="s">
        <v>32</v>
      </c>
      <c r="U211" s="31" t="s">
        <v>32</v>
      </c>
      <c r="V211" s="31" t="s">
        <v>97</v>
      </c>
      <c r="W211" s="30" t="s">
        <v>32</v>
      </c>
      <c r="X211" s="30" t="s">
        <v>32</v>
      </c>
      <c r="Y211" s="30" t="s">
        <v>567</v>
      </c>
      <c r="Z211" s="30" t="s">
        <v>32</v>
      </c>
      <c r="AA211" s="31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</row>
    <row r="212" customFormat="false" ht="15" hidden="false" customHeight="false" outlineLevel="0" collapsed="false">
      <c r="A212" s="28" t="s">
        <v>708</v>
      </c>
      <c r="B212" s="8" t="s">
        <v>709</v>
      </c>
      <c r="C212" s="29" t="s">
        <v>621</v>
      </c>
      <c r="D212" s="30" t="s">
        <v>710</v>
      </c>
      <c r="E212" s="30" t="n">
        <v>30</v>
      </c>
      <c r="F212" s="30" t="n">
        <v>20</v>
      </c>
      <c r="G212" s="31" t="n">
        <v>50</v>
      </c>
      <c r="H212" s="31" t="n">
        <f aca="false">SUM(800)/5</f>
        <v>160</v>
      </c>
      <c r="I212" s="30" t="s">
        <v>42</v>
      </c>
      <c r="J212" s="30" t="s">
        <v>43</v>
      </c>
      <c r="K212" s="30" t="s">
        <v>42</v>
      </c>
      <c r="L212" s="30" t="s">
        <v>32</v>
      </c>
      <c r="M212" s="30" t="s">
        <v>452</v>
      </c>
      <c r="N212" s="30" t="s">
        <v>32</v>
      </c>
      <c r="O212" s="30" t="s">
        <v>32</v>
      </c>
      <c r="P212" s="30" t="s">
        <v>55</v>
      </c>
      <c r="Q212" s="30" t="s">
        <v>32</v>
      </c>
      <c r="R212" s="29" t="s">
        <v>32</v>
      </c>
      <c r="S212" s="29" t="s">
        <v>56</v>
      </c>
      <c r="T212" s="33" t="s">
        <v>32</v>
      </c>
      <c r="U212" s="31" t="s">
        <v>32</v>
      </c>
      <c r="V212" s="31" t="s">
        <v>167</v>
      </c>
      <c r="W212" s="30" t="s">
        <v>32</v>
      </c>
      <c r="X212" s="30" t="s">
        <v>32</v>
      </c>
      <c r="Y212" s="30" t="s">
        <v>135</v>
      </c>
      <c r="Z212" s="30" t="s">
        <v>32</v>
      </c>
      <c r="AA212" s="31" t="s">
        <v>711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</row>
    <row r="213" customFormat="false" ht="15" hidden="false" customHeight="false" outlineLevel="0" collapsed="false">
      <c r="A213" s="28" t="s">
        <v>712</v>
      </c>
      <c r="B213" s="8" t="s">
        <v>713</v>
      </c>
      <c r="C213" s="29" t="s">
        <v>706</v>
      </c>
      <c r="D213" s="30" t="s">
        <v>714</v>
      </c>
      <c r="E213" s="30" t="n">
        <v>10</v>
      </c>
      <c r="F213" s="30" t="n">
        <v>90</v>
      </c>
      <c r="G213" s="31" t="n">
        <v>0</v>
      </c>
      <c r="H213" s="31" t="n">
        <f aca="false">SUM(775)/5</f>
        <v>155</v>
      </c>
      <c r="I213" s="30" t="s">
        <v>42</v>
      </c>
      <c r="J213" s="30" t="s">
        <v>43</v>
      </c>
      <c r="K213" s="30" t="s">
        <v>42</v>
      </c>
      <c r="L213" s="30" t="s">
        <v>32</v>
      </c>
      <c r="M213" s="30" t="s">
        <v>155</v>
      </c>
      <c r="N213" s="30" t="s">
        <v>32</v>
      </c>
      <c r="O213" s="30" t="s">
        <v>32</v>
      </c>
      <c r="P213" s="30" t="s">
        <v>55</v>
      </c>
      <c r="Q213" s="30" t="s">
        <v>32</v>
      </c>
      <c r="R213" s="29" t="s">
        <v>32</v>
      </c>
      <c r="S213" s="29" t="s">
        <v>133</v>
      </c>
      <c r="T213" s="33" t="s">
        <v>32</v>
      </c>
      <c r="U213" s="31" t="s">
        <v>32</v>
      </c>
      <c r="V213" s="31" t="s">
        <v>134</v>
      </c>
      <c r="W213" s="30" t="s">
        <v>32</v>
      </c>
      <c r="X213" s="30" t="s">
        <v>32</v>
      </c>
      <c r="Y213" s="30" t="s">
        <v>567</v>
      </c>
      <c r="Z213" s="30" t="s">
        <v>32</v>
      </c>
      <c r="AA213" s="31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</row>
    <row r="214" customFormat="false" ht="15" hidden="false" customHeight="false" outlineLevel="0" collapsed="false">
      <c r="A214" s="28" t="s">
        <v>715</v>
      </c>
      <c r="B214" s="8" t="s">
        <v>716</v>
      </c>
      <c r="C214" s="29" t="s">
        <v>605</v>
      </c>
      <c r="D214" s="30" t="s">
        <v>717</v>
      </c>
      <c r="E214" s="30" t="n">
        <v>2</v>
      </c>
      <c r="F214" s="30" t="n">
        <v>96</v>
      </c>
      <c r="G214" s="31" t="n">
        <v>2</v>
      </c>
      <c r="H214" s="31" t="n">
        <f aca="false">SUM(450+200+175)/5</f>
        <v>165</v>
      </c>
      <c r="I214" s="30" t="s">
        <v>42</v>
      </c>
      <c r="J214" s="30" t="s">
        <v>43</v>
      </c>
      <c r="K214" s="30" t="s">
        <v>42</v>
      </c>
      <c r="L214" s="30" t="s">
        <v>32</v>
      </c>
      <c r="M214" s="30" t="s">
        <v>180</v>
      </c>
      <c r="N214" s="30" t="s">
        <v>32</v>
      </c>
      <c r="O214" s="30" t="s">
        <v>32</v>
      </c>
      <c r="P214" s="30" t="s">
        <v>55</v>
      </c>
      <c r="Q214" s="30" t="s">
        <v>32</v>
      </c>
      <c r="R214" s="29" t="s">
        <v>32</v>
      </c>
      <c r="S214" s="29" t="s">
        <v>274</v>
      </c>
      <c r="T214" s="33" t="s">
        <v>32</v>
      </c>
      <c r="U214" s="31" t="s">
        <v>32</v>
      </c>
      <c r="V214" s="31" t="s">
        <v>275</v>
      </c>
      <c r="W214" s="30" t="s">
        <v>32</v>
      </c>
      <c r="X214" s="30" t="s">
        <v>32</v>
      </c>
      <c r="Y214" s="30" t="s">
        <v>135</v>
      </c>
      <c r="Z214" s="30" t="s">
        <v>32</v>
      </c>
      <c r="AA214" s="31" t="s">
        <v>718</v>
      </c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</row>
    <row r="215" customFormat="false" ht="15" hidden="false" customHeight="false" outlineLevel="0" collapsed="false">
      <c r="A215" s="28" t="s">
        <v>719</v>
      </c>
      <c r="B215" s="8" t="s">
        <v>720</v>
      </c>
      <c r="C215" s="29" t="s">
        <v>605</v>
      </c>
      <c r="D215" s="30" t="s">
        <v>721</v>
      </c>
      <c r="E215" s="30" t="n">
        <v>100</v>
      </c>
      <c r="F215" s="30" t="n">
        <v>0</v>
      </c>
      <c r="G215" s="31" t="n">
        <v>0</v>
      </c>
      <c r="H215" s="31" t="n">
        <f aca="false">SUM(350)/5</f>
        <v>70</v>
      </c>
      <c r="I215" s="30" t="s">
        <v>43</v>
      </c>
      <c r="J215" s="30" t="s">
        <v>43</v>
      </c>
      <c r="K215" s="30" t="s">
        <v>42</v>
      </c>
      <c r="L215" s="30" t="s">
        <v>66</v>
      </c>
      <c r="M215" s="30" t="s">
        <v>67</v>
      </c>
      <c r="N215" s="30" t="s">
        <v>32</v>
      </c>
      <c r="O215" s="30" t="s">
        <v>55</v>
      </c>
      <c r="P215" s="30" t="s">
        <v>503</v>
      </c>
      <c r="Q215" s="30" t="s">
        <v>32</v>
      </c>
      <c r="R215" s="29" t="s">
        <v>274</v>
      </c>
      <c r="S215" s="29" t="s">
        <v>141</v>
      </c>
      <c r="T215" s="33" t="s">
        <v>32</v>
      </c>
      <c r="U215" s="31" t="s">
        <v>275</v>
      </c>
      <c r="V215" s="31" t="s">
        <v>146</v>
      </c>
      <c r="W215" s="30" t="s">
        <v>32</v>
      </c>
      <c r="X215" s="30" t="s">
        <v>567</v>
      </c>
      <c r="Y215" s="30" t="s">
        <v>49</v>
      </c>
      <c r="Z215" s="30" t="s">
        <v>32</v>
      </c>
      <c r="AA215" s="31" t="s">
        <v>722</v>
      </c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</row>
    <row r="216" customFormat="false" ht="15" hidden="false" customHeight="false" outlineLevel="0" collapsed="false">
      <c r="A216" s="15" t="s">
        <v>723</v>
      </c>
      <c r="B216" s="8" t="s">
        <v>724</v>
      </c>
      <c r="C216" s="16" t="s">
        <v>631</v>
      </c>
      <c r="D216" s="16" t="s">
        <v>32</v>
      </c>
      <c r="E216" s="16" t="s">
        <v>32</v>
      </c>
      <c r="F216" s="16" t="s">
        <v>32</v>
      </c>
      <c r="G216" s="16" t="s">
        <v>32</v>
      </c>
      <c r="H216" s="16" t="s">
        <v>32</v>
      </c>
      <c r="I216" s="16" t="s">
        <v>32</v>
      </c>
      <c r="J216" s="16" t="s">
        <v>32</v>
      </c>
      <c r="K216" s="16" t="s">
        <v>32</v>
      </c>
      <c r="L216" s="16" t="s">
        <v>32</v>
      </c>
      <c r="M216" s="16" t="s">
        <v>32</v>
      </c>
      <c r="N216" s="16" t="s">
        <v>32</v>
      </c>
      <c r="O216" s="16" t="s">
        <v>32</v>
      </c>
      <c r="P216" s="16" t="s">
        <v>32</v>
      </c>
      <c r="Q216" s="16" t="s">
        <v>32</v>
      </c>
      <c r="R216" s="16" t="s">
        <v>32</v>
      </c>
      <c r="S216" s="16" t="s">
        <v>32</v>
      </c>
      <c r="T216" s="16" t="s">
        <v>32</v>
      </c>
      <c r="U216" s="16" t="s">
        <v>32</v>
      </c>
      <c r="V216" s="16" t="s">
        <v>32</v>
      </c>
      <c r="W216" s="16" t="s">
        <v>32</v>
      </c>
      <c r="X216" s="16" t="s">
        <v>32</v>
      </c>
      <c r="Y216" s="16" t="s">
        <v>32</v>
      </c>
      <c r="Z216" s="16" t="s">
        <v>32</v>
      </c>
      <c r="AA216" s="16" t="s">
        <v>32</v>
      </c>
    </row>
    <row r="217" customFormat="false" ht="15" hidden="false" customHeight="false" outlineLevel="0" collapsed="false">
      <c r="A217" s="28" t="s">
        <v>725</v>
      </c>
      <c r="B217" s="8" t="s">
        <v>726</v>
      </c>
      <c r="C217" s="29" t="s">
        <v>605</v>
      </c>
      <c r="D217" s="30" t="s">
        <v>727</v>
      </c>
      <c r="E217" s="30" t="n">
        <v>35</v>
      </c>
      <c r="F217" s="30" t="n">
        <v>65</v>
      </c>
      <c r="G217" s="31" t="n">
        <v>0</v>
      </c>
      <c r="H217" s="31" t="n">
        <f aca="false">SUM(700)/5</f>
        <v>140</v>
      </c>
      <c r="I217" s="30" t="s">
        <v>44</v>
      </c>
      <c r="J217" s="30" t="s">
        <v>728</v>
      </c>
      <c r="K217" s="30" t="s">
        <v>42</v>
      </c>
      <c r="L217" s="30" t="s">
        <v>32</v>
      </c>
      <c r="M217" s="30" t="s">
        <v>66</v>
      </c>
      <c r="N217" s="30" t="s">
        <v>32</v>
      </c>
      <c r="O217" s="30" t="s">
        <v>32</v>
      </c>
      <c r="P217" s="30" t="s">
        <v>55</v>
      </c>
      <c r="Q217" s="30" t="s">
        <v>32</v>
      </c>
      <c r="R217" s="29" t="s">
        <v>32</v>
      </c>
      <c r="S217" s="29" t="s">
        <v>274</v>
      </c>
      <c r="T217" s="33" t="s">
        <v>32</v>
      </c>
      <c r="U217" s="31" t="s">
        <v>32</v>
      </c>
      <c r="V217" s="31" t="s">
        <v>729</v>
      </c>
      <c r="W217" s="30" t="s">
        <v>32</v>
      </c>
      <c r="X217" s="30" t="s">
        <v>32</v>
      </c>
      <c r="Y217" s="30" t="s">
        <v>730</v>
      </c>
      <c r="Z217" s="30" t="s">
        <v>32</v>
      </c>
      <c r="AA217" s="31" t="s">
        <v>718</v>
      </c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</row>
    <row r="218" customFormat="false" ht="15" hidden="false" customHeight="false" outlineLevel="0" collapsed="false">
      <c r="A218" s="28" t="s">
        <v>731</v>
      </c>
      <c r="B218" s="8" t="s">
        <v>732</v>
      </c>
      <c r="C218" s="29" t="s">
        <v>605</v>
      </c>
      <c r="D218" s="30" t="s">
        <v>733</v>
      </c>
      <c r="E218" s="30" t="n">
        <v>15</v>
      </c>
      <c r="F218" s="30" t="n">
        <v>75</v>
      </c>
      <c r="G218" s="31" t="n">
        <v>10</v>
      </c>
      <c r="H218" s="31" t="n">
        <f aca="false">SUM(600)/5</f>
        <v>120</v>
      </c>
      <c r="I218" s="30" t="s">
        <v>42</v>
      </c>
      <c r="J218" s="30" t="s">
        <v>43</v>
      </c>
      <c r="K218" s="30" t="s">
        <v>43</v>
      </c>
      <c r="L218" s="30" t="s">
        <v>32</v>
      </c>
      <c r="M218" s="30" t="s">
        <v>123</v>
      </c>
      <c r="N218" s="30" t="s">
        <v>122</v>
      </c>
      <c r="O218" s="30" t="s">
        <v>32</v>
      </c>
      <c r="P218" s="30" t="s">
        <v>55</v>
      </c>
      <c r="Q218" s="30" t="s">
        <v>55</v>
      </c>
      <c r="R218" s="29" t="s">
        <v>32</v>
      </c>
      <c r="S218" s="29" t="s">
        <v>69</v>
      </c>
      <c r="T218" s="33" t="s">
        <v>571</v>
      </c>
      <c r="U218" s="31" t="s">
        <v>32</v>
      </c>
      <c r="V218" s="31" t="s">
        <v>97</v>
      </c>
      <c r="W218" s="30" t="s">
        <v>98</v>
      </c>
      <c r="X218" s="30" t="s">
        <v>32</v>
      </c>
      <c r="Y218" s="30" t="s">
        <v>135</v>
      </c>
      <c r="Z218" s="30" t="s">
        <v>157</v>
      </c>
      <c r="AA218" s="31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</row>
    <row r="219" customFormat="false" ht="15" hidden="false" customHeight="false" outlineLevel="0" collapsed="false">
      <c r="A219" s="34" t="s">
        <v>734</v>
      </c>
      <c r="B219" s="8" t="s">
        <v>735</v>
      </c>
      <c r="C219" s="35" t="s">
        <v>621</v>
      </c>
      <c r="D219" s="36" t="s">
        <v>736</v>
      </c>
      <c r="E219" s="36" t="n">
        <v>60</v>
      </c>
      <c r="F219" s="36" t="n">
        <v>40</v>
      </c>
      <c r="G219" s="37" t="n">
        <v>0</v>
      </c>
      <c r="H219" s="37" t="n">
        <f aca="false">SUM(550)/5</f>
        <v>110</v>
      </c>
      <c r="I219" s="36" t="s">
        <v>42</v>
      </c>
      <c r="J219" s="36" t="s">
        <v>43</v>
      </c>
      <c r="K219" s="36" t="s">
        <v>42</v>
      </c>
      <c r="L219" s="36" t="s">
        <v>32</v>
      </c>
      <c r="M219" s="36" t="s">
        <v>122</v>
      </c>
      <c r="N219" s="36" t="s">
        <v>32</v>
      </c>
      <c r="O219" s="36" t="s">
        <v>32</v>
      </c>
      <c r="P219" s="36" t="s">
        <v>55</v>
      </c>
      <c r="Q219" s="36" t="s">
        <v>32</v>
      </c>
      <c r="R219" s="35" t="s">
        <v>32</v>
      </c>
      <c r="S219" s="35" t="s">
        <v>274</v>
      </c>
      <c r="T219" s="38" t="s">
        <v>32</v>
      </c>
      <c r="U219" s="37" t="s">
        <v>32</v>
      </c>
      <c r="V219" s="37" t="s">
        <v>275</v>
      </c>
      <c r="W219" s="36" t="s">
        <v>32</v>
      </c>
      <c r="X219" s="36" t="s">
        <v>32</v>
      </c>
      <c r="Y219" s="36" t="s">
        <v>135</v>
      </c>
      <c r="Z219" s="36" t="s">
        <v>32</v>
      </c>
      <c r="AA219" s="37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</row>
    <row r="220" customFormat="false" ht="15" hidden="false" customHeight="false" outlineLevel="0" collapsed="false">
      <c r="A220" s="15" t="s">
        <v>737</v>
      </c>
      <c r="B220" s="8" t="s">
        <v>738</v>
      </c>
      <c r="C220" s="16" t="s">
        <v>621</v>
      </c>
      <c r="D220" s="20" t="s">
        <v>645</v>
      </c>
      <c r="E220" s="17" t="n">
        <v>0</v>
      </c>
      <c r="F220" s="17" t="n">
        <v>0</v>
      </c>
      <c r="G220" s="13" t="n">
        <v>100</v>
      </c>
      <c r="H220" s="13" t="n">
        <f aca="false">SUM(600)/5</f>
        <v>120</v>
      </c>
      <c r="I220" s="17" t="s">
        <v>42</v>
      </c>
      <c r="J220" s="17" t="s">
        <v>43</v>
      </c>
      <c r="K220" s="17" t="s">
        <v>42</v>
      </c>
      <c r="L220" s="17" t="s">
        <v>32</v>
      </c>
      <c r="M220" s="17" t="s">
        <v>130</v>
      </c>
      <c r="N220" s="17" t="s">
        <v>32</v>
      </c>
      <c r="O220" s="17" t="s">
        <v>32</v>
      </c>
      <c r="P220" s="17" t="s">
        <v>55</v>
      </c>
      <c r="Q220" s="17" t="s">
        <v>32</v>
      </c>
      <c r="R220" s="16" t="s">
        <v>32</v>
      </c>
      <c r="S220" s="16" t="s">
        <v>56</v>
      </c>
      <c r="T220" s="18" t="s">
        <v>32</v>
      </c>
      <c r="U220" s="13" t="s">
        <v>32</v>
      </c>
      <c r="V220" s="13" t="s">
        <v>167</v>
      </c>
      <c r="W220" s="17" t="s">
        <v>32</v>
      </c>
      <c r="X220" s="17" t="s">
        <v>32</v>
      </c>
      <c r="Y220" s="17" t="s">
        <v>493</v>
      </c>
      <c r="Z220" s="17" t="s">
        <v>32</v>
      </c>
      <c r="AA220" s="13"/>
    </row>
    <row r="221" customFormat="false" ht="15" hidden="false" customHeight="false" outlineLevel="0" collapsed="false">
      <c r="A221" s="28" t="s">
        <v>739</v>
      </c>
      <c r="B221" s="8" t="s">
        <v>740</v>
      </c>
      <c r="C221" s="29" t="s">
        <v>706</v>
      </c>
      <c r="D221" s="30" t="s">
        <v>741</v>
      </c>
      <c r="E221" s="30" t="n">
        <v>35</v>
      </c>
      <c r="F221" s="30" t="n">
        <v>0</v>
      </c>
      <c r="G221" s="31" t="n">
        <v>100</v>
      </c>
      <c r="H221" s="31" t="n">
        <v>170</v>
      </c>
      <c r="I221" s="30" t="s">
        <v>42</v>
      </c>
      <c r="J221" s="30" t="s">
        <v>43</v>
      </c>
      <c r="K221" s="30" t="s">
        <v>42</v>
      </c>
      <c r="L221" s="30" t="s">
        <v>32</v>
      </c>
      <c r="M221" s="30" t="s">
        <v>54</v>
      </c>
      <c r="N221" s="30" t="s">
        <v>32</v>
      </c>
      <c r="O221" s="30" t="s">
        <v>32</v>
      </c>
      <c r="P221" s="30" t="s">
        <v>55</v>
      </c>
      <c r="Q221" s="30" t="s">
        <v>32</v>
      </c>
      <c r="R221" s="29" t="s">
        <v>32</v>
      </c>
      <c r="S221" s="29" t="s">
        <v>133</v>
      </c>
      <c r="T221" s="33" t="s">
        <v>32</v>
      </c>
      <c r="U221" s="31" t="s">
        <v>32</v>
      </c>
      <c r="V221" s="31" t="s">
        <v>134</v>
      </c>
      <c r="W221" s="30" t="s">
        <v>32</v>
      </c>
      <c r="X221" s="30" t="s">
        <v>32</v>
      </c>
      <c r="Y221" s="30" t="s">
        <v>235</v>
      </c>
      <c r="Z221" s="30" t="s">
        <v>32</v>
      </c>
      <c r="AA221" s="31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</row>
    <row r="222" customFormat="false" ht="15" hidden="false" customHeight="false" outlineLevel="0" collapsed="false">
      <c r="A222" s="28" t="s">
        <v>742</v>
      </c>
      <c r="B222" s="8" t="s">
        <v>743</v>
      </c>
      <c r="C222" s="29" t="s">
        <v>605</v>
      </c>
      <c r="D222" s="30" t="s">
        <v>744</v>
      </c>
      <c r="E222" s="30" t="n">
        <v>1</v>
      </c>
      <c r="F222" s="30" t="n">
        <v>99</v>
      </c>
      <c r="G222" s="31" t="n">
        <v>0</v>
      </c>
      <c r="H222" s="31" t="n">
        <f aca="false">SUM(775)/5</f>
        <v>155</v>
      </c>
      <c r="I222" s="30" t="s">
        <v>44</v>
      </c>
      <c r="J222" s="30" t="s">
        <v>43</v>
      </c>
      <c r="K222" s="30" t="s">
        <v>42</v>
      </c>
      <c r="L222" s="30" t="s">
        <v>32</v>
      </c>
      <c r="M222" s="30" t="s">
        <v>745</v>
      </c>
      <c r="N222" s="30" t="s">
        <v>32</v>
      </c>
      <c r="O222" s="30" t="s">
        <v>32</v>
      </c>
      <c r="P222" s="30" t="s">
        <v>55</v>
      </c>
      <c r="Q222" s="30" t="s">
        <v>32</v>
      </c>
      <c r="R222" s="29" t="s">
        <v>32</v>
      </c>
      <c r="S222" s="29" t="s">
        <v>274</v>
      </c>
      <c r="T222" s="33" t="s">
        <v>32</v>
      </c>
      <c r="U222" s="31" t="s">
        <v>32</v>
      </c>
      <c r="V222" s="31" t="s">
        <v>275</v>
      </c>
      <c r="W222" s="30" t="s">
        <v>32</v>
      </c>
      <c r="X222" s="30" t="s">
        <v>32</v>
      </c>
      <c r="Y222" s="30" t="s">
        <v>235</v>
      </c>
      <c r="Z222" s="30" t="s">
        <v>32</v>
      </c>
      <c r="AA222" s="31" t="s">
        <v>746</v>
      </c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</row>
    <row r="223" customFormat="false" ht="15" hidden="false" customHeight="false" outlineLevel="0" collapsed="false">
      <c r="A223" s="28" t="s">
        <v>747</v>
      </c>
      <c r="B223" s="8" t="s">
        <v>748</v>
      </c>
      <c r="C223" s="29" t="s">
        <v>605</v>
      </c>
      <c r="D223" s="30" t="s">
        <v>749</v>
      </c>
      <c r="E223" s="30" t="n">
        <v>10</v>
      </c>
      <c r="F223" s="30" t="n">
        <v>80</v>
      </c>
      <c r="G223" s="31" t="n">
        <v>10</v>
      </c>
      <c r="H223" s="31" t="n">
        <f aca="false">SUM(600)/5</f>
        <v>120</v>
      </c>
      <c r="I223" s="30" t="s">
        <v>42</v>
      </c>
      <c r="J223" s="30" t="s">
        <v>43</v>
      </c>
      <c r="K223" s="30" t="s">
        <v>42</v>
      </c>
      <c r="L223" s="30" t="s">
        <v>32</v>
      </c>
      <c r="M223" s="30" t="s">
        <v>145</v>
      </c>
      <c r="N223" s="30" t="s">
        <v>32</v>
      </c>
      <c r="O223" s="30" t="s">
        <v>32</v>
      </c>
      <c r="P223" s="30" t="s">
        <v>55</v>
      </c>
      <c r="Q223" s="30" t="s">
        <v>32</v>
      </c>
      <c r="R223" s="29" t="s">
        <v>32</v>
      </c>
      <c r="S223" s="29" t="s">
        <v>274</v>
      </c>
      <c r="T223" s="33" t="s">
        <v>32</v>
      </c>
      <c r="U223" s="31" t="s">
        <v>32</v>
      </c>
      <c r="V223" s="31" t="s">
        <v>275</v>
      </c>
      <c r="W223" s="30" t="s">
        <v>32</v>
      </c>
      <c r="X223" s="30" t="s">
        <v>32</v>
      </c>
      <c r="Y223" s="30" t="s">
        <v>235</v>
      </c>
      <c r="Z223" s="30" t="s">
        <v>32</v>
      </c>
      <c r="AA223" s="31" t="s">
        <v>750</v>
      </c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</row>
    <row r="224" customFormat="false" ht="15" hidden="false" customHeight="false" outlineLevel="0" collapsed="false">
      <c r="A224" s="28" t="s">
        <v>751</v>
      </c>
      <c r="B224" s="8" t="s">
        <v>752</v>
      </c>
      <c r="C224" s="29" t="s">
        <v>753</v>
      </c>
      <c r="D224" s="30" t="s">
        <v>754</v>
      </c>
      <c r="E224" s="30" t="n">
        <v>22</v>
      </c>
      <c r="F224" s="30" t="n">
        <v>0</v>
      </c>
      <c r="G224" s="31" t="n">
        <v>100</v>
      </c>
      <c r="H224" s="31" t="n">
        <v>120</v>
      </c>
      <c r="I224" s="30" t="s">
        <v>42</v>
      </c>
      <c r="J224" s="30" t="s">
        <v>43</v>
      </c>
      <c r="K224" s="30" t="s">
        <v>43</v>
      </c>
      <c r="L224" s="30" t="s">
        <v>32</v>
      </c>
      <c r="M224" s="30" t="s">
        <v>105</v>
      </c>
      <c r="N224" s="30" t="s">
        <v>180</v>
      </c>
      <c r="O224" s="30" t="s">
        <v>32</v>
      </c>
      <c r="P224" s="30" t="s">
        <v>503</v>
      </c>
      <c r="Q224" s="30" t="s">
        <v>503</v>
      </c>
      <c r="R224" s="29" t="s">
        <v>32</v>
      </c>
      <c r="S224" s="29" t="s">
        <v>69</v>
      </c>
      <c r="T224" s="33" t="s">
        <v>90</v>
      </c>
      <c r="U224" s="31" t="s">
        <v>32</v>
      </c>
      <c r="V224" s="31" t="s">
        <v>97</v>
      </c>
      <c r="W224" s="30" t="s">
        <v>755</v>
      </c>
      <c r="X224" s="30" t="s">
        <v>32</v>
      </c>
      <c r="Y224" s="30" t="s">
        <v>493</v>
      </c>
      <c r="Z224" s="30" t="s">
        <v>157</v>
      </c>
      <c r="AA224" s="31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</row>
    <row r="225" customFormat="false" ht="15" hidden="false" customHeight="false" outlineLevel="0" collapsed="false">
      <c r="A225" s="28" t="s">
        <v>756</v>
      </c>
      <c r="B225" s="8" t="s">
        <v>757</v>
      </c>
      <c r="C225" s="29" t="s">
        <v>621</v>
      </c>
      <c r="D225" s="30" t="s">
        <v>758</v>
      </c>
      <c r="E225" s="30" t="n">
        <v>70</v>
      </c>
      <c r="F225" s="30" t="n">
        <v>0</v>
      </c>
      <c r="G225" s="31" t="n">
        <v>30</v>
      </c>
      <c r="H225" s="31" t="n">
        <f aca="false">SUM(600)/5</f>
        <v>120</v>
      </c>
      <c r="I225" s="30" t="s">
        <v>44</v>
      </c>
      <c r="J225" s="30" t="s">
        <v>43</v>
      </c>
      <c r="K225" s="30" t="s">
        <v>42</v>
      </c>
      <c r="L225" s="30" t="s">
        <v>32</v>
      </c>
      <c r="M225" s="30" t="s">
        <v>180</v>
      </c>
      <c r="N225" s="30" t="s">
        <v>32</v>
      </c>
      <c r="O225" s="30" t="s">
        <v>32</v>
      </c>
      <c r="P225" s="30" t="s">
        <v>55</v>
      </c>
      <c r="Q225" s="30" t="s">
        <v>32</v>
      </c>
      <c r="R225" s="29" t="s">
        <v>32</v>
      </c>
      <c r="S225" s="29" t="s">
        <v>69</v>
      </c>
      <c r="T225" s="33" t="s">
        <v>32</v>
      </c>
      <c r="U225" s="31" t="s">
        <v>32</v>
      </c>
      <c r="V225" s="31" t="s">
        <v>97</v>
      </c>
      <c r="W225" s="30" t="s">
        <v>32</v>
      </c>
      <c r="X225" s="30" t="s">
        <v>32</v>
      </c>
      <c r="Y225" s="30" t="s">
        <v>493</v>
      </c>
      <c r="Z225" s="30" t="s">
        <v>32</v>
      </c>
      <c r="AA225" s="31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</row>
    <row r="226" customFormat="false" ht="15" hidden="false" customHeight="false" outlineLevel="0" collapsed="false">
      <c r="A226" s="15" t="s">
        <v>759</v>
      </c>
      <c r="B226" s="8" t="s">
        <v>760</v>
      </c>
      <c r="C226" s="16" t="s">
        <v>631</v>
      </c>
      <c r="D226" s="16" t="s">
        <v>32</v>
      </c>
      <c r="E226" s="16" t="s">
        <v>32</v>
      </c>
      <c r="F226" s="16" t="s">
        <v>32</v>
      </c>
      <c r="G226" s="16" t="s">
        <v>32</v>
      </c>
      <c r="H226" s="16" t="s">
        <v>32</v>
      </c>
      <c r="I226" s="16" t="s">
        <v>32</v>
      </c>
      <c r="J226" s="16" t="s">
        <v>32</v>
      </c>
      <c r="K226" s="16" t="s">
        <v>32</v>
      </c>
      <c r="L226" s="16" t="s">
        <v>32</v>
      </c>
      <c r="M226" s="16" t="s">
        <v>32</v>
      </c>
      <c r="N226" s="16" t="s">
        <v>32</v>
      </c>
      <c r="O226" s="16" t="s">
        <v>32</v>
      </c>
      <c r="P226" s="16" t="s">
        <v>32</v>
      </c>
      <c r="Q226" s="16" t="s">
        <v>32</v>
      </c>
      <c r="R226" s="16" t="s">
        <v>32</v>
      </c>
      <c r="S226" s="16" t="s">
        <v>32</v>
      </c>
      <c r="T226" s="16" t="s">
        <v>32</v>
      </c>
      <c r="U226" s="16" t="s">
        <v>32</v>
      </c>
      <c r="V226" s="16" t="s">
        <v>32</v>
      </c>
      <c r="W226" s="16" t="s">
        <v>32</v>
      </c>
      <c r="X226" s="16" t="s">
        <v>32</v>
      </c>
      <c r="Y226" s="16" t="s">
        <v>32</v>
      </c>
      <c r="Z226" s="16" t="s">
        <v>32</v>
      </c>
      <c r="AA226" s="16" t="s">
        <v>32</v>
      </c>
    </row>
    <row r="227" customFormat="false" ht="15" hidden="false" customHeight="false" outlineLevel="0" collapsed="false">
      <c r="A227" s="15" t="s">
        <v>761</v>
      </c>
      <c r="B227" s="8" t="s">
        <v>762</v>
      </c>
      <c r="C227" s="16" t="s">
        <v>631</v>
      </c>
      <c r="D227" s="17" t="s">
        <v>763</v>
      </c>
      <c r="E227" s="17" t="n">
        <v>6</v>
      </c>
      <c r="F227" s="17" t="n">
        <v>94</v>
      </c>
      <c r="G227" s="13" t="n">
        <v>0</v>
      </c>
      <c r="H227" s="13" t="s">
        <v>42</v>
      </c>
      <c r="I227" s="17" t="s">
        <v>43</v>
      </c>
      <c r="J227" s="17" t="s">
        <v>42</v>
      </c>
      <c r="K227" s="17" t="s">
        <v>32</v>
      </c>
      <c r="L227" s="17" t="s">
        <v>32</v>
      </c>
      <c r="M227" s="17" t="s">
        <v>155</v>
      </c>
      <c r="N227" s="17" t="s">
        <v>32</v>
      </c>
      <c r="O227" s="17" t="s">
        <v>32</v>
      </c>
      <c r="P227" s="17" t="s">
        <v>409</v>
      </c>
      <c r="Q227" s="17" t="s">
        <v>32</v>
      </c>
      <c r="R227" s="16" t="s">
        <v>32</v>
      </c>
      <c r="S227" s="16" t="s">
        <v>141</v>
      </c>
      <c r="T227" s="18" t="s">
        <v>32</v>
      </c>
      <c r="U227" s="13" t="s">
        <v>32</v>
      </c>
      <c r="V227" s="13" t="s">
        <v>764</v>
      </c>
      <c r="W227" s="17" t="s">
        <v>32</v>
      </c>
      <c r="X227" s="17" t="s">
        <v>32</v>
      </c>
      <c r="Y227" s="17" t="s">
        <v>85</v>
      </c>
      <c r="Z227" s="17" t="s">
        <v>32</v>
      </c>
      <c r="AA227" s="13" t="s">
        <v>765</v>
      </c>
    </row>
    <row r="228" customFormat="false" ht="15" hidden="false" customHeight="false" outlineLevel="0" collapsed="false">
      <c r="A228" s="28" t="s">
        <v>766</v>
      </c>
      <c r="B228" s="8" t="s">
        <v>767</v>
      </c>
      <c r="C228" s="29" t="s">
        <v>621</v>
      </c>
      <c r="D228" s="30" t="s">
        <v>768</v>
      </c>
      <c r="E228" s="30" t="n">
        <v>45</v>
      </c>
      <c r="F228" s="30" t="n">
        <v>0</v>
      </c>
      <c r="G228" s="31" t="n">
        <v>55</v>
      </c>
      <c r="H228" s="31" t="n">
        <v>170</v>
      </c>
      <c r="I228" s="30" t="s">
        <v>43</v>
      </c>
      <c r="J228" s="30" t="s">
        <v>43</v>
      </c>
      <c r="K228" s="30" t="s">
        <v>43</v>
      </c>
      <c r="L228" s="30" t="s">
        <v>96</v>
      </c>
      <c r="M228" s="30" t="s">
        <v>68</v>
      </c>
      <c r="N228" s="30" t="s">
        <v>123</v>
      </c>
      <c r="O228" s="30" t="s">
        <v>55</v>
      </c>
      <c r="P228" s="30" t="s">
        <v>55</v>
      </c>
      <c r="Q228" s="30" t="s">
        <v>55</v>
      </c>
      <c r="R228" s="29" t="s">
        <v>56</v>
      </c>
      <c r="S228" s="29" t="s">
        <v>70</v>
      </c>
      <c r="T228" s="33" t="s">
        <v>57</v>
      </c>
      <c r="U228" s="31" t="s">
        <v>167</v>
      </c>
      <c r="V228" s="31" t="s">
        <v>156</v>
      </c>
      <c r="W228" s="30" t="s">
        <v>98</v>
      </c>
      <c r="X228" s="30" t="s">
        <v>135</v>
      </c>
      <c r="Y228" s="30" t="s">
        <v>135</v>
      </c>
      <c r="Z228" s="30" t="s">
        <v>157</v>
      </c>
      <c r="AA228" s="31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</row>
    <row r="229" customFormat="false" ht="15" hidden="false" customHeight="false" outlineLevel="0" collapsed="false">
      <c r="A229" s="28" t="s">
        <v>769</v>
      </c>
      <c r="B229" s="8" t="s">
        <v>770</v>
      </c>
      <c r="C229" s="29" t="s">
        <v>621</v>
      </c>
      <c r="D229" s="30" t="s">
        <v>771</v>
      </c>
      <c r="E229" s="30" t="n">
        <v>35</v>
      </c>
      <c r="F229" s="30" t="n">
        <v>5</v>
      </c>
      <c r="G229" s="31" t="n">
        <v>60</v>
      </c>
      <c r="H229" s="31" t="n">
        <f aca="false">SUM(500)/5</f>
        <v>100</v>
      </c>
      <c r="I229" s="30" t="s">
        <v>44</v>
      </c>
      <c r="J229" s="30" t="s">
        <v>43</v>
      </c>
      <c r="K229" s="30" t="s">
        <v>43</v>
      </c>
      <c r="L229" s="30" t="s">
        <v>32</v>
      </c>
      <c r="M229" s="30" t="s">
        <v>122</v>
      </c>
      <c r="N229" s="30" t="s">
        <v>772</v>
      </c>
      <c r="O229" s="30" t="s">
        <v>32</v>
      </c>
      <c r="P229" s="30" t="s">
        <v>55</v>
      </c>
      <c r="Q229" s="30" t="s">
        <v>55</v>
      </c>
      <c r="R229" s="29" t="s">
        <v>32</v>
      </c>
      <c r="S229" s="29" t="s">
        <v>70</v>
      </c>
      <c r="T229" s="33" t="s">
        <v>83</v>
      </c>
      <c r="U229" s="31" t="s">
        <v>32</v>
      </c>
      <c r="V229" s="31" t="s">
        <v>156</v>
      </c>
      <c r="W229" s="30" t="s">
        <v>98</v>
      </c>
      <c r="X229" s="30" t="s">
        <v>32</v>
      </c>
      <c r="Y229" s="30" t="s">
        <v>493</v>
      </c>
      <c r="Z229" s="30" t="s">
        <v>157</v>
      </c>
      <c r="AA229" s="31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</row>
    <row r="230" customFormat="false" ht="15" hidden="false" customHeight="false" outlineLevel="0" collapsed="false">
      <c r="A230" s="28" t="s">
        <v>773</v>
      </c>
      <c r="B230" s="8" t="s">
        <v>774</v>
      </c>
      <c r="C230" s="29" t="s">
        <v>706</v>
      </c>
      <c r="D230" s="30" t="s">
        <v>775</v>
      </c>
      <c r="E230" s="30" t="n">
        <v>10</v>
      </c>
      <c r="F230" s="30" t="n">
        <v>0</v>
      </c>
      <c r="G230" s="31" t="n">
        <v>100</v>
      </c>
      <c r="H230" s="31" t="n">
        <v>140</v>
      </c>
      <c r="I230" s="30" t="s">
        <v>42</v>
      </c>
      <c r="J230" s="30" t="s">
        <v>43</v>
      </c>
      <c r="K230" s="30" t="s">
        <v>43</v>
      </c>
      <c r="L230" s="30" t="s">
        <v>32</v>
      </c>
      <c r="M230" s="30" t="s">
        <v>180</v>
      </c>
      <c r="N230" s="30" t="s">
        <v>145</v>
      </c>
      <c r="O230" s="30" t="s">
        <v>32</v>
      </c>
      <c r="P230" s="30" t="s">
        <v>55</v>
      </c>
      <c r="Q230" s="30" t="s">
        <v>55</v>
      </c>
      <c r="R230" s="29" t="s">
        <v>32</v>
      </c>
      <c r="S230" s="29" t="s">
        <v>133</v>
      </c>
      <c r="T230" s="33" t="s">
        <v>83</v>
      </c>
      <c r="U230" s="31" t="s">
        <v>32</v>
      </c>
      <c r="V230" s="31" t="s">
        <v>134</v>
      </c>
      <c r="W230" s="30" t="s">
        <v>98</v>
      </c>
      <c r="X230" s="30" t="s">
        <v>32</v>
      </c>
      <c r="Y230" s="30" t="s">
        <v>567</v>
      </c>
      <c r="Z230" s="30" t="s">
        <v>157</v>
      </c>
      <c r="AA230" s="31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</row>
    <row r="231" customFormat="false" ht="15" hidden="false" customHeight="false" outlineLevel="0" collapsed="false">
      <c r="A231" s="28" t="s">
        <v>776</v>
      </c>
      <c r="B231" s="8" t="s">
        <v>777</v>
      </c>
      <c r="C231" s="29" t="s">
        <v>706</v>
      </c>
      <c r="D231" s="30" t="s">
        <v>778</v>
      </c>
      <c r="E231" s="30" t="n">
        <v>27</v>
      </c>
      <c r="F231" s="30" t="n">
        <v>0</v>
      </c>
      <c r="G231" s="31" t="n">
        <v>100</v>
      </c>
      <c r="H231" s="31" t="n">
        <v>110</v>
      </c>
      <c r="I231" s="30" t="s">
        <v>42</v>
      </c>
      <c r="J231" s="30" t="s">
        <v>43</v>
      </c>
      <c r="K231" s="30" t="s">
        <v>43</v>
      </c>
      <c r="L231" s="30" t="s">
        <v>32</v>
      </c>
      <c r="M231" s="30" t="s">
        <v>145</v>
      </c>
      <c r="N231" s="30" t="s">
        <v>155</v>
      </c>
      <c r="O231" s="30" t="s">
        <v>32</v>
      </c>
      <c r="P231" s="30" t="s">
        <v>55</v>
      </c>
      <c r="Q231" s="30" t="s">
        <v>55</v>
      </c>
      <c r="R231" s="29" t="s">
        <v>32</v>
      </c>
      <c r="S231" s="29" t="s">
        <v>69</v>
      </c>
      <c r="T231" s="33" t="s">
        <v>57</v>
      </c>
      <c r="U231" s="31" t="s">
        <v>32</v>
      </c>
      <c r="V231" s="31" t="s">
        <v>97</v>
      </c>
      <c r="W231" s="30" t="s">
        <v>98</v>
      </c>
      <c r="X231" s="30" t="s">
        <v>32</v>
      </c>
      <c r="Y231" s="30" t="s">
        <v>135</v>
      </c>
      <c r="Z231" s="30" t="s">
        <v>157</v>
      </c>
      <c r="AA231" s="31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</row>
    <row r="232" customFormat="false" ht="15" hidden="false" customHeight="false" outlineLevel="0" collapsed="false">
      <c r="A232" s="28" t="s">
        <v>779</v>
      </c>
      <c r="B232" s="8" t="s">
        <v>780</v>
      </c>
      <c r="C232" s="29" t="s">
        <v>621</v>
      </c>
      <c r="D232" s="30" t="s">
        <v>781</v>
      </c>
      <c r="E232" s="30" t="n">
        <v>35</v>
      </c>
      <c r="F232" s="30" t="n">
        <v>0</v>
      </c>
      <c r="G232" s="31" t="n">
        <v>100</v>
      </c>
      <c r="H232" s="31" t="n">
        <v>130</v>
      </c>
      <c r="I232" s="30" t="s">
        <v>43</v>
      </c>
      <c r="J232" s="30" t="s">
        <v>43</v>
      </c>
      <c r="K232" s="30" t="s">
        <v>43</v>
      </c>
      <c r="L232" s="30" t="s">
        <v>772</v>
      </c>
      <c r="M232" s="30" t="s">
        <v>130</v>
      </c>
      <c r="N232" s="30" t="s">
        <v>452</v>
      </c>
      <c r="O232" s="30" t="s">
        <v>55</v>
      </c>
      <c r="P232" s="30" t="s">
        <v>55</v>
      </c>
      <c r="Q232" s="30" t="s">
        <v>414</v>
      </c>
      <c r="R232" s="29" t="s">
        <v>133</v>
      </c>
      <c r="S232" s="29" t="s">
        <v>69</v>
      </c>
      <c r="T232" s="33" t="s">
        <v>57</v>
      </c>
      <c r="U232" s="31" t="s">
        <v>134</v>
      </c>
      <c r="V232" s="31" t="s">
        <v>97</v>
      </c>
      <c r="W232" s="30" t="s">
        <v>98</v>
      </c>
      <c r="X232" s="30" t="s">
        <v>135</v>
      </c>
      <c r="Y232" s="30" t="s">
        <v>135</v>
      </c>
      <c r="Z232" s="30" t="s">
        <v>157</v>
      </c>
      <c r="AA232" s="31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</row>
    <row r="233" customFormat="false" ht="15" hidden="false" customHeight="false" outlineLevel="0" collapsed="false">
      <c r="A233" s="28" t="s">
        <v>782</v>
      </c>
      <c r="B233" s="8" t="s">
        <v>783</v>
      </c>
      <c r="C233" s="29" t="s">
        <v>621</v>
      </c>
      <c r="D233" s="30" t="s">
        <v>784</v>
      </c>
      <c r="E233" s="30" t="n">
        <v>5</v>
      </c>
      <c r="F233" s="30" t="n">
        <v>0</v>
      </c>
      <c r="G233" s="31" t="n">
        <v>100</v>
      </c>
      <c r="H233" s="31" t="n">
        <v>170</v>
      </c>
      <c r="I233" s="30" t="s">
        <v>43</v>
      </c>
      <c r="J233" s="30" t="s">
        <v>43</v>
      </c>
      <c r="K233" s="30" t="s">
        <v>42</v>
      </c>
      <c r="L233" s="30" t="s">
        <v>66</v>
      </c>
      <c r="M233" s="30" t="s">
        <v>180</v>
      </c>
      <c r="N233" s="30" t="s">
        <v>32</v>
      </c>
      <c r="O233" s="30" t="s">
        <v>55</v>
      </c>
      <c r="P233" s="30" t="s">
        <v>55</v>
      </c>
      <c r="Q233" s="30" t="s">
        <v>32</v>
      </c>
      <c r="R233" s="29" t="s">
        <v>56</v>
      </c>
      <c r="S233" s="29" t="s">
        <v>69</v>
      </c>
      <c r="T233" s="33" t="s">
        <v>32</v>
      </c>
      <c r="U233" s="31" t="s">
        <v>167</v>
      </c>
      <c r="V233" s="31" t="s">
        <v>97</v>
      </c>
      <c r="W233" s="30" t="s">
        <v>32</v>
      </c>
      <c r="X233" s="30" t="s">
        <v>567</v>
      </c>
      <c r="Y233" s="30" t="s">
        <v>135</v>
      </c>
      <c r="Z233" s="30" t="s">
        <v>32</v>
      </c>
      <c r="AA233" s="31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</row>
    <row r="234" customFormat="false" ht="15" hidden="false" customHeight="false" outlineLevel="0" collapsed="false">
      <c r="A234" s="15" t="s">
        <v>785</v>
      </c>
      <c r="B234" s="8" t="s">
        <v>786</v>
      </c>
      <c r="C234" s="16" t="s">
        <v>621</v>
      </c>
      <c r="D234" s="17" t="s">
        <v>32</v>
      </c>
      <c r="E234" s="17" t="s">
        <v>32</v>
      </c>
      <c r="F234" s="17" t="s">
        <v>32</v>
      </c>
      <c r="G234" s="17" t="s">
        <v>32</v>
      </c>
      <c r="H234" s="17" t="s">
        <v>32</v>
      </c>
      <c r="I234" s="17" t="s">
        <v>32</v>
      </c>
      <c r="J234" s="17" t="s">
        <v>32</v>
      </c>
      <c r="K234" s="17" t="s">
        <v>32</v>
      </c>
      <c r="L234" s="17" t="s">
        <v>32</v>
      </c>
      <c r="M234" s="17" t="s">
        <v>32</v>
      </c>
      <c r="N234" s="17" t="s">
        <v>32</v>
      </c>
      <c r="O234" s="17" t="s">
        <v>32</v>
      </c>
      <c r="P234" s="17" t="s">
        <v>32</v>
      </c>
      <c r="Q234" s="17" t="s">
        <v>32</v>
      </c>
      <c r="R234" s="16" t="s">
        <v>32</v>
      </c>
      <c r="S234" s="16" t="s">
        <v>32</v>
      </c>
      <c r="T234" s="16" t="s">
        <v>32</v>
      </c>
      <c r="U234" s="17" t="s">
        <v>32</v>
      </c>
      <c r="V234" s="17" t="s">
        <v>32</v>
      </c>
      <c r="W234" s="17" t="s">
        <v>32</v>
      </c>
      <c r="X234" s="17" t="s">
        <v>32</v>
      </c>
      <c r="Y234" s="17" t="s">
        <v>32</v>
      </c>
      <c r="Z234" s="17" t="s">
        <v>32</v>
      </c>
      <c r="AA234" s="13" t="s">
        <v>787</v>
      </c>
    </row>
    <row r="235" customFormat="false" ht="15" hidden="false" customHeight="false" outlineLevel="0" collapsed="false">
      <c r="A235" s="15" t="s">
        <v>788</v>
      </c>
      <c r="B235" s="8" t="s">
        <v>789</v>
      </c>
      <c r="C235" s="16" t="s">
        <v>621</v>
      </c>
      <c r="D235" s="17" t="s">
        <v>32</v>
      </c>
      <c r="E235" s="17" t="s">
        <v>32</v>
      </c>
      <c r="F235" s="17" t="s">
        <v>32</v>
      </c>
      <c r="G235" s="17" t="s">
        <v>32</v>
      </c>
      <c r="H235" s="17" t="s">
        <v>32</v>
      </c>
      <c r="I235" s="17" t="s">
        <v>32</v>
      </c>
      <c r="J235" s="17" t="s">
        <v>32</v>
      </c>
      <c r="K235" s="17" t="s">
        <v>32</v>
      </c>
      <c r="L235" s="17" t="s">
        <v>32</v>
      </c>
      <c r="M235" s="17" t="s">
        <v>32</v>
      </c>
      <c r="N235" s="17" t="s">
        <v>32</v>
      </c>
      <c r="O235" s="17" t="s">
        <v>32</v>
      </c>
      <c r="P235" s="17" t="s">
        <v>32</v>
      </c>
      <c r="Q235" s="17" t="s">
        <v>32</v>
      </c>
      <c r="R235" s="16" t="s">
        <v>32</v>
      </c>
      <c r="S235" s="16" t="s">
        <v>32</v>
      </c>
      <c r="T235" s="16" t="s">
        <v>32</v>
      </c>
      <c r="U235" s="17" t="s">
        <v>32</v>
      </c>
      <c r="V235" s="17" t="s">
        <v>32</v>
      </c>
      <c r="W235" s="17" t="s">
        <v>32</v>
      </c>
      <c r="X235" s="17" t="s">
        <v>32</v>
      </c>
      <c r="Y235" s="17" t="s">
        <v>32</v>
      </c>
      <c r="Z235" s="17" t="s">
        <v>32</v>
      </c>
      <c r="AA235" s="13"/>
    </row>
    <row r="236" customFormat="false" ht="15" hidden="false" customHeight="false" outlineLevel="0" collapsed="false">
      <c r="A236" s="15" t="s">
        <v>790</v>
      </c>
      <c r="B236" s="8" t="s">
        <v>791</v>
      </c>
      <c r="C236" s="16" t="s">
        <v>621</v>
      </c>
      <c r="D236" s="17" t="s">
        <v>32</v>
      </c>
      <c r="E236" s="17" t="s">
        <v>32</v>
      </c>
      <c r="F236" s="17" t="s">
        <v>32</v>
      </c>
      <c r="G236" s="17" t="s">
        <v>32</v>
      </c>
      <c r="H236" s="17" t="s">
        <v>32</v>
      </c>
      <c r="I236" s="17" t="s">
        <v>32</v>
      </c>
      <c r="J236" s="17" t="s">
        <v>32</v>
      </c>
      <c r="K236" s="17" t="s">
        <v>32</v>
      </c>
      <c r="L236" s="17" t="s">
        <v>32</v>
      </c>
      <c r="M236" s="17" t="s">
        <v>32</v>
      </c>
      <c r="N236" s="17" t="s">
        <v>32</v>
      </c>
      <c r="O236" s="17" t="s">
        <v>32</v>
      </c>
      <c r="P236" s="17" t="s">
        <v>32</v>
      </c>
      <c r="Q236" s="17" t="s">
        <v>32</v>
      </c>
      <c r="R236" s="16" t="s">
        <v>32</v>
      </c>
      <c r="S236" s="16" t="s">
        <v>32</v>
      </c>
      <c r="T236" s="16" t="s">
        <v>32</v>
      </c>
      <c r="U236" s="17" t="s">
        <v>32</v>
      </c>
      <c r="V236" s="17" t="s">
        <v>32</v>
      </c>
      <c r="W236" s="17" t="s">
        <v>32</v>
      </c>
      <c r="X236" s="17" t="s">
        <v>32</v>
      </c>
      <c r="Y236" s="17" t="s">
        <v>32</v>
      </c>
      <c r="Z236" s="17" t="s">
        <v>32</v>
      </c>
      <c r="AA236" s="13"/>
    </row>
    <row r="237" customFormat="false" ht="15" hidden="false" customHeight="false" outlineLevel="0" collapsed="false">
      <c r="A237" s="15" t="s">
        <v>792</v>
      </c>
      <c r="B237" s="8" t="s">
        <v>793</v>
      </c>
      <c r="C237" s="16" t="s">
        <v>621</v>
      </c>
      <c r="D237" s="17" t="s">
        <v>32</v>
      </c>
      <c r="E237" s="17" t="s">
        <v>32</v>
      </c>
      <c r="F237" s="17" t="s">
        <v>32</v>
      </c>
      <c r="G237" s="17" t="s">
        <v>32</v>
      </c>
      <c r="H237" s="17" t="s">
        <v>32</v>
      </c>
      <c r="I237" s="17" t="s">
        <v>32</v>
      </c>
      <c r="J237" s="17" t="s">
        <v>32</v>
      </c>
      <c r="K237" s="17" t="s">
        <v>32</v>
      </c>
      <c r="L237" s="17" t="s">
        <v>32</v>
      </c>
      <c r="M237" s="17" t="s">
        <v>32</v>
      </c>
      <c r="N237" s="17" t="s">
        <v>32</v>
      </c>
      <c r="O237" s="17" t="s">
        <v>32</v>
      </c>
      <c r="P237" s="17" t="s">
        <v>32</v>
      </c>
      <c r="Q237" s="17" t="s">
        <v>32</v>
      </c>
      <c r="R237" s="16" t="s">
        <v>32</v>
      </c>
      <c r="S237" s="16" t="s">
        <v>32</v>
      </c>
      <c r="T237" s="16" t="s">
        <v>32</v>
      </c>
      <c r="U237" s="17" t="s">
        <v>32</v>
      </c>
      <c r="V237" s="17" t="s">
        <v>32</v>
      </c>
      <c r="W237" s="17" t="s">
        <v>32</v>
      </c>
      <c r="X237" s="17" t="s">
        <v>32</v>
      </c>
      <c r="Y237" s="17" t="s">
        <v>32</v>
      </c>
      <c r="Z237" s="17" t="s">
        <v>32</v>
      </c>
      <c r="AA237" s="13"/>
    </row>
    <row r="238" customFormat="false" ht="15" hidden="false" customHeight="false" outlineLevel="0" collapsed="false">
      <c r="A238" s="15" t="s">
        <v>794</v>
      </c>
      <c r="B238" s="8" t="s">
        <v>795</v>
      </c>
      <c r="C238" s="16" t="s">
        <v>621</v>
      </c>
      <c r="D238" s="17" t="s">
        <v>32</v>
      </c>
      <c r="E238" s="17" t="s">
        <v>32</v>
      </c>
      <c r="F238" s="17" t="s">
        <v>32</v>
      </c>
      <c r="G238" s="17" t="s">
        <v>32</v>
      </c>
      <c r="H238" s="17" t="s">
        <v>32</v>
      </c>
      <c r="I238" s="17" t="s">
        <v>32</v>
      </c>
      <c r="J238" s="17" t="s">
        <v>32</v>
      </c>
      <c r="K238" s="17" t="s">
        <v>32</v>
      </c>
      <c r="L238" s="17" t="s">
        <v>32</v>
      </c>
      <c r="M238" s="17" t="s">
        <v>32</v>
      </c>
      <c r="N238" s="17" t="s">
        <v>32</v>
      </c>
      <c r="O238" s="17" t="s">
        <v>32</v>
      </c>
      <c r="P238" s="17" t="s">
        <v>32</v>
      </c>
      <c r="Q238" s="17" t="s">
        <v>32</v>
      </c>
      <c r="R238" s="16" t="s">
        <v>32</v>
      </c>
      <c r="S238" s="16" t="s">
        <v>32</v>
      </c>
      <c r="T238" s="16" t="s">
        <v>32</v>
      </c>
      <c r="U238" s="17" t="s">
        <v>32</v>
      </c>
      <c r="V238" s="17" t="s">
        <v>32</v>
      </c>
      <c r="W238" s="17" t="s">
        <v>32</v>
      </c>
      <c r="X238" s="17" t="s">
        <v>32</v>
      </c>
      <c r="Y238" s="17" t="s">
        <v>32</v>
      </c>
      <c r="Z238" s="17" t="s">
        <v>32</v>
      </c>
      <c r="AA238" s="13"/>
    </row>
    <row r="239" customFormat="false" ht="15" hidden="false" customHeight="false" outlineLevel="0" collapsed="false">
      <c r="A239" s="15" t="s">
        <v>796</v>
      </c>
      <c r="B239" s="8" t="s">
        <v>797</v>
      </c>
      <c r="C239" s="16" t="s">
        <v>621</v>
      </c>
      <c r="D239" s="17" t="s">
        <v>32</v>
      </c>
      <c r="E239" s="17" t="s">
        <v>32</v>
      </c>
      <c r="F239" s="17" t="s">
        <v>32</v>
      </c>
      <c r="G239" s="17" t="s">
        <v>32</v>
      </c>
      <c r="H239" s="17" t="s">
        <v>32</v>
      </c>
      <c r="I239" s="17" t="s">
        <v>32</v>
      </c>
      <c r="J239" s="17" t="s">
        <v>32</v>
      </c>
      <c r="K239" s="17" t="s">
        <v>32</v>
      </c>
      <c r="L239" s="17" t="s">
        <v>32</v>
      </c>
      <c r="M239" s="17" t="s">
        <v>32</v>
      </c>
      <c r="N239" s="17" t="s">
        <v>32</v>
      </c>
      <c r="O239" s="17" t="s">
        <v>32</v>
      </c>
      <c r="P239" s="17" t="s">
        <v>32</v>
      </c>
      <c r="Q239" s="17" t="s">
        <v>32</v>
      </c>
      <c r="R239" s="16" t="s">
        <v>32</v>
      </c>
      <c r="S239" s="16" t="s">
        <v>32</v>
      </c>
      <c r="T239" s="16" t="s">
        <v>32</v>
      </c>
      <c r="U239" s="17" t="s">
        <v>32</v>
      </c>
      <c r="V239" s="17" t="s">
        <v>32</v>
      </c>
      <c r="W239" s="17" t="s">
        <v>32</v>
      </c>
      <c r="X239" s="17" t="s">
        <v>32</v>
      </c>
      <c r="Y239" s="17" t="s">
        <v>32</v>
      </c>
      <c r="Z239" s="17" t="s">
        <v>32</v>
      </c>
      <c r="AA239" s="13"/>
    </row>
    <row r="240" customFormat="false" ht="15" hidden="false" customHeight="false" outlineLevel="0" collapsed="false">
      <c r="A240" s="15" t="s">
        <v>798</v>
      </c>
      <c r="B240" s="8" t="s">
        <v>799</v>
      </c>
      <c r="C240" s="16" t="s">
        <v>621</v>
      </c>
      <c r="D240" s="17" t="s">
        <v>32</v>
      </c>
      <c r="E240" s="17" t="s">
        <v>32</v>
      </c>
      <c r="F240" s="17" t="s">
        <v>32</v>
      </c>
      <c r="G240" s="17" t="s">
        <v>32</v>
      </c>
      <c r="H240" s="17" t="s">
        <v>32</v>
      </c>
      <c r="I240" s="17" t="s">
        <v>32</v>
      </c>
      <c r="J240" s="17" t="s">
        <v>32</v>
      </c>
      <c r="K240" s="17" t="s">
        <v>32</v>
      </c>
      <c r="L240" s="17" t="s">
        <v>32</v>
      </c>
      <c r="M240" s="17" t="s">
        <v>32</v>
      </c>
      <c r="N240" s="17" t="s">
        <v>32</v>
      </c>
      <c r="O240" s="17" t="s">
        <v>32</v>
      </c>
      <c r="P240" s="17" t="s">
        <v>32</v>
      </c>
      <c r="Q240" s="17" t="s">
        <v>32</v>
      </c>
      <c r="R240" s="16" t="s">
        <v>32</v>
      </c>
      <c r="S240" s="16" t="s">
        <v>32</v>
      </c>
      <c r="T240" s="16" t="s">
        <v>32</v>
      </c>
      <c r="U240" s="17" t="s">
        <v>32</v>
      </c>
      <c r="V240" s="17" t="s">
        <v>32</v>
      </c>
      <c r="W240" s="17" t="s">
        <v>32</v>
      </c>
      <c r="X240" s="17" t="s">
        <v>32</v>
      </c>
      <c r="Y240" s="17" t="s">
        <v>32</v>
      </c>
      <c r="Z240" s="17" t="s">
        <v>32</v>
      </c>
      <c r="AA240" s="13"/>
    </row>
    <row r="241" customFormat="false" ht="15" hidden="false" customHeight="false" outlineLevel="0" collapsed="false">
      <c r="A241" s="15" t="s">
        <v>800</v>
      </c>
      <c r="B241" s="8" t="s">
        <v>801</v>
      </c>
      <c r="C241" s="16" t="s">
        <v>621</v>
      </c>
      <c r="D241" s="17" t="s">
        <v>32</v>
      </c>
      <c r="E241" s="17" t="s">
        <v>32</v>
      </c>
      <c r="F241" s="17" t="s">
        <v>32</v>
      </c>
      <c r="G241" s="17" t="s">
        <v>32</v>
      </c>
      <c r="H241" s="17" t="s">
        <v>32</v>
      </c>
      <c r="I241" s="17" t="s">
        <v>32</v>
      </c>
      <c r="J241" s="17" t="s">
        <v>32</v>
      </c>
      <c r="K241" s="17" t="s">
        <v>32</v>
      </c>
      <c r="L241" s="17" t="s">
        <v>32</v>
      </c>
      <c r="M241" s="17" t="s">
        <v>32</v>
      </c>
      <c r="N241" s="17" t="s">
        <v>32</v>
      </c>
      <c r="O241" s="17" t="s">
        <v>32</v>
      </c>
      <c r="P241" s="17" t="s">
        <v>32</v>
      </c>
      <c r="Q241" s="17" t="s">
        <v>32</v>
      </c>
      <c r="R241" s="16" t="s">
        <v>32</v>
      </c>
      <c r="S241" s="16" t="s">
        <v>32</v>
      </c>
      <c r="T241" s="16" t="s">
        <v>32</v>
      </c>
      <c r="U241" s="17" t="s">
        <v>32</v>
      </c>
      <c r="V241" s="17" t="s">
        <v>32</v>
      </c>
      <c r="W241" s="17" t="s">
        <v>32</v>
      </c>
      <c r="X241" s="17" t="s">
        <v>32</v>
      </c>
      <c r="Y241" s="17" t="s">
        <v>32</v>
      </c>
      <c r="Z241" s="17" t="s">
        <v>32</v>
      </c>
      <c r="AA241" s="13"/>
    </row>
    <row r="242" customFormat="false" ht="15" hidden="false" customHeight="false" outlineLevel="0" collapsed="false">
      <c r="A242" s="15" t="s">
        <v>802</v>
      </c>
      <c r="B242" s="8" t="s">
        <v>803</v>
      </c>
      <c r="C242" s="16" t="s">
        <v>621</v>
      </c>
      <c r="D242" s="17" t="s">
        <v>32</v>
      </c>
      <c r="E242" s="17" t="s">
        <v>32</v>
      </c>
      <c r="F242" s="17" t="s">
        <v>32</v>
      </c>
      <c r="G242" s="17" t="s">
        <v>32</v>
      </c>
      <c r="H242" s="17" t="s">
        <v>32</v>
      </c>
      <c r="I242" s="17" t="s">
        <v>32</v>
      </c>
      <c r="J242" s="17" t="s">
        <v>32</v>
      </c>
      <c r="K242" s="17" t="s">
        <v>32</v>
      </c>
      <c r="L242" s="17" t="s">
        <v>32</v>
      </c>
      <c r="M242" s="17" t="s">
        <v>32</v>
      </c>
      <c r="N242" s="17" t="s">
        <v>32</v>
      </c>
      <c r="O242" s="17" t="s">
        <v>32</v>
      </c>
      <c r="P242" s="17" t="s">
        <v>32</v>
      </c>
      <c r="Q242" s="17" t="s">
        <v>32</v>
      </c>
      <c r="R242" s="16" t="s">
        <v>32</v>
      </c>
      <c r="S242" s="16" t="s">
        <v>32</v>
      </c>
      <c r="T242" s="16" t="s">
        <v>32</v>
      </c>
      <c r="U242" s="17" t="s">
        <v>32</v>
      </c>
      <c r="V242" s="17" t="s">
        <v>32</v>
      </c>
      <c r="W242" s="17" t="s">
        <v>32</v>
      </c>
      <c r="X242" s="17" t="s">
        <v>32</v>
      </c>
      <c r="Y242" s="17" t="s">
        <v>32</v>
      </c>
      <c r="Z242" s="17" t="s">
        <v>32</v>
      </c>
      <c r="AA242" s="13"/>
    </row>
    <row r="243" customFormat="false" ht="15" hidden="false" customHeight="false" outlineLevel="0" collapsed="false">
      <c r="A243" s="15" t="s">
        <v>804</v>
      </c>
      <c r="B243" s="8" t="s">
        <v>805</v>
      </c>
      <c r="C243" s="16" t="s">
        <v>621</v>
      </c>
      <c r="D243" s="17" t="s">
        <v>32</v>
      </c>
      <c r="E243" s="17" t="s">
        <v>32</v>
      </c>
      <c r="F243" s="17" t="s">
        <v>32</v>
      </c>
      <c r="G243" s="17" t="s">
        <v>32</v>
      </c>
      <c r="H243" s="17" t="s">
        <v>32</v>
      </c>
      <c r="I243" s="17" t="s">
        <v>32</v>
      </c>
      <c r="J243" s="17" t="s">
        <v>32</v>
      </c>
      <c r="K243" s="17" t="s">
        <v>32</v>
      </c>
      <c r="L243" s="17" t="s">
        <v>32</v>
      </c>
      <c r="M243" s="17" t="s">
        <v>32</v>
      </c>
      <c r="N243" s="17" t="s">
        <v>32</v>
      </c>
      <c r="O243" s="17" t="s">
        <v>32</v>
      </c>
      <c r="P243" s="17" t="s">
        <v>32</v>
      </c>
      <c r="Q243" s="17" t="s">
        <v>32</v>
      </c>
      <c r="R243" s="16" t="s">
        <v>32</v>
      </c>
      <c r="S243" s="16" t="s">
        <v>32</v>
      </c>
      <c r="T243" s="16" t="s">
        <v>32</v>
      </c>
      <c r="U243" s="17" t="s">
        <v>32</v>
      </c>
      <c r="V243" s="17" t="s">
        <v>32</v>
      </c>
      <c r="W243" s="17" t="s">
        <v>32</v>
      </c>
      <c r="X243" s="17" t="s">
        <v>32</v>
      </c>
      <c r="Y243" s="17" t="s">
        <v>32</v>
      </c>
      <c r="Z243" s="17" t="s">
        <v>32</v>
      </c>
      <c r="AA243" s="13"/>
    </row>
    <row r="244" customFormat="false" ht="15" hidden="false" customHeight="false" outlineLevel="0" collapsed="false">
      <c r="A244" s="15" t="s">
        <v>806</v>
      </c>
      <c r="B244" s="8" t="s">
        <v>807</v>
      </c>
      <c r="C244" s="16" t="s">
        <v>621</v>
      </c>
      <c r="D244" s="17" t="s">
        <v>32</v>
      </c>
      <c r="E244" s="17" t="s">
        <v>32</v>
      </c>
      <c r="F244" s="17" t="s">
        <v>32</v>
      </c>
      <c r="G244" s="17" t="s">
        <v>32</v>
      </c>
      <c r="H244" s="17" t="s">
        <v>32</v>
      </c>
      <c r="I244" s="17" t="s">
        <v>32</v>
      </c>
      <c r="J244" s="17" t="s">
        <v>32</v>
      </c>
      <c r="K244" s="17" t="s">
        <v>32</v>
      </c>
      <c r="L244" s="17" t="s">
        <v>32</v>
      </c>
      <c r="M244" s="17" t="s">
        <v>32</v>
      </c>
      <c r="N244" s="17" t="s">
        <v>32</v>
      </c>
      <c r="O244" s="17" t="s">
        <v>32</v>
      </c>
      <c r="P244" s="17" t="s">
        <v>32</v>
      </c>
      <c r="Q244" s="17" t="s">
        <v>32</v>
      </c>
      <c r="R244" s="16" t="s">
        <v>32</v>
      </c>
      <c r="S244" s="16" t="s">
        <v>32</v>
      </c>
      <c r="T244" s="16" t="s">
        <v>32</v>
      </c>
      <c r="U244" s="17" t="s">
        <v>32</v>
      </c>
      <c r="V244" s="17" t="s">
        <v>32</v>
      </c>
      <c r="W244" s="17" t="s">
        <v>32</v>
      </c>
      <c r="X244" s="17" t="s">
        <v>32</v>
      </c>
      <c r="Y244" s="17" t="s">
        <v>32</v>
      </c>
      <c r="Z244" s="17" t="s">
        <v>32</v>
      </c>
      <c r="AA244" s="13"/>
    </row>
    <row r="245" customFormat="false" ht="15" hidden="false" customHeight="false" outlineLevel="0" collapsed="false">
      <c r="A245" s="28" t="s">
        <v>808</v>
      </c>
      <c r="B245" s="8" t="s">
        <v>809</v>
      </c>
      <c r="C245" s="29" t="s">
        <v>621</v>
      </c>
      <c r="D245" s="30" t="s">
        <v>810</v>
      </c>
      <c r="E245" s="30" t="n">
        <v>20</v>
      </c>
      <c r="F245" s="30" t="n">
        <v>0</v>
      </c>
      <c r="G245" s="31" t="n">
        <v>100</v>
      </c>
      <c r="H245" s="31" t="n">
        <f aca="false">SUM(600)/5</f>
        <v>120</v>
      </c>
      <c r="I245" s="30" t="s">
        <v>43</v>
      </c>
      <c r="J245" s="30" t="s">
        <v>43</v>
      </c>
      <c r="K245" s="30" t="s">
        <v>42</v>
      </c>
      <c r="L245" s="30" t="s">
        <v>81</v>
      </c>
      <c r="M245" s="30" t="s">
        <v>54</v>
      </c>
      <c r="N245" s="30" t="s">
        <v>32</v>
      </c>
      <c r="O245" s="30" t="s">
        <v>55</v>
      </c>
      <c r="P245" s="30" t="s">
        <v>503</v>
      </c>
      <c r="Q245" s="30" t="s">
        <v>32</v>
      </c>
      <c r="R245" s="29" t="s">
        <v>274</v>
      </c>
      <c r="S245" s="29" t="s">
        <v>141</v>
      </c>
      <c r="T245" s="33" t="s">
        <v>32</v>
      </c>
      <c r="U245" s="31" t="s">
        <v>275</v>
      </c>
      <c r="V245" s="31" t="s">
        <v>146</v>
      </c>
      <c r="W245" s="30" t="s">
        <v>32</v>
      </c>
      <c r="X245" s="30" t="s">
        <v>567</v>
      </c>
      <c r="Y245" s="30" t="s">
        <v>157</v>
      </c>
      <c r="Z245" s="30" t="s">
        <v>32</v>
      </c>
      <c r="AA245" s="31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</row>
    <row r="246" customFormat="false" ht="12.75" hidden="false" customHeight="true" outlineLevel="0" collapsed="false">
      <c r="A246" s="28" t="s">
        <v>811</v>
      </c>
      <c r="B246" s="8" t="s">
        <v>812</v>
      </c>
      <c r="C246" s="29" t="s">
        <v>706</v>
      </c>
      <c r="D246" s="30" t="s">
        <v>813</v>
      </c>
      <c r="E246" s="30" t="n">
        <v>55</v>
      </c>
      <c r="F246" s="30" t="n">
        <v>0</v>
      </c>
      <c r="G246" s="31" t="n">
        <v>100</v>
      </c>
      <c r="H246" s="31" t="n">
        <f aca="false">SUM(400)/5</f>
        <v>80</v>
      </c>
      <c r="I246" s="30" t="s">
        <v>43</v>
      </c>
      <c r="J246" s="30" t="s">
        <v>43</v>
      </c>
      <c r="K246" s="30" t="s">
        <v>43</v>
      </c>
      <c r="L246" s="30" t="s">
        <v>68</v>
      </c>
      <c r="M246" s="30" t="s">
        <v>68</v>
      </c>
      <c r="N246" s="30" t="s">
        <v>122</v>
      </c>
      <c r="O246" s="30" t="s">
        <v>55</v>
      </c>
      <c r="P246" s="30" t="s">
        <v>55</v>
      </c>
      <c r="Q246" s="30" t="s">
        <v>55</v>
      </c>
      <c r="R246" s="29" t="s">
        <v>133</v>
      </c>
      <c r="S246" s="29" t="s">
        <v>70</v>
      </c>
      <c r="T246" s="33" t="s">
        <v>90</v>
      </c>
      <c r="U246" s="31" t="s">
        <v>134</v>
      </c>
      <c r="V246" s="31" t="s">
        <v>156</v>
      </c>
      <c r="W246" s="30" t="s">
        <v>98</v>
      </c>
      <c r="X246" s="30" t="s">
        <v>567</v>
      </c>
      <c r="Y246" s="30" t="s">
        <v>135</v>
      </c>
      <c r="Z246" s="30" t="s">
        <v>135</v>
      </c>
      <c r="AA246" s="31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</row>
    <row r="247" customFormat="false" ht="15" hidden="false" customHeight="false" outlineLevel="0" collapsed="false">
      <c r="A247" s="15" t="s">
        <v>814</v>
      </c>
      <c r="B247" s="8" t="s">
        <v>815</v>
      </c>
      <c r="C247" s="16" t="s">
        <v>816</v>
      </c>
      <c r="D247" s="17" t="s">
        <v>817</v>
      </c>
      <c r="E247" s="17" t="n">
        <v>6</v>
      </c>
      <c r="F247" s="17" t="n">
        <v>94</v>
      </c>
      <c r="G247" s="13" t="n">
        <v>0</v>
      </c>
      <c r="H247" s="13" t="n">
        <v>110</v>
      </c>
      <c r="I247" s="17" t="s">
        <v>42</v>
      </c>
      <c r="J247" s="17" t="s">
        <v>43</v>
      </c>
      <c r="K247" s="17" t="s">
        <v>42</v>
      </c>
      <c r="L247" s="17" t="s">
        <v>32</v>
      </c>
      <c r="M247" s="17" t="s">
        <v>105</v>
      </c>
      <c r="N247" s="17" t="s">
        <v>32</v>
      </c>
      <c r="O247" s="17" t="s">
        <v>32</v>
      </c>
      <c r="P247" s="17" t="s">
        <v>55</v>
      </c>
      <c r="Q247" s="17" t="s">
        <v>32</v>
      </c>
      <c r="R247" s="16" t="s">
        <v>32</v>
      </c>
      <c r="S247" s="16" t="s">
        <v>69</v>
      </c>
      <c r="T247" s="18" t="s">
        <v>32</v>
      </c>
      <c r="U247" s="13" t="s">
        <v>32</v>
      </c>
      <c r="V247" s="13" t="s">
        <v>97</v>
      </c>
      <c r="W247" s="17" t="s">
        <v>32</v>
      </c>
      <c r="X247" s="17" t="s">
        <v>32</v>
      </c>
      <c r="Y247" s="17" t="s">
        <v>85</v>
      </c>
      <c r="Z247" s="17" t="s">
        <v>32</v>
      </c>
      <c r="AA247" s="13"/>
    </row>
    <row r="248" customFormat="false" ht="15" hidden="false" customHeight="false" outlineLevel="0" collapsed="false">
      <c r="A248" s="15" t="s">
        <v>818</v>
      </c>
      <c r="B248" s="8" t="s">
        <v>819</v>
      </c>
      <c r="C248" s="16" t="s">
        <v>816</v>
      </c>
      <c r="D248" s="17" t="s">
        <v>820</v>
      </c>
      <c r="E248" s="17" t="n">
        <v>75</v>
      </c>
      <c r="F248" s="17" t="n">
        <v>25</v>
      </c>
      <c r="G248" s="13" t="n">
        <v>0</v>
      </c>
      <c r="H248" s="13" t="n">
        <v>130</v>
      </c>
      <c r="I248" s="17" t="s">
        <v>42</v>
      </c>
      <c r="J248" s="17" t="s">
        <v>43</v>
      </c>
      <c r="K248" s="17" t="s">
        <v>42</v>
      </c>
      <c r="L248" s="17" t="s">
        <v>32</v>
      </c>
      <c r="M248" s="17" t="s">
        <v>54</v>
      </c>
      <c r="N248" s="17" t="s">
        <v>32</v>
      </c>
      <c r="O248" s="17" t="s">
        <v>32</v>
      </c>
      <c r="P248" s="17" t="s">
        <v>55</v>
      </c>
      <c r="Q248" s="17" t="s">
        <v>32</v>
      </c>
      <c r="R248" s="16" t="s">
        <v>32</v>
      </c>
      <c r="S248" s="16" t="s">
        <v>69</v>
      </c>
      <c r="T248" s="18" t="s">
        <v>32</v>
      </c>
      <c r="U248" s="13" t="s">
        <v>32</v>
      </c>
      <c r="V248" s="13" t="s">
        <v>97</v>
      </c>
      <c r="W248" s="17" t="s">
        <v>32</v>
      </c>
      <c r="X248" s="17" t="s">
        <v>32</v>
      </c>
      <c r="Y248" s="17" t="s">
        <v>126</v>
      </c>
      <c r="Z248" s="17" t="s">
        <v>32</v>
      </c>
      <c r="AA248" s="13" t="s">
        <v>821</v>
      </c>
    </row>
    <row r="249" customFormat="false" ht="15" hidden="false" customHeight="false" outlineLevel="0" collapsed="false">
      <c r="A249" s="15" t="s">
        <v>822</v>
      </c>
      <c r="B249" s="8" t="s">
        <v>823</v>
      </c>
      <c r="C249" s="16" t="s">
        <v>816</v>
      </c>
      <c r="D249" s="17" t="s">
        <v>824</v>
      </c>
      <c r="E249" s="17" t="n">
        <v>32</v>
      </c>
      <c r="F249" s="17" t="n">
        <v>0</v>
      </c>
      <c r="G249" s="17" t="n">
        <v>100</v>
      </c>
      <c r="H249" s="17" t="n">
        <v>130</v>
      </c>
      <c r="I249" s="17" t="s">
        <v>42</v>
      </c>
      <c r="J249" s="17" t="s">
        <v>43</v>
      </c>
      <c r="K249" s="17" t="s">
        <v>43</v>
      </c>
      <c r="L249" s="17" t="s">
        <v>32</v>
      </c>
      <c r="M249" s="17" t="s">
        <v>67</v>
      </c>
      <c r="N249" s="17" t="s">
        <v>145</v>
      </c>
      <c r="O249" s="17" t="s">
        <v>32</v>
      </c>
      <c r="P249" s="17" t="s">
        <v>55</v>
      </c>
      <c r="Q249" s="17" t="s">
        <v>55</v>
      </c>
      <c r="R249" s="16" t="s">
        <v>32</v>
      </c>
      <c r="S249" s="16" t="s">
        <v>70</v>
      </c>
      <c r="T249" s="16" t="s">
        <v>71</v>
      </c>
      <c r="U249" s="17" t="s">
        <v>32</v>
      </c>
      <c r="V249" s="17" t="s">
        <v>156</v>
      </c>
      <c r="W249" s="17" t="s">
        <v>98</v>
      </c>
      <c r="X249" s="17" t="s">
        <v>32</v>
      </c>
      <c r="Y249" s="17" t="s">
        <v>135</v>
      </c>
      <c r="Z249" s="17" t="s">
        <v>125</v>
      </c>
      <c r="AA249" s="13" t="s">
        <v>825</v>
      </c>
    </row>
    <row r="250" customFormat="false" ht="15" hidden="false" customHeight="false" outlineLevel="0" collapsed="false">
      <c r="A250" s="15" t="s">
        <v>826</v>
      </c>
      <c r="B250" s="8" t="s">
        <v>827</v>
      </c>
      <c r="C250" s="16" t="s">
        <v>816</v>
      </c>
      <c r="D250" s="17" t="s">
        <v>828</v>
      </c>
      <c r="E250" s="17" t="n">
        <v>20</v>
      </c>
      <c r="F250" s="17" t="n">
        <v>80</v>
      </c>
      <c r="G250" s="13" t="n">
        <v>0</v>
      </c>
      <c r="H250" s="13" t="n">
        <v>175</v>
      </c>
      <c r="I250" s="17" t="s">
        <v>42</v>
      </c>
      <c r="J250" s="17" t="s">
        <v>43</v>
      </c>
      <c r="K250" s="17" t="s">
        <v>42</v>
      </c>
      <c r="L250" s="17" t="s">
        <v>32</v>
      </c>
      <c r="M250" s="17" t="s">
        <v>123</v>
      </c>
      <c r="N250" s="17" t="s">
        <v>32</v>
      </c>
      <c r="O250" s="17" t="s">
        <v>32</v>
      </c>
      <c r="P250" s="17" t="s">
        <v>55</v>
      </c>
      <c r="Q250" s="17" t="s">
        <v>32</v>
      </c>
      <c r="R250" s="16" t="s">
        <v>32</v>
      </c>
      <c r="S250" s="16" t="s">
        <v>133</v>
      </c>
      <c r="T250" s="18" t="s">
        <v>32</v>
      </c>
      <c r="U250" s="13" t="s">
        <v>32</v>
      </c>
      <c r="V250" s="13" t="s">
        <v>134</v>
      </c>
      <c r="W250" s="17" t="s">
        <v>32</v>
      </c>
      <c r="X250" s="17" t="s">
        <v>32</v>
      </c>
      <c r="Y250" s="17" t="s">
        <v>126</v>
      </c>
      <c r="Z250" s="17" t="s">
        <v>32</v>
      </c>
      <c r="AA250" s="13"/>
    </row>
    <row r="251" customFormat="false" ht="15" hidden="false" customHeight="false" outlineLevel="0" collapsed="false">
      <c r="A251" s="15" t="s">
        <v>829</v>
      </c>
      <c r="B251" s="8" t="s">
        <v>830</v>
      </c>
      <c r="C251" s="16" t="s">
        <v>816</v>
      </c>
      <c r="D251" s="17" t="s">
        <v>32</v>
      </c>
      <c r="E251" s="17" t="s">
        <v>32</v>
      </c>
      <c r="F251" s="17" t="s">
        <v>32</v>
      </c>
      <c r="G251" s="17" t="s">
        <v>32</v>
      </c>
      <c r="H251" s="17" t="s">
        <v>32</v>
      </c>
      <c r="I251" s="17" t="s">
        <v>32</v>
      </c>
      <c r="J251" s="17" t="s">
        <v>32</v>
      </c>
      <c r="K251" s="17" t="s">
        <v>32</v>
      </c>
      <c r="L251" s="17" t="s">
        <v>32</v>
      </c>
      <c r="M251" s="17" t="s">
        <v>32</v>
      </c>
      <c r="N251" s="17" t="s">
        <v>32</v>
      </c>
      <c r="O251" s="17" t="s">
        <v>32</v>
      </c>
      <c r="P251" s="17" t="s">
        <v>32</v>
      </c>
      <c r="Q251" s="17" t="s">
        <v>32</v>
      </c>
      <c r="R251" s="16" t="s">
        <v>32</v>
      </c>
      <c r="S251" s="16" t="s">
        <v>32</v>
      </c>
      <c r="T251" s="16" t="s">
        <v>32</v>
      </c>
      <c r="U251" s="17" t="s">
        <v>32</v>
      </c>
      <c r="V251" s="17" t="s">
        <v>32</v>
      </c>
      <c r="W251" s="17" t="s">
        <v>32</v>
      </c>
      <c r="X251" s="17" t="s">
        <v>32</v>
      </c>
      <c r="Y251" s="17" t="s">
        <v>32</v>
      </c>
      <c r="Z251" s="17" t="s">
        <v>32</v>
      </c>
      <c r="AA251" s="13"/>
    </row>
    <row r="252" customFormat="false" ht="15" hidden="false" customHeight="false" outlineLevel="0" collapsed="false">
      <c r="A252" s="15" t="s">
        <v>831</v>
      </c>
      <c r="B252" s="8" t="s">
        <v>832</v>
      </c>
      <c r="C252" s="16" t="s">
        <v>816</v>
      </c>
      <c r="D252" s="17" t="s">
        <v>833</v>
      </c>
      <c r="E252" s="17" t="n">
        <v>0</v>
      </c>
      <c r="F252" s="17" t="n">
        <v>0</v>
      </c>
      <c r="G252" s="13" t="n">
        <v>100</v>
      </c>
      <c r="H252" s="13" t="n">
        <f aca="false">SUM(850)/5</f>
        <v>170</v>
      </c>
      <c r="I252" s="17" t="s">
        <v>42</v>
      </c>
      <c r="J252" s="17" t="s">
        <v>43</v>
      </c>
      <c r="K252" s="17" t="s">
        <v>43</v>
      </c>
      <c r="L252" s="17" t="s">
        <v>32</v>
      </c>
      <c r="M252" s="17" t="s">
        <v>67</v>
      </c>
      <c r="N252" s="17" t="s">
        <v>162</v>
      </c>
      <c r="O252" s="17" t="s">
        <v>32</v>
      </c>
      <c r="P252" s="17" t="s">
        <v>55</v>
      </c>
      <c r="Q252" s="17" t="s">
        <v>414</v>
      </c>
      <c r="R252" s="16" t="s">
        <v>32</v>
      </c>
      <c r="S252" s="16" t="s">
        <v>57</v>
      </c>
      <c r="T252" s="18" t="s">
        <v>57</v>
      </c>
      <c r="U252" s="13" t="s">
        <v>32</v>
      </c>
      <c r="V252" s="13" t="s">
        <v>834</v>
      </c>
      <c r="W252" s="17" t="s">
        <v>107</v>
      </c>
      <c r="X252" s="17" t="s">
        <v>32</v>
      </c>
      <c r="Y252" s="17" t="s">
        <v>135</v>
      </c>
      <c r="Z252" s="17" t="s">
        <v>212</v>
      </c>
      <c r="AA252" s="13"/>
    </row>
    <row r="253" customFormat="false" ht="15" hidden="false" customHeight="false" outlineLevel="0" collapsed="false">
      <c r="A253" s="15" t="s">
        <v>835</v>
      </c>
      <c r="B253" s="8" t="s">
        <v>836</v>
      </c>
      <c r="C253" s="16" t="s">
        <v>837</v>
      </c>
      <c r="D253" s="17" t="s">
        <v>838</v>
      </c>
      <c r="E253" s="17" t="n">
        <v>30</v>
      </c>
      <c r="F253" s="17" t="n">
        <v>0</v>
      </c>
      <c r="G253" s="13" t="n">
        <v>70</v>
      </c>
      <c r="H253" s="13" t="n">
        <v>110</v>
      </c>
      <c r="I253" s="17" t="s">
        <v>42</v>
      </c>
      <c r="J253" s="17" t="s">
        <v>43</v>
      </c>
      <c r="K253" s="17" t="s">
        <v>43</v>
      </c>
      <c r="L253" s="17" t="s">
        <v>32</v>
      </c>
      <c r="M253" s="17" t="s">
        <v>145</v>
      </c>
      <c r="N253" s="17" t="s">
        <v>122</v>
      </c>
      <c r="O253" s="17" t="s">
        <v>32</v>
      </c>
      <c r="P253" s="17" t="s">
        <v>55</v>
      </c>
      <c r="Q253" s="17" t="s">
        <v>409</v>
      </c>
      <c r="R253" s="16" t="s">
        <v>32</v>
      </c>
      <c r="S253" s="16" t="s">
        <v>571</v>
      </c>
      <c r="T253" s="18" t="s">
        <v>71</v>
      </c>
      <c r="U253" s="13" t="s">
        <v>32</v>
      </c>
      <c r="V253" s="13" t="s">
        <v>834</v>
      </c>
      <c r="W253" s="17" t="s">
        <v>554</v>
      </c>
      <c r="X253" s="17" t="s">
        <v>32</v>
      </c>
      <c r="Y253" s="17" t="s">
        <v>567</v>
      </c>
      <c r="Z253" s="17" t="s">
        <v>126</v>
      </c>
      <c r="AA253" s="13"/>
    </row>
    <row r="254" customFormat="false" ht="15" hidden="false" customHeight="false" outlineLevel="0" collapsed="false">
      <c r="A254" s="15" t="s">
        <v>839</v>
      </c>
      <c r="B254" s="8" t="s">
        <v>840</v>
      </c>
      <c r="C254" s="16" t="s">
        <v>837</v>
      </c>
      <c r="D254" s="17" t="s">
        <v>841</v>
      </c>
      <c r="E254" s="17" t="n">
        <v>100</v>
      </c>
      <c r="F254" s="17" t="n">
        <v>0</v>
      </c>
      <c r="G254" s="13" t="n">
        <v>0</v>
      </c>
      <c r="H254" s="13" t="n">
        <v>220</v>
      </c>
      <c r="I254" s="17" t="s">
        <v>42</v>
      </c>
      <c r="J254" s="17" t="s">
        <v>43</v>
      </c>
      <c r="K254" s="17" t="s">
        <v>42</v>
      </c>
      <c r="L254" s="17" t="s">
        <v>32</v>
      </c>
      <c r="M254" s="17" t="s">
        <v>267</v>
      </c>
      <c r="N254" s="17" t="s">
        <v>32</v>
      </c>
      <c r="O254" s="17" t="s">
        <v>32</v>
      </c>
      <c r="P254" s="17" t="s">
        <v>842</v>
      </c>
      <c r="Q254" s="17" t="s">
        <v>32</v>
      </c>
      <c r="R254" s="16" t="s">
        <v>32</v>
      </c>
      <c r="S254" s="16" t="s">
        <v>69</v>
      </c>
      <c r="T254" s="18" t="s">
        <v>32</v>
      </c>
      <c r="U254" s="13" t="s">
        <v>32</v>
      </c>
      <c r="V254" s="13" t="s">
        <v>843</v>
      </c>
      <c r="W254" s="17" t="s">
        <v>32</v>
      </c>
      <c r="X254" s="17" t="s">
        <v>32</v>
      </c>
      <c r="Y254" s="17" t="s">
        <v>243</v>
      </c>
      <c r="Z254" s="17" t="s">
        <v>32</v>
      </c>
      <c r="AA254" s="13" t="s">
        <v>844</v>
      </c>
    </row>
    <row r="255" customFormat="false" ht="15" hidden="false" customHeight="false" outlineLevel="0" collapsed="false">
      <c r="A255" s="15" t="s">
        <v>845</v>
      </c>
      <c r="B255" s="8" t="s">
        <v>846</v>
      </c>
      <c r="C255" s="16" t="s">
        <v>816</v>
      </c>
      <c r="D255" s="17" t="s">
        <v>847</v>
      </c>
      <c r="E255" s="17" t="n">
        <v>1</v>
      </c>
      <c r="F255" s="17" t="n">
        <v>0</v>
      </c>
      <c r="G255" s="13" t="n">
        <v>99</v>
      </c>
      <c r="H255" s="13" t="n">
        <f aca="false">SUM(900)/5</f>
        <v>180</v>
      </c>
      <c r="I255" s="17" t="s">
        <v>44</v>
      </c>
      <c r="J255" s="17" t="s">
        <v>43</v>
      </c>
      <c r="K255" s="17" t="s">
        <v>43</v>
      </c>
      <c r="L255" s="17" t="s">
        <v>32</v>
      </c>
      <c r="M255" s="17" t="s">
        <v>452</v>
      </c>
      <c r="N255" s="17" t="s">
        <v>105</v>
      </c>
      <c r="O255" s="17" t="s">
        <v>32</v>
      </c>
      <c r="P255" s="17" t="s">
        <v>55</v>
      </c>
      <c r="Q255" s="17" t="s">
        <v>55</v>
      </c>
      <c r="R255" s="16" t="s">
        <v>32</v>
      </c>
      <c r="S255" s="16" t="s">
        <v>571</v>
      </c>
      <c r="T255" s="18" t="s">
        <v>57</v>
      </c>
      <c r="U255" s="13" t="s">
        <v>32</v>
      </c>
      <c r="V255" s="13" t="s">
        <v>98</v>
      </c>
      <c r="W255" s="17" t="s">
        <v>98</v>
      </c>
      <c r="X255" s="17" t="s">
        <v>32</v>
      </c>
      <c r="Y255" s="17" t="s">
        <v>567</v>
      </c>
      <c r="Z255" s="17" t="s">
        <v>85</v>
      </c>
      <c r="AA255" s="13" t="s">
        <v>848</v>
      </c>
    </row>
    <row r="256" customFormat="false" ht="15" hidden="false" customHeight="false" outlineLevel="0" collapsed="false">
      <c r="A256" s="15" t="s">
        <v>849</v>
      </c>
      <c r="B256" s="8" t="s">
        <v>850</v>
      </c>
      <c r="C256" s="16" t="s">
        <v>816</v>
      </c>
      <c r="D256" s="17" t="s">
        <v>851</v>
      </c>
      <c r="E256" s="17" t="n">
        <v>25</v>
      </c>
      <c r="F256" s="17" t="n">
        <v>0</v>
      </c>
      <c r="G256" s="13" t="n">
        <v>100</v>
      </c>
      <c r="H256" s="13" t="n">
        <f aca="false">SUM(675)/5</f>
        <v>135</v>
      </c>
      <c r="I256" s="17" t="s">
        <v>44</v>
      </c>
      <c r="J256" s="17" t="s">
        <v>43</v>
      </c>
      <c r="K256" s="17" t="s">
        <v>42</v>
      </c>
      <c r="L256" s="17" t="s">
        <v>32</v>
      </c>
      <c r="M256" s="17" t="s">
        <v>82</v>
      </c>
      <c r="N256" s="17" t="s">
        <v>32</v>
      </c>
      <c r="O256" s="17" t="s">
        <v>32</v>
      </c>
      <c r="P256" s="17" t="s">
        <v>55</v>
      </c>
      <c r="Q256" s="17" t="s">
        <v>32</v>
      </c>
      <c r="R256" s="16" t="s">
        <v>32</v>
      </c>
      <c r="S256" s="16" t="s">
        <v>69</v>
      </c>
      <c r="T256" s="18" t="s">
        <v>32</v>
      </c>
      <c r="U256" s="13" t="s">
        <v>32</v>
      </c>
      <c r="V256" s="13" t="s">
        <v>97</v>
      </c>
      <c r="W256" s="17" t="s">
        <v>32</v>
      </c>
      <c r="X256" s="17" t="s">
        <v>32</v>
      </c>
      <c r="Y256" s="17" t="s">
        <v>567</v>
      </c>
      <c r="Z256" s="17" t="s">
        <v>32</v>
      </c>
      <c r="AA256" s="13" t="s">
        <v>852</v>
      </c>
    </row>
    <row r="257" customFormat="false" ht="15" hidden="false" customHeight="false" outlineLevel="0" collapsed="false">
      <c r="A257" s="15" t="s">
        <v>853</v>
      </c>
      <c r="B257" s="8" t="s">
        <v>854</v>
      </c>
      <c r="C257" s="16" t="s">
        <v>837</v>
      </c>
      <c r="D257" s="17" t="s">
        <v>855</v>
      </c>
      <c r="E257" s="17" t="n">
        <v>50</v>
      </c>
      <c r="F257" s="17" t="n">
        <v>50</v>
      </c>
      <c r="G257" s="13" t="n">
        <v>0</v>
      </c>
      <c r="H257" s="13" t="n">
        <v>210</v>
      </c>
      <c r="I257" s="17" t="s">
        <v>42</v>
      </c>
      <c r="J257" s="17" t="s">
        <v>43</v>
      </c>
      <c r="K257" s="17" t="s">
        <v>42</v>
      </c>
      <c r="L257" s="17" t="s">
        <v>32</v>
      </c>
      <c r="M257" s="17" t="s">
        <v>66</v>
      </c>
      <c r="N257" s="17" t="s">
        <v>32</v>
      </c>
      <c r="O257" s="17" t="s">
        <v>32</v>
      </c>
      <c r="P257" s="17" t="s">
        <v>842</v>
      </c>
      <c r="Q257" s="17" t="s">
        <v>32</v>
      </c>
      <c r="R257" s="16" t="s">
        <v>32</v>
      </c>
      <c r="S257" s="16" t="s">
        <v>69</v>
      </c>
      <c r="T257" s="18" t="s">
        <v>32</v>
      </c>
      <c r="U257" s="13" t="s">
        <v>32</v>
      </c>
      <c r="V257" s="13" t="s">
        <v>843</v>
      </c>
      <c r="W257" s="17" t="s">
        <v>32</v>
      </c>
      <c r="X257" s="17" t="s">
        <v>32</v>
      </c>
      <c r="Y257" s="17" t="s">
        <v>243</v>
      </c>
      <c r="Z257" s="17" t="s">
        <v>32</v>
      </c>
      <c r="AA257" s="13" t="s">
        <v>856</v>
      </c>
    </row>
    <row r="258" customFormat="false" ht="15" hidden="false" customHeight="false" outlineLevel="0" collapsed="false">
      <c r="A258" s="15" t="s">
        <v>857</v>
      </c>
      <c r="B258" s="8" t="s">
        <v>858</v>
      </c>
      <c r="C258" s="16" t="s">
        <v>837</v>
      </c>
      <c r="D258" s="17" t="s">
        <v>859</v>
      </c>
      <c r="E258" s="17" t="n">
        <v>70</v>
      </c>
      <c r="F258" s="17" t="n">
        <v>30</v>
      </c>
      <c r="G258" s="13" t="n">
        <v>0</v>
      </c>
      <c r="H258" s="13" t="n">
        <v>100</v>
      </c>
      <c r="I258" s="17" t="s">
        <v>42</v>
      </c>
      <c r="J258" s="17" t="s">
        <v>43</v>
      </c>
      <c r="K258" s="17" t="s">
        <v>42</v>
      </c>
      <c r="L258" s="17" t="s">
        <v>32</v>
      </c>
      <c r="M258" s="17" t="s">
        <v>247</v>
      </c>
      <c r="N258" s="17" t="s">
        <v>32</v>
      </c>
      <c r="O258" s="17" t="s">
        <v>32</v>
      </c>
      <c r="P258" s="17" t="s">
        <v>55</v>
      </c>
      <c r="Q258" s="17" t="s">
        <v>32</v>
      </c>
      <c r="R258" s="16" t="s">
        <v>32</v>
      </c>
      <c r="S258" s="16" t="s">
        <v>69</v>
      </c>
      <c r="T258" s="18" t="s">
        <v>32</v>
      </c>
      <c r="U258" s="13" t="s">
        <v>32</v>
      </c>
      <c r="V258" s="13" t="s">
        <v>97</v>
      </c>
      <c r="W258" s="17" t="s">
        <v>32</v>
      </c>
      <c r="X258" s="17" t="s">
        <v>32</v>
      </c>
      <c r="Y258" s="17" t="s">
        <v>147</v>
      </c>
      <c r="Z258" s="17" t="s">
        <v>32</v>
      </c>
      <c r="AA258" s="13" t="s">
        <v>860</v>
      </c>
    </row>
    <row r="259" customFormat="false" ht="15" hidden="false" customHeight="false" outlineLevel="0" collapsed="false">
      <c r="A259" s="15" t="s">
        <v>861</v>
      </c>
      <c r="B259" s="8" t="s">
        <v>862</v>
      </c>
      <c r="C259" s="16" t="s">
        <v>837</v>
      </c>
      <c r="D259" s="17" t="s">
        <v>863</v>
      </c>
      <c r="E259" s="17" t="n">
        <v>75</v>
      </c>
      <c r="F259" s="17" t="n">
        <v>25</v>
      </c>
      <c r="G259" s="13" t="n">
        <v>0</v>
      </c>
      <c r="H259" s="13" t="n">
        <v>100</v>
      </c>
      <c r="I259" s="17" t="s">
        <v>42</v>
      </c>
      <c r="J259" s="17" t="s">
        <v>43</v>
      </c>
      <c r="K259" s="17" t="s">
        <v>42</v>
      </c>
      <c r="L259" s="17" t="s">
        <v>32</v>
      </c>
      <c r="M259" s="17" t="s">
        <v>140</v>
      </c>
      <c r="N259" s="17" t="s">
        <v>32</v>
      </c>
      <c r="O259" s="17" t="s">
        <v>32</v>
      </c>
      <c r="P259" s="17" t="s">
        <v>55</v>
      </c>
      <c r="Q259" s="17" t="s">
        <v>32</v>
      </c>
      <c r="R259" s="16" t="s">
        <v>32</v>
      </c>
      <c r="S259" s="16" t="s">
        <v>69</v>
      </c>
      <c r="T259" s="18" t="s">
        <v>32</v>
      </c>
      <c r="U259" s="13" t="s">
        <v>32</v>
      </c>
      <c r="V259" s="13" t="s">
        <v>97</v>
      </c>
      <c r="W259" s="17" t="s">
        <v>32</v>
      </c>
      <c r="X259" s="17" t="s">
        <v>32</v>
      </c>
      <c r="Y259" s="17" t="s">
        <v>147</v>
      </c>
      <c r="Z259" s="17" t="s">
        <v>32</v>
      </c>
      <c r="AA259" s="13" t="s">
        <v>860</v>
      </c>
    </row>
    <row r="260" customFormat="false" ht="15" hidden="false" customHeight="false" outlineLevel="0" collapsed="false">
      <c r="A260" s="15" t="s">
        <v>864</v>
      </c>
      <c r="B260" s="8" t="s">
        <v>865</v>
      </c>
      <c r="C260" s="16" t="s">
        <v>837</v>
      </c>
      <c r="D260" s="17" t="s">
        <v>32</v>
      </c>
      <c r="E260" s="17" t="s">
        <v>32</v>
      </c>
      <c r="F260" s="17" t="s">
        <v>32</v>
      </c>
      <c r="G260" s="17" t="s">
        <v>32</v>
      </c>
      <c r="H260" s="17" t="s">
        <v>32</v>
      </c>
      <c r="I260" s="17" t="s">
        <v>32</v>
      </c>
      <c r="J260" s="17" t="s">
        <v>32</v>
      </c>
      <c r="K260" s="17" t="s">
        <v>32</v>
      </c>
      <c r="L260" s="17" t="s">
        <v>32</v>
      </c>
      <c r="M260" s="17" t="s">
        <v>32</v>
      </c>
      <c r="N260" s="17" t="s">
        <v>32</v>
      </c>
      <c r="O260" s="17" t="s">
        <v>32</v>
      </c>
      <c r="P260" s="17" t="s">
        <v>32</v>
      </c>
      <c r="Q260" s="17" t="s">
        <v>32</v>
      </c>
      <c r="R260" s="16" t="s">
        <v>32</v>
      </c>
      <c r="S260" s="16" t="s">
        <v>32</v>
      </c>
      <c r="T260" s="16" t="s">
        <v>32</v>
      </c>
      <c r="U260" s="17" t="s">
        <v>32</v>
      </c>
      <c r="V260" s="17" t="s">
        <v>32</v>
      </c>
      <c r="W260" s="17" t="s">
        <v>32</v>
      </c>
      <c r="X260" s="17" t="s">
        <v>32</v>
      </c>
      <c r="Y260" s="17" t="s">
        <v>32</v>
      </c>
      <c r="Z260" s="17" t="s">
        <v>32</v>
      </c>
      <c r="AA260" s="13"/>
    </row>
    <row r="261" customFormat="false" ht="26.25" hidden="false" customHeight="false" outlineLevel="0" collapsed="false">
      <c r="A261" s="15" t="s">
        <v>866</v>
      </c>
      <c r="B261" s="8" t="s">
        <v>867</v>
      </c>
      <c r="C261" s="16" t="s">
        <v>868</v>
      </c>
      <c r="D261" s="17" t="s">
        <v>869</v>
      </c>
      <c r="E261" s="17" t="n">
        <v>40</v>
      </c>
      <c r="F261" s="17" t="n">
        <v>40</v>
      </c>
      <c r="G261" s="13" t="n">
        <v>20</v>
      </c>
      <c r="H261" s="13" t="n">
        <v>130</v>
      </c>
      <c r="I261" s="17" t="s">
        <v>42</v>
      </c>
      <c r="J261" s="17" t="s">
        <v>43</v>
      </c>
      <c r="K261" s="17" t="s">
        <v>43</v>
      </c>
      <c r="L261" s="17" t="s">
        <v>32</v>
      </c>
      <c r="M261" s="17" t="s">
        <v>67</v>
      </c>
      <c r="N261" s="17" t="s">
        <v>597</v>
      </c>
      <c r="O261" s="17" t="s">
        <v>32</v>
      </c>
      <c r="P261" s="17" t="s">
        <v>409</v>
      </c>
      <c r="Q261" s="17" t="s">
        <v>409</v>
      </c>
      <c r="R261" s="16" t="s">
        <v>32</v>
      </c>
      <c r="S261" s="16" t="s">
        <v>69</v>
      </c>
      <c r="T261" s="18" t="s">
        <v>71</v>
      </c>
      <c r="U261" s="13" t="s">
        <v>32</v>
      </c>
      <c r="V261" s="13" t="s">
        <v>410</v>
      </c>
      <c r="W261" s="17" t="s">
        <v>554</v>
      </c>
      <c r="X261" s="17" t="s">
        <v>32</v>
      </c>
      <c r="Y261" s="17" t="s">
        <v>135</v>
      </c>
      <c r="Z261" s="17" t="s">
        <v>157</v>
      </c>
      <c r="AA261" s="13" t="s">
        <v>870</v>
      </c>
    </row>
    <row r="262" customFormat="false" ht="26.25" hidden="false" customHeight="false" outlineLevel="0" collapsed="false">
      <c r="A262" s="15" t="s">
        <v>871</v>
      </c>
      <c r="B262" s="8" t="s">
        <v>872</v>
      </c>
      <c r="C262" s="16" t="s">
        <v>873</v>
      </c>
      <c r="D262" s="17" t="s">
        <v>874</v>
      </c>
      <c r="E262" s="17" t="n">
        <v>30</v>
      </c>
      <c r="F262" s="17" t="n">
        <v>70</v>
      </c>
      <c r="G262" s="13" t="n">
        <v>0</v>
      </c>
      <c r="H262" s="13" t="n">
        <v>170</v>
      </c>
      <c r="I262" s="17" t="s">
        <v>42</v>
      </c>
      <c r="J262" s="17" t="s">
        <v>43</v>
      </c>
      <c r="K262" s="17" t="s">
        <v>43</v>
      </c>
      <c r="L262" s="17" t="s">
        <v>32</v>
      </c>
      <c r="M262" s="17" t="s">
        <v>81</v>
      </c>
      <c r="N262" s="17" t="s">
        <v>641</v>
      </c>
      <c r="O262" s="17" t="s">
        <v>32</v>
      </c>
      <c r="P262" s="17" t="s">
        <v>414</v>
      </c>
      <c r="Q262" s="17" t="s">
        <v>414</v>
      </c>
      <c r="R262" s="16" t="s">
        <v>32</v>
      </c>
      <c r="S262" s="16" t="s">
        <v>57</v>
      </c>
      <c r="T262" s="18" t="s">
        <v>70</v>
      </c>
      <c r="U262" s="13" t="s">
        <v>32</v>
      </c>
      <c r="V262" s="13" t="s">
        <v>98</v>
      </c>
      <c r="W262" s="17" t="s">
        <v>156</v>
      </c>
      <c r="X262" s="17" t="s">
        <v>32</v>
      </c>
      <c r="Y262" s="17" t="s">
        <v>567</v>
      </c>
      <c r="Z262" s="17" t="s">
        <v>157</v>
      </c>
      <c r="AA262" s="13" t="s">
        <v>875</v>
      </c>
    </row>
    <row r="263" customFormat="false" ht="15" hidden="false" customHeight="false" outlineLevel="0" collapsed="false">
      <c r="A263" s="15" t="s">
        <v>876</v>
      </c>
      <c r="B263" s="8" t="s">
        <v>877</v>
      </c>
      <c r="C263" s="16" t="s">
        <v>878</v>
      </c>
      <c r="D263" s="17" t="s">
        <v>879</v>
      </c>
      <c r="E263" s="17" t="n">
        <v>35</v>
      </c>
      <c r="F263" s="17" t="n">
        <v>65</v>
      </c>
      <c r="G263" s="13" t="n">
        <v>0</v>
      </c>
      <c r="H263" s="13" t="n">
        <v>190</v>
      </c>
      <c r="I263" s="17" t="s">
        <v>42</v>
      </c>
      <c r="J263" s="17" t="s">
        <v>43</v>
      </c>
      <c r="K263" s="17" t="s">
        <v>42</v>
      </c>
      <c r="L263" s="17" t="s">
        <v>32</v>
      </c>
      <c r="M263" s="17" t="s">
        <v>130</v>
      </c>
      <c r="N263" s="17" t="s">
        <v>32</v>
      </c>
      <c r="O263" s="17" t="s">
        <v>32</v>
      </c>
      <c r="P263" s="17" t="s">
        <v>880</v>
      </c>
      <c r="Q263" s="17" t="s">
        <v>32</v>
      </c>
      <c r="R263" s="16" t="s">
        <v>32</v>
      </c>
      <c r="S263" s="16" t="s">
        <v>69</v>
      </c>
      <c r="T263" s="18" t="s">
        <v>32</v>
      </c>
      <c r="U263" s="13" t="s">
        <v>32</v>
      </c>
      <c r="V263" s="13" t="s">
        <v>97</v>
      </c>
      <c r="W263" s="17" t="s">
        <v>32</v>
      </c>
      <c r="X263" s="17" t="s">
        <v>32</v>
      </c>
      <c r="Y263" s="17" t="s">
        <v>125</v>
      </c>
      <c r="Z263" s="17" t="s">
        <v>32</v>
      </c>
      <c r="AA263" s="13" t="s">
        <v>881</v>
      </c>
    </row>
    <row r="264" customFormat="false" ht="15" hidden="false" customHeight="false" outlineLevel="0" collapsed="false">
      <c r="A264" s="15" t="s">
        <v>882</v>
      </c>
      <c r="B264" s="8" t="s">
        <v>883</v>
      </c>
      <c r="C264" s="16" t="s">
        <v>837</v>
      </c>
      <c r="D264" s="17" t="s">
        <v>884</v>
      </c>
      <c r="E264" s="17" t="n">
        <v>75</v>
      </c>
      <c r="F264" s="17" t="n">
        <v>25</v>
      </c>
      <c r="G264" s="13" t="n">
        <v>0</v>
      </c>
      <c r="H264" s="13" t="n">
        <v>40</v>
      </c>
      <c r="I264" s="17" t="s">
        <v>42</v>
      </c>
      <c r="J264" s="17" t="s">
        <v>43</v>
      </c>
      <c r="K264" s="17" t="s">
        <v>42</v>
      </c>
      <c r="L264" s="17" t="s">
        <v>32</v>
      </c>
      <c r="M264" s="17" t="s">
        <v>885</v>
      </c>
      <c r="N264" s="17" t="s">
        <v>32</v>
      </c>
      <c r="O264" s="17" t="s">
        <v>32</v>
      </c>
      <c r="P264" s="17" t="s">
        <v>55</v>
      </c>
      <c r="Q264" s="17" t="s">
        <v>32</v>
      </c>
      <c r="R264" s="16" t="s">
        <v>32</v>
      </c>
      <c r="S264" s="16" t="s">
        <v>69</v>
      </c>
      <c r="T264" s="18" t="s">
        <v>32</v>
      </c>
      <c r="U264" s="13" t="s">
        <v>32</v>
      </c>
      <c r="V264" s="13" t="s">
        <v>97</v>
      </c>
      <c r="W264" s="17" t="s">
        <v>32</v>
      </c>
      <c r="X264" s="17" t="s">
        <v>32</v>
      </c>
      <c r="Y264" s="17" t="s">
        <v>147</v>
      </c>
      <c r="Z264" s="17" t="s">
        <v>32</v>
      </c>
      <c r="AA264" s="13" t="s">
        <v>860</v>
      </c>
    </row>
    <row r="265" customFormat="false" ht="15" hidden="false" customHeight="false" outlineLevel="0" collapsed="false">
      <c r="A265" s="15" t="s">
        <v>886</v>
      </c>
      <c r="B265" s="8" t="s">
        <v>887</v>
      </c>
      <c r="C265" s="16" t="s">
        <v>837</v>
      </c>
      <c r="D265" s="17" t="s">
        <v>888</v>
      </c>
      <c r="E265" s="17" t="n">
        <v>80</v>
      </c>
      <c r="F265" s="17" t="n">
        <v>20</v>
      </c>
      <c r="G265" s="13" t="n">
        <v>0</v>
      </c>
      <c r="H265" s="13" t="n">
        <v>55</v>
      </c>
      <c r="I265" s="17" t="s">
        <v>42</v>
      </c>
      <c r="J265" s="17" t="s">
        <v>43</v>
      </c>
      <c r="K265" s="17" t="s">
        <v>42</v>
      </c>
      <c r="L265" s="17" t="s">
        <v>32</v>
      </c>
      <c r="M265" s="17" t="s">
        <v>435</v>
      </c>
      <c r="N265" s="17" t="s">
        <v>32</v>
      </c>
      <c r="O265" s="17" t="s">
        <v>32</v>
      </c>
      <c r="P265" s="17" t="s">
        <v>55</v>
      </c>
      <c r="Q265" s="17" t="s">
        <v>32</v>
      </c>
      <c r="R265" s="16" t="s">
        <v>32</v>
      </c>
      <c r="S265" s="16" t="s">
        <v>69</v>
      </c>
      <c r="T265" s="18" t="s">
        <v>32</v>
      </c>
      <c r="U265" s="13" t="s">
        <v>32</v>
      </c>
      <c r="V265" s="13" t="s">
        <v>97</v>
      </c>
      <c r="W265" s="17" t="s">
        <v>32</v>
      </c>
      <c r="X265" s="17" t="s">
        <v>32</v>
      </c>
      <c r="Y265" s="17" t="s">
        <v>147</v>
      </c>
      <c r="Z265" s="17" t="s">
        <v>32</v>
      </c>
      <c r="AA265" s="13" t="s">
        <v>860</v>
      </c>
    </row>
    <row r="266" customFormat="false" ht="15" hidden="false" customHeight="false" outlineLevel="0" collapsed="false">
      <c r="A266" s="15" t="s">
        <v>889</v>
      </c>
      <c r="B266" s="8" t="s">
        <v>890</v>
      </c>
      <c r="C266" s="16" t="s">
        <v>878</v>
      </c>
      <c r="D266" s="17" t="s">
        <v>891</v>
      </c>
      <c r="E266" s="17" t="n">
        <v>100</v>
      </c>
      <c r="F266" s="17" t="n">
        <v>0</v>
      </c>
      <c r="G266" s="13" t="n">
        <v>0</v>
      </c>
      <c r="H266" s="13" t="n">
        <v>226</v>
      </c>
      <c r="I266" s="17" t="s">
        <v>42</v>
      </c>
      <c r="J266" s="17" t="s">
        <v>43</v>
      </c>
      <c r="K266" s="17" t="s">
        <v>42</v>
      </c>
      <c r="L266" s="17" t="s">
        <v>32</v>
      </c>
      <c r="M266" s="17" t="s">
        <v>534</v>
      </c>
      <c r="N266" s="17" t="s">
        <v>32</v>
      </c>
      <c r="O266" s="17" t="s">
        <v>32</v>
      </c>
      <c r="P266" s="17" t="s">
        <v>842</v>
      </c>
      <c r="Q266" s="17" t="s">
        <v>32</v>
      </c>
      <c r="R266" s="16" t="s">
        <v>32</v>
      </c>
      <c r="S266" s="16" t="s">
        <v>69</v>
      </c>
      <c r="T266" s="18" t="s">
        <v>32</v>
      </c>
      <c r="U266" s="13" t="s">
        <v>32</v>
      </c>
      <c r="V266" s="13" t="s">
        <v>843</v>
      </c>
      <c r="W266" s="17" t="s">
        <v>32</v>
      </c>
      <c r="X266" s="17" t="s">
        <v>32</v>
      </c>
      <c r="Y266" s="17" t="s">
        <v>243</v>
      </c>
      <c r="Z266" s="17" t="s">
        <v>32</v>
      </c>
      <c r="AA266" s="13" t="s">
        <v>881</v>
      </c>
    </row>
    <row r="267" customFormat="false" ht="15" hidden="false" customHeight="false" outlineLevel="0" collapsed="false">
      <c r="A267" s="15" t="s">
        <v>892</v>
      </c>
      <c r="B267" s="8" t="s">
        <v>893</v>
      </c>
      <c r="C267" s="16" t="s">
        <v>894</v>
      </c>
      <c r="D267" s="17" t="s">
        <v>895</v>
      </c>
      <c r="E267" s="17" t="n">
        <v>10</v>
      </c>
      <c r="F267" s="17" t="n">
        <v>80</v>
      </c>
      <c r="G267" s="13" t="n">
        <v>10</v>
      </c>
      <c r="H267" s="13" t="n">
        <v>105</v>
      </c>
      <c r="I267" s="17" t="s">
        <v>42</v>
      </c>
      <c r="J267" s="17" t="s">
        <v>43</v>
      </c>
      <c r="K267" s="17" t="s">
        <v>42</v>
      </c>
      <c r="L267" s="17" t="s">
        <v>32</v>
      </c>
      <c r="M267" s="17" t="s">
        <v>216</v>
      </c>
      <c r="N267" s="17" t="s">
        <v>32</v>
      </c>
      <c r="O267" s="17" t="s">
        <v>32</v>
      </c>
      <c r="P267" s="17" t="s">
        <v>55</v>
      </c>
      <c r="Q267" s="17" t="s">
        <v>32</v>
      </c>
      <c r="R267" s="16" t="s">
        <v>32</v>
      </c>
      <c r="S267" s="16" t="s">
        <v>69</v>
      </c>
      <c r="T267" s="18" t="s">
        <v>32</v>
      </c>
      <c r="U267" s="13" t="s">
        <v>32</v>
      </c>
      <c r="V267" s="13" t="s">
        <v>97</v>
      </c>
      <c r="W267" s="17" t="s">
        <v>32</v>
      </c>
      <c r="X267" s="17" t="s">
        <v>32</v>
      </c>
      <c r="Y267" s="17" t="s">
        <v>147</v>
      </c>
      <c r="Z267" s="17" t="s">
        <v>32</v>
      </c>
      <c r="AA267" s="13" t="s">
        <v>896</v>
      </c>
    </row>
    <row r="268" customFormat="false" ht="15" hidden="false" customHeight="false" outlineLevel="0" collapsed="false">
      <c r="A268" s="15" t="s">
        <v>897</v>
      </c>
      <c r="B268" s="8" t="s">
        <v>898</v>
      </c>
      <c r="C268" s="16" t="s">
        <v>837</v>
      </c>
      <c r="D268" s="17" t="s">
        <v>899</v>
      </c>
      <c r="E268" s="17" t="n">
        <v>60</v>
      </c>
      <c r="F268" s="17" t="n">
        <v>0</v>
      </c>
      <c r="G268" s="13" t="n">
        <v>40</v>
      </c>
      <c r="H268" s="13" t="n">
        <v>70</v>
      </c>
      <c r="I268" s="17" t="s">
        <v>42</v>
      </c>
      <c r="J268" s="17" t="s">
        <v>43</v>
      </c>
      <c r="K268" s="17" t="s">
        <v>42</v>
      </c>
      <c r="L268" s="17" t="s">
        <v>32</v>
      </c>
      <c r="M268" s="17" t="s">
        <v>900</v>
      </c>
      <c r="N268" s="17" t="s">
        <v>32</v>
      </c>
      <c r="O268" s="17" t="s">
        <v>32</v>
      </c>
      <c r="P268" s="17" t="s">
        <v>55</v>
      </c>
      <c r="Q268" s="17" t="s">
        <v>32</v>
      </c>
      <c r="R268" s="16" t="s">
        <v>32</v>
      </c>
      <c r="S268" s="16" t="s">
        <v>69</v>
      </c>
      <c r="T268" s="18" t="s">
        <v>32</v>
      </c>
      <c r="U268" s="13" t="s">
        <v>32</v>
      </c>
      <c r="V268" s="13" t="s">
        <v>97</v>
      </c>
      <c r="W268" s="17" t="s">
        <v>32</v>
      </c>
      <c r="X268" s="17" t="s">
        <v>32</v>
      </c>
      <c r="Y268" s="17" t="s">
        <v>147</v>
      </c>
      <c r="Z268" s="17" t="s">
        <v>32</v>
      </c>
      <c r="AA268" s="13" t="s">
        <v>860</v>
      </c>
    </row>
    <row r="269" customFormat="false" ht="15" hidden="false" customHeight="false" outlineLevel="0" collapsed="false">
      <c r="A269" s="15" t="s">
        <v>901</v>
      </c>
      <c r="B269" s="8" t="s">
        <v>902</v>
      </c>
      <c r="C269" s="16" t="s">
        <v>878</v>
      </c>
      <c r="D269" s="17" t="s">
        <v>903</v>
      </c>
      <c r="E269" s="17" t="n">
        <v>70</v>
      </c>
      <c r="F269" s="17" t="n">
        <v>30</v>
      </c>
      <c r="G269" s="13" t="n">
        <v>0</v>
      </c>
      <c r="H269" s="13" t="n">
        <v>238</v>
      </c>
      <c r="I269" s="17" t="s">
        <v>42</v>
      </c>
      <c r="J269" s="17" t="s">
        <v>43</v>
      </c>
      <c r="K269" s="17" t="s">
        <v>42</v>
      </c>
      <c r="L269" s="17" t="s">
        <v>32</v>
      </c>
      <c r="M269" s="17" t="s">
        <v>904</v>
      </c>
      <c r="N269" s="17" t="s">
        <v>32</v>
      </c>
      <c r="O269" s="17" t="s">
        <v>32</v>
      </c>
      <c r="P269" s="17" t="s">
        <v>842</v>
      </c>
      <c r="Q269" s="17" t="s">
        <v>32</v>
      </c>
      <c r="R269" s="16" t="s">
        <v>32</v>
      </c>
      <c r="S269" s="16" t="s">
        <v>69</v>
      </c>
      <c r="T269" s="18" t="s">
        <v>32</v>
      </c>
      <c r="U269" s="13" t="s">
        <v>32</v>
      </c>
      <c r="V269" s="13" t="s">
        <v>843</v>
      </c>
      <c r="W269" s="17" t="s">
        <v>32</v>
      </c>
      <c r="X269" s="17" t="s">
        <v>32</v>
      </c>
      <c r="Y269" s="17" t="s">
        <v>125</v>
      </c>
      <c r="Z269" s="17" t="s">
        <v>32</v>
      </c>
      <c r="AA269" s="13" t="s">
        <v>905</v>
      </c>
    </row>
    <row r="270" customFormat="false" ht="15" hidden="false" customHeight="false" outlineLevel="0" collapsed="false">
      <c r="A270" s="15" t="s">
        <v>906</v>
      </c>
      <c r="B270" s="8" t="s">
        <v>907</v>
      </c>
      <c r="C270" s="16" t="s">
        <v>873</v>
      </c>
      <c r="D270" s="17" t="s">
        <v>908</v>
      </c>
      <c r="E270" s="17" t="n">
        <v>35</v>
      </c>
      <c r="F270" s="17" t="n">
        <v>20</v>
      </c>
      <c r="G270" s="13" t="n">
        <v>50</v>
      </c>
      <c r="H270" s="13" t="n">
        <v>186</v>
      </c>
      <c r="I270" s="17" t="s">
        <v>42</v>
      </c>
      <c r="J270" s="17" t="s">
        <v>43</v>
      </c>
      <c r="K270" s="17" t="s">
        <v>42</v>
      </c>
      <c r="L270" s="17" t="s">
        <v>32</v>
      </c>
      <c r="M270" s="17" t="s">
        <v>216</v>
      </c>
      <c r="N270" s="17" t="s">
        <v>32</v>
      </c>
      <c r="O270" s="17" t="s">
        <v>32</v>
      </c>
      <c r="P270" s="17" t="s">
        <v>414</v>
      </c>
      <c r="Q270" s="17" t="s">
        <v>32</v>
      </c>
      <c r="R270" s="16" t="s">
        <v>32</v>
      </c>
      <c r="S270" s="16" t="s">
        <v>133</v>
      </c>
      <c r="T270" s="18" t="s">
        <v>32</v>
      </c>
      <c r="U270" s="13" t="s">
        <v>32</v>
      </c>
      <c r="V270" s="13" t="s">
        <v>134</v>
      </c>
      <c r="W270" s="17" t="s">
        <v>32</v>
      </c>
      <c r="X270" s="17" t="s">
        <v>32</v>
      </c>
      <c r="Y270" s="17" t="s">
        <v>85</v>
      </c>
      <c r="Z270" s="17" t="s">
        <v>32</v>
      </c>
      <c r="AA270" s="13"/>
    </row>
    <row r="271" customFormat="false" ht="15" hidden="false" customHeight="false" outlineLevel="0" collapsed="false">
      <c r="A271" s="15" t="s">
        <v>909</v>
      </c>
      <c r="B271" s="8" t="s">
        <v>910</v>
      </c>
      <c r="C271" s="16" t="s">
        <v>878</v>
      </c>
      <c r="D271" s="17" t="s">
        <v>32</v>
      </c>
      <c r="E271" s="17" t="s">
        <v>32</v>
      </c>
      <c r="F271" s="17" t="s">
        <v>32</v>
      </c>
      <c r="G271" s="13" t="s">
        <v>32</v>
      </c>
      <c r="H271" s="13" t="s">
        <v>32</v>
      </c>
      <c r="I271" s="13" t="s">
        <v>32</v>
      </c>
      <c r="J271" s="13" t="s">
        <v>32</v>
      </c>
      <c r="K271" s="13" t="s">
        <v>32</v>
      </c>
      <c r="L271" s="13" t="s">
        <v>32</v>
      </c>
      <c r="M271" s="13" t="s">
        <v>32</v>
      </c>
      <c r="N271" s="13" t="s">
        <v>32</v>
      </c>
      <c r="O271" s="13" t="s">
        <v>32</v>
      </c>
      <c r="P271" s="13" t="s">
        <v>32</v>
      </c>
      <c r="Q271" s="13" t="s">
        <v>32</v>
      </c>
      <c r="R271" s="18" t="s">
        <v>32</v>
      </c>
      <c r="S271" s="18" t="s">
        <v>32</v>
      </c>
      <c r="T271" s="18" t="s">
        <v>32</v>
      </c>
      <c r="U271" s="13" t="s">
        <v>32</v>
      </c>
      <c r="V271" s="13" t="s">
        <v>32</v>
      </c>
      <c r="W271" s="13" t="s">
        <v>32</v>
      </c>
      <c r="X271" s="13" t="s">
        <v>32</v>
      </c>
      <c r="Y271" s="13" t="s">
        <v>32</v>
      </c>
      <c r="Z271" s="13" t="s">
        <v>32</v>
      </c>
      <c r="AA271" s="13" t="s">
        <v>32</v>
      </c>
    </row>
    <row r="272" customFormat="false" ht="26.25" hidden="false" customHeight="false" outlineLevel="0" collapsed="false">
      <c r="A272" s="15" t="s">
        <v>911</v>
      </c>
      <c r="B272" s="8" t="s">
        <v>912</v>
      </c>
      <c r="C272" s="16" t="s">
        <v>878</v>
      </c>
      <c r="D272" s="17" t="s">
        <v>913</v>
      </c>
      <c r="E272" s="17" t="n">
        <v>65</v>
      </c>
      <c r="F272" s="17" t="n">
        <v>35</v>
      </c>
      <c r="G272" s="13" t="n">
        <v>0</v>
      </c>
      <c r="H272" s="13" t="n">
        <v>135</v>
      </c>
      <c r="I272" s="17" t="s">
        <v>42</v>
      </c>
      <c r="J272" s="17" t="s">
        <v>43</v>
      </c>
      <c r="K272" s="17" t="s">
        <v>42</v>
      </c>
      <c r="L272" s="17" t="s">
        <v>32</v>
      </c>
      <c r="M272" s="17" t="s">
        <v>597</v>
      </c>
      <c r="N272" s="17" t="s">
        <v>32</v>
      </c>
      <c r="O272" s="17" t="s">
        <v>32</v>
      </c>
      <c r="P272" s="17" t="s">
        <v>842</v>
      </c>
      <c r="Q272" s="17" t="s">
        <v>32</v>
      </c>
      <c r="R272" s="16" t="s">
        <v>32</v>
      </c>
      <c r="S272" s="16" t="s">
        <v>69</v>
      </c>
      <c r="T272" s="18" t="s">
        <v>32</v>
      </c>
      <c r="U272" s="13" t="s">
        <v>32</v>
      </c>
      <c r="V272" s="13" t="s">
        <v>843</v>
      </c>
      <c r="W272" s="17" t="s">
        <v>32</v>
      </c>
      <c r="X272" s="17" t="s">
        <v>32</v>
      </c>
      <c r="Y272" s="17" t="s">
        <v>126</v>
      </c>
      <c r="Z272" s="17" t="s">
        <v>32</v>
      </c>
      <c r="AA272" s="13" t="s">
        <v>914</v>
      </c>
    </row>
    <row r="273" customFormat="false" ht="15" hidden="false" customHeight="false" outlineLevel="0" collapsed="false">
      <c r="A273" s="15" t="s">
        <v>915</v>
      </c>
      <c r="B273" s="8" t="s">
        <v>916</v>
      </c>
      <c r="C273" s="16" t="s">
        <v>873</v>
      </c>
      <c r="D273" s="17" t="s">
        <v>917</v>
      </c>
      <c r="E273" s="17" t="n">
        <v>15</v>
      </c>
      <c r="F273" s="17" t="n">
        <v>0</v>
      </c>
      <c r="G273" s="13" t="n">
        <v>85</v>
      </c>
      <c r="H273" s="13" t="n">
        <v>155</v>
      </c>
      <c r="I273" s="17" t="s">
        <v>42</v>
      </c>
      <c r="J273" s="17" t="s">
        <v>43</v>
      </c>
      <c r="K273" s="17" t="s">
        <v>42</v>
      </c>
      <c r="L273" s="17" t="s">
        <v>32</v>
      </c>
      <c r="M273" s="17" t="s">
        <v>918</v>
      </c>
      <c r="N273" s="17" t="s">
        <v>32</v>
      </c>
      <c r="O273" s="17" t="s">
        <v>32</v>
      </c>
      <c r="P273" s="17" t="s">
        <v>414</v>
      </c>
      <c r="Q273" s="17" t="s">
        <v>32</v>
      </c>
      <c r="R273" s="16" t="s">
        <v>32</v>
      </c>
      <c r="S273" s="16" t="s">
        <v>133</v>
      </c>
      <c r="T273" s="18" t="s">
        <v>32</v>
      </c>
      <c r="U273" s="13" t="s">
        <v>32</v>
      </c>
      <c r="V273" s="13" t="s">
        <v>134</v>
      </c>
      <c r="W273" s="17" t="s">
        <v>32</v>
      </c>
      <c r="X273" s="17" t="s">
        <v>32</v>
      </c>
      <c r="Y273" s="17" t="s">
        <v>567</v>
      </c>
      <c r="Z273" s="17" t="s">
        <v>32</v>
      </c>
      <c r="AA273" s="13" t="s">
        <v>919</v>
      </c>
    </row>
    <row r="274" customFormat="false" ht="15" hidden="false" customHeight="false" outlineLevel="0" collapsed="false">
      <c r="A274" s="15" t="s">
        <v>920</v>
      </c>
      <c r="B274" s="8" t="s">
        <v>921</v>
      </c>
      <c r="C274" s="16" t="s">
        <v>873</v>
      </c>
      <c r="D274" s="17" t="s">
        <v>32</v>
      </c>
      <c r="E274" s="17" t="s">
        <v>32</v>
      </c>
      <c r="F274" s="17" t="s">
        <v>32</v>
      </c>
      <c r="G274" s="17" t="s">
        <v>32</v>
      </c>
      <c r="H274" s="17" t="s">
        <v>32</v>
      </c>
      <c r="I274" s="17" t="s">
        <v>32</v>
      </c>
      <c r="J274" s="17" t="s">
        <v>32</v>
      </c>
      <c r="K274" s="17" t="s">
        <v>32</v>
      </c>
      <c r="L274" s="17" t="s">
        <v>32</v>
      </c>
      <c r="M274" s="17" t="s">
        <v>32</v>
      </c>
      <c r="N274" s="17" t="s">
        <v>32</v>
      </c>
      <c r="O274" s="17" t="s">
        <v>32</v>
      </c>
      <c r="P274" s="17" t="s">
        <v>32</v>
      </c>
      <c r="Q274" s="17" t="s">
        <v>32</v>
      </c>
      <c r="R274" s="16" t="s">
        <v>32</v>
      </c>
      <c r="S274" s="16" t="s">
        <v>32</v>
      </c>
      <c r="T274" s="16" t="s">
        <v>32</v>
      </c>
      <c r="U274" s="17" t="s">
        <v>32</v>
      </c>
      <c r="V274" s="17" t="s">
        <v>32</v>
      </c>
      <c r="W274" s="17" t="s">
        <v>32</v>
      </c>
      <c r="X274" s="17" t="s">
        <v>32</v>
      </c>
      <c r="Y274" s="17" t="s">
        <v>32</v>
      </c>
      <c r="Z274" s="17" t="s">
        <v>32</v>
      </c>
      <c r="AA274" s="17" t="s">
        <v>32</v>
      </c>
    </row>
    <row r="275" customFormat="false" ht="15" hidden="false" customHeight="false" outlineLevel="0" collapsed="false">
      <c r="A275" s="15" t="s">
        <v>922</v>
      </c>
      <c r="B275" s="8" t="s">
        <v>923</v>
      </c>
      <c r="C275" s="16" t="s">
        <v>878</v>
      </c>
      <c r="D275" s="17" t="s">
        <v>924</v>
      </c>
      <c r="E275" s="17" t="n">
        <v>25</v>
      </c>
      <c r="F275" s="17" t="n">
        <v>75</v>
      </c>
      <c r="G275" s="13" t="n">
        <v>0</v>
      </c>
      <c r="H275" s="13" t="n">
        <v>90</v>
      </c>
      <c r="I275" s="17" t="s">
        <v>43</v>
      </c>
      <c r="J275" s="17" t="s">
        <v>43</v>
      </c>
      <c r="K275" s="17" t="s">
        <v>42</v>
      </c>
      <c r="L275" s="17" t="s">
        <v>66</v>
      </c>
      <c r="M275" s="17" t="s">
        <v>145</v>
      </c>
      <c r="N275" s="17" t="s">
        <v>32</v>
      </c>
      <c r="O275" s="17" t="s">
        <v>503</v>
      </c>
      <c r="P275" s="17" t="s">
        <v>55</v>
      </c>
      <c r="Q275" s="17" t="s">
        <v>32</v>
      </c>
      <c r="R275" s="16" t="s">
        <v>69</v>
      </c>
      <c r="S275" s="16" t="s">
        <v>70</v>
      </c>
      <c r="T275" s="18" t="s">
        <v>32</v>
      </c>
      <c r="U275" s="13" t="s">
        <v>97</v>
      </c>
      <c r="V275" s="13" t="s">
        <v>156</v>
      </c>
      <c r="W275" s="17" t="s">
        <v>32</v>
      </c>
      <c r="X275" s="17" t="s">
        <v>567</v>
      </c>
      <c r="Y275" s="17" t="s">
        <v>126</v>
      </c>
      <c r="Z275" s="17" t="s">
        <v>32</v>
      </c>
      <c r="AA275" s="13" t="s">
        <v>925</v>
      </c>
    </row>
    <row r="276" customFormat="false" ht="15" hidden="false" customHeight="false" outlineLevel="0" collapsed="false">
      <c r="A276" s="15" t="s">
        <v>926</v>
      </c>
      <c r="B276" s="8" t="s">
        <v>927</v>
      </c>
      <c r="C276" s="16" t="s">
        <v>873</v>
      </c>
      <c r="D276" s="17" t="s">
        <v>928</v>
      </c>
      <c r="E276" s="17" t="n">
        <v>17</v>
      </c>
      <c r="F276" s="17" t="n">
        <v>0</v>
      </c>
      <c r="G276" s="13" t="n">
        <v>83</v>
      </c>
      <c r="H276" s="13" t="n">
        <v>189</v>
      </c>
      <c r="I276" s="17" t="s">
        <v>42</v>
      </c>
      <c r="J276" s="17" t="s">
        <v>43</v>
      </c>
      <c r="K276" s="17" t="s">
        <v>42</v>
      </c>
      <c r="L276" s="17" t="s">
        <v>32</v>
      </c>
      <c r="M276" s="17" t="s">
        <v>82</v>
      </c>
      <c r="N276" s="17" t="s">
        <v>32</v>
      </c>
      <c r="O276" s="17" t="s">
        <v>32</v>
      </c>
      <c r="P276" s="17" t="s">
        <v>414</v>
      </c>
      <c r="Q276" s="17" t="s">
        <v>32</v>
      </c>
      <c r="R276" s="16" t="s">
        <v>32</v>
      </c>
      <c r="S276" s="16" t="s">
        <v>133</v>
      </c>
      <c r="T276" s="18" t="s">
        <v>32</v>
      </c>
      <c r="U276" s="13" t="s">
        <v>32</v>
      </c>
      <c r="V276" s="13" t="s">
        <v>134</v>
      </c>
      <c r="W276" s="17" t="s">
        <v>32</v>
      </c>
      <c r="X276" s="17" t="s">
        <v>32</v>
      </c>
      <c r="Y276" s="17" t="s">
        <v>235</v>
      </c>
      <c r="Z276" s="17" t="s">
        <v>32</v>
      </c>
      <c r="AA276" s="13" t="s">
        <v>919</v>
      </c>
    </row>
    <row r="277" customFormat="false" ht="15" hidden="false" customHeight="false" outlineLevel="0" collapsed="false">
      <c r="A277" s="15" t="s">
        <v>929</v>
      </c>
      <c r="B277" s="8" t="s">
        <v>930</v>
      </c>
      <c r="C277" s="16" t="s">
        <v>873</v>
      </c>
      <c r="D277" s="17" t="s">
        <v>32</v>
      </c>
      <c r="E277" s="17" t="s">
        <v>32</v>
      </c>
      <c r="F277" s="17" t="s">
        <v>32</v>
      </c>
      <c r="G277" s="17" t="s">
        <v>32</v>
      </c>
      <c r="H277" s="17" t="s">
        <v>32</v>
      </c>
      <c r="I277" s="17" t="s">
        <v>32</v>
      </c>
      <c r="J277" s="17" t="s">
        <v>32</v>
      </c>
      <c r="K277" s="17" t="s">
        <v>32</v>
      </c>
      <c r="L277" s="17" t="s">
        <v>32</v>
      </c>
      <c r="M277" s="17" t="s">
        <v>32</v>
      </c>
      <c r="N277" s="17" t="s">
        <v>32</v>
      </c>
      <c r="O277" s="17" t="s">
        <v>32</v>
      </c>
      <c r="P277" s="17" t="s">
        <v>32</v>
      </c>
      <c r="Q277" s="17" t="s">
        <v>32</v>
      </c>
      <c r="R277" s="16" t="s">
        <v>32</v>
      </c>
      <c r="S277" s="16" t="s">
        <v>32</v>
      </c>
      <c r="T277" s="16" t="s">
        <v>32</v>
      </c>
      <c r="U277" s="17" t="s">
        <v>32</v>
      </c>
      <c r="V277" s="17" t="s">
        <v>32</v>
      </c>
      <c r="W277" s="17" t="s">
        <v>32</v>
      </c>
      <c r="X277" s="17" t="s">
        <v>32</v>
      </c>
      <c r="Y277" s="17" t="s">
        <v>32</v>
      </c>
      <c r="Z277" s="17" t="s">
        <v>32</v>
      </c>
      <c r="AA277" s="17"/>
    </row>
    <row r="278" customFormat="false" ht="15" hidden="false" customHeight="false" outlineLevel="0" collapsed="false">
      <c r="A278" s="15" t="s">
        <v>931</v>
      </c>
      <c r="B278" s="8" t="s">
        <v>932</v>
      </c>
      <c r="C278" s="16" t="s">
        <v>873</v>
      </c>
      <c r="D278" s="17" t="s">
        <v>933</v>
      </c>
      <c r="E278" s="17" t="n">
        <v>30</v>
      </c>
      <c r="F278" s="17" t="n">
        <v>70</v>
      </c>
      <c r="G278" s="13" t="n">
        <v>0</v>
      </c>
      <c r="H278" s="13" t="n">
        <v>155</v>
      </c>
      <c r="I278" s="17" t="s">
        <v>42</v>
      </c>
      <c r="J278" s="17" t="s">
        <v>43</v>
      </c>
      <c r="K278" s="17" t="s">
        <v>43</v>
      </c>
      <c r="L278" s="17" t="s">
        <v>32</v>
      </c>
      <c r="M278" s="17" t="s">
        <v>123</v>
      </c>
      <c r="N278" s="17" t="s">
        <v>452</v>
      </c>
      <c r="O278" s="17" t="s">
        <v>32</v>
      </c>
      <c r="P278" s="17" t="s">
        <v>503</v>
      </c>
      <c r="Q278" s="17" t="s">
        <v>503</v>
      </c>
      <c r="R278" s="16" t="s">
        <v>32</v>
      </c>
      <c r="S278" s="16" t="s">
        <v>69</v>
      </c>
      <c r="T278" s="18" t="s">
        <v>70</v>
      </c>
      <c r="U278" s="13" t="s">
        <v>32</v>
      </c>
      <c r="V278" s="13" t="s">
        <v>97</v>
      </c>
      <c r="W278" s="17" t="s">
        <v>504</v>
      </c>
      <c r="X278" s="17" t="s">
        <v>32</v>
      </c>
      <c r="Y278" s="17" t="s">
        <v>135</v>
      </c>
      <c r="Z278" s="17" t="s">
        <v>567</v>
      </c>
      <c r="AA278" s="13" t="s">
        <v>925</v>
      </c>
    </row>
    <row r="279" customFormat="false" ht="15" hidden="false" customHeight="false" outlineLevel="0" collapsed="false">
      <c r="A279" s="15" t="s">
        <v>934</v>
      </c>
      <c r="B279" s="8" t="s">
        <v>935</v>
      </c>
      <c r="C279" s="16" t="s">
        <v>873</v>
      </c>
      <c r="D279" s="17" t="s">
        <v>936</v>
      </c>
      <c r="E279" s="17" t="n">
        <v>5</v>
      </c>
      <c r="F279" s="17" t="n">
        <v>50</v>
      </c>
      <c r="G279" s="13" t="n">
        <v>45</v>
      </c>
      <c r="H279" s="13" t="n">
        <v>200</v>
      </c>
      <c r="I279" s="17" t="s">
        <v>42</v>
      </c>
      <c r="J279" s="17" t="s">
        <v>43</v>
      </c>
      <c r="K279" s="17" t="s">
        <v>42</v>
      </c>
      <c r="L279" s="17" t="s">
        <v>32</v>
      </c>
      <c r="M279" s="17" t="s">
        <v>447</v>
      </c>
      <c r="N279" s="17" t="s">
        <v>32</v>
      </c>
      <c r="O279" s="17" t="s">
        <v>32</v>
      </c>
      <c r="P279" s="17" t="s">
        <v>503</v>
      </c>
      <c r="Q279" s="17" t="s">
        <v>32</v>
      </c>
      <c r="R279" s="16" t="s">
        <v>32</v>
      </c>
      <c r="S279" s="16" t="s">
        <v>69</v>
      </c>
      <c r="T279" s="18" t="s">
        <v>32</v>
      </c>
      <c r="U279" s="13" t="s">
        <v>32</v>
      </c>
      <c r="V279" s="13" t="s">
        <v>97</v>
      </c>
      <c r="W279" s="17" t="s">
        <v>32</v>
      </c>
      <c r="X279" s="17" t="s">
        <v>32</v>
      </c>
      <c r="Y279" s="17" t="s">
        <v>567</v>
      </c>
      <c r="Z279" s="17" t="s">
        <v>32</v>
      </c>
      <c r="AA279" s="13" t="s">
        <v>919</v>
      </c>
    </row>
    <row r="280" customFormat="false" ht="15" hidden="false" customHeight="false" outlineLevel="0" collapsed="false">
      <c r="A280" s="15" t="s">
        <v>937</v>
      </c>
      <c r="B280" s="8" t="s">
        <v>938</v>
      </c>
      <c r="C280" s="16" t="s">
        <v>873</v>
      </c>
      <c r="D280" s="17" t="s">
        <v>939</v>
      </c>
      <c r="E280" s="17" t="n">
        <v>20</v>
      </c>
      <c r="F280" s="17" t="n">
        <v>0</v>
      </c>
      <c r="G280" s="17" t="n">
        <v>80</v>
      </c>
      <c r="H280" s="17" t="n">
        <v>210</v>
      </c>
      <c r="I280" s="17" t="s">
        <v>42</v>
      </c>
      <c r="J280" s="17" t="s">
        <v>43</v>
      </c>
      <c r="K280" s="17" t="s">
        <v>42</v>
      </c>
      <c r="L280" s="17" t="s">
        <v>32</v>
      </c>
      <c r="M280" s="17" t="s">
        <v>130</v>
      </c>
      <c r="N280" s="17" t="s">
        <v>32</v>
      </c>
      <c r="O280" s="17" t="s">
        <v>32</v>
      </c>
      <c r="P280" s="17" t="s">
        <v>503</v>
      </c>
      <c r="Q280" s="17" t="s">
        <v>32</v>
      </c>
      <c r="R280" s="16" t="s">
        <v>32</v>
      </c>
      <c r="S280" s="16" t="s">
        <v>141</v>
      </c>
      <c r="T280" s="16" t="s">
        <v>32</v>
      </c>
      <c r="U280" s="17" t="s">
        <v>32</v>
      </c>
      <c r="V280" s="17" t="s">
        <v>146</v>
      </c>
      <c r="W280" s="17" t="s">
        <v>32</v>
      </c>
      <c r="X280" s="17" t="s">
        <v>32</v>
      </c>
      <c r="Y280" s="17" t="s">
        <v>567</v>
      </c>
      <c r="Z280" s="17" t="s">
        <v>32</v>
      </c>
      <c r="AA280" s="13" t="s">
        <v>919</v>
      </c>
    </row>
    <row r="281" customFormat="false" ht="15" hidden="false" customHeight="false" outlineLevel="0" collapsed="false">
      <c r="A281" s="15" t="s">
        <v>940</v>
      </c>
      <c r="B281" s="8" t="s">
        <v>941</v>
      </c>
      <c r="C281" s="16" t="s">
        <v>873</v>
      </c>
      <c r="D281" s="17" t="s">
        <v>32</v>
      </c>
      <c r="E281" s="17" t="s">
        <v>32</v>
      </c>
      <c r="F281" s="17" t="s">
        <v>32</v>
      </c>
      <c r="G281" s="17" t="s">
        <v>32</v>
      </c>
      <c r="H281" s="17" t="s">
        <v>32</v>
      </c>
      <c r="I281" s="17" t="s">
        <v>32</v>
      </c>
      <c r="J281" s="17" t="s">
        <v>32</v>
      </c>
      <c r="K281" s="17" t="s">
        <v>32</v>
      </c>
      <c r="L281" s="17" t="s">
        <v>32</v>
      </c>
      <c r="M281" s="17" t="s">
        <v>32</v>
      </c>
      <c r="N281" s="17" t="s">
        <v>32</v>
      </c>
      <c r="O281" s="17" t="s">
        <v>32</v>
      </c>
      <c r="P281" s="17" t="s">
        <v>32</v>
      </c>
      <c r="Q281" s="17" t="s">
        <v>32</v>
      </c>
      <c r="R281" s="16" t="s">
        <v>32</v>
      </c>
      <c r="S281" s="16" t="s">
        <v>32</v>
      </c>
      <c r="T281" s="16" t="s">
        <v>32</v>
      </c>
      <c r="U281" s="17" t="s">
        <v>32</v>
      </c>
      <c r="V281" s="17" t="s">
        <v>32</v>
      </c>
      <c r="W281" s="17" t="s">
        <v>32</v>
      </c>
      <c r="X281" s="17" t="s">
        <v>32</v>
      </c>
      <c r="Y281" s="17" t="s">
        <v>32</v>
      </c>
      <c r="Z281" s="17" t="s">
        <v>32</v>
      </c>
      <c r="AA281" s="13"/>
    </row>
    <row r="282" customFormat="false" ht="15" hidden="false" customHeight="false" outlineLevel="0" collapsed="false">
      <c r="A282" s="15" t="s">
        <v>942</v>
      </c>
      <c r="B282" s="8" t="s">
        <v>943</v>
      </c>
      <c r="C282" s="16" t="s">
        <v>878</v>
      </c>
      <c r="D282" s="17" t="s">
        <v>944</v>
      </c>
      <c r="E282" s="17" t="n">
        <v>50</v>
      </c>
      <c r="F282" s="17" t="n">
        <v>50</v>
      </c>
      <c r="G282" s="17" t="n">
        <v>0</v>
      </c>
      <c r="H282" s="17" t="n">
        <v>155</v>
      </c>
      <c r="I282" s="17" t="s">
        <v>42</v>
      </c>
      <c r="J282" s="17" t="s">
        <v>43</v>
      </c>
      <c r="K282" s="17" t="s">
        <v>42</v>
      </c>
      <c r="L282" s="17" t="s">
        <v>32</v>
      </c>
      <c r="M282" s="17" t="s">
        <v>295</v>
      </c>
      <c r="N282" s="17" t="s">
        <v>32</v>
      </c>
      <c r="O282" s="17" t="s">
        <v>32</v>
      </c>
      <c r="P282" s="17" t="s">
        <v>503</v>
      </c>
      <c r="Q282" s="17" t="s">
        <v>32</v>
      </c>
      <c r="R282" s="16" t="s">
        <v>32</v>
      </c>
      <c r="S282" s="16" t="s">
        <v>70</v>
      </c>
      <c r="T282" s="16" t="s">
        <v>32</v>
      </c>
      <c r="U282" s="17" t="s">
        <v>32</v>
      </c>
      <c r="V282" s="17" t="s">
        <v>504</v>
      </c>
      <c r="W282" s="17" t="s">
        <v>32</v>
      </c>
      <c r="X282" s="17" t="s">
        <v>32</v>
      </c>
      <c r="Y282" s="17" t="s">
        <v>135</v>
      </c>
      <c r="Z282" s="17" t="s">
        <v>32</v>
      </c>
      <c r="AA282" s="13" t="s">
        <v>945</v>
      </c>
    </row>
    <row r="283" customFormat="false" ht="15" hidden="false" customHeight="false" outlineLevel="0" collapsed="false">
      <c r="A283" s="15" t="s">
        <v>946</v>
      </c>
      <c r="B283" s="8" t="s">
        <v>947</v>
      </c>
      <c r="C283" s="16" t="s">
        <v>873</v>
      </c>
      <c r="D283" s="17" t="s">
        <v>948</v>
      </c>
      <c r="E283" s="17" t="n">
        <v>20</v>
      </c>
      <c r="F283" s="17" t="n">
        <v>80</v>
      </c>
      <c r="G283" s="17" t="n">
        <v>0</v>
      </c>
      <c r="H283" s="17" t="n">
        <v>145</v>
      </c>
      <c r="I283" s="17" t="s">
        <v>42</v>
      </c>
      <c r="J283" s="17" t="s">
        <v>43</v>
      </c>
      <c r="K283" s="17" t="s">
        <v>42</v>
      </c>
      <c r="L283" s="17" t="s">
        <v>32</v>
      </c>
      <c r="M283" s="17" t="s">
        <v>949</v>
      </c>
      <c r="N283" s="17" t="s">
        <v>32</v>
      </c>
      <c r="O283" s="17" t="s">
        <v>32</v>
      </c>
      <c r="P283" s="17" t="s">
        <v>842</v>
      </c>
      <c r="Q283" s="17" t="s">
        <v>32</v>
      </c>
      <c r="R283" s="16" t="s">
        <v>32</v>
      </c>
      <c r="S283" s="16" t="s">
        <v>141</v>
      </c>
      <c r="T283" s="16" t="s">
        <v>32</v>
      </c>
      <c r="U283" s="17" t="s">
        <v>32</v>
      </c>
      <c r="V283" s="17" t="s">
        <v>950</v>
      </c>
      <c r="W283" s="17" t="s">
        <v>32</v>
      </c>
      <c r="X283" s="17" t="s">
        <v>32</v>
      </c>
      <c r="Y283" s="17" t="s">
        <v>235</v>
      </c>
      <c r="Z283" s="17" t="s">
        <v>32</v>
      </c>
      <c r="AA283" s="13"/>
    </row>
    <row r="284" customFormat="false" ht="15" hidden="false" customHeight="false" outlineLevel="0" collapsed="false">
      <c r="A284" s="15" t="s">
        <v>951</v>
      </c>
      <c r="B284" s="8" t="s">
        <v>952</v>
      </c>
      <c r="C284" s="16" t="s">
        <v>878</v>
      </c>
      <c r="D284" s="17" t="s">
        <v>953</v>
      </c>
      <c r="E284" s="17" t="n">
        <v>65</v>
      </c>
      <c r="F284" s="17" t="n">
        <v>0</v>
      </c>
      <c r="G284" s="17" t="n">
        <v>35</v>
      </c>
      <c r="H284" s="17" t="n">
        <v>185</v>
      </c>
      <c r="I284" s="17" t="s">
        <v>42</v>
      </c>
      <c r="J284" s="17" t="s">
        <v>43</v>
      </c>
      <c r="K284" s="17" t="s">
        <v>42</v>
      </c>
      <c r="L284" s="17" t="s">
        <v>32</v>
      </c>
      <c r="M284" s="17" t="s">
        <v>772</v>
      </c>
      <c r="N284" s="17" t="s">
        <v>32</v>
      </c>
      <c r="O284" s="17" t="s">
        <v>32</v>
      </c>
      <c r="P284" s="17" t="s">
        <v>55</v>
      </c>
      <c r="Q284" s="17" t="s">
        <v>32</v>
      </c>
      <c r="R284" s="16" t="s">
        <v>32</v>
      </c>
      <c r="S284" s="16" t="s">
        <v>141</v>
      </c>
      <c r="T284" s="16" t="s">
        <v>32</v>
      </c>
      <c r="U284" s="17" t="s">
        <v>32</v>
      </c>
      <c r="V284" s="17" t="s">
        <v>146</v>
      </c>
      <c r="W284" s="17" t="s">
        <v>32</v>
      </c>
      <c r="X284" s="17" t="s">
        <v>32</v>
      </c>
      <c r="Y284" s="17" t="s">
        <v>157</v>
      </c>
      <c r="Z284" s="17" t="s">
        <v>32</v>
      </c>
      <c r="AA284" s="13"/>
    </row>
    <row r="285" customFormat="false" ht="15" hidden="false" customHeight="false" outlineLevel="0" collapsed="false">
      <c r="A285" s="15" t="s">
        <v>954</v>
      </c>
      <c r="B285" s="8" t="s">
        <v>955</v>
      </c>
      <c r="C285" s="16" t="s">
        <v>873</v>
      </c>
      <c r="D285" s="17" t="s">
        <v>956</v>
      </c>
      <c r="E285" s="17" t="n">
        <v>17</v>
      </c>
      <c r="F285" s="17" t="n">
        <v>50</v>
      </c>
      <c r="G285" s="17" t="n">
        <v>33</v>
      </c>
      <c r="H285" s="17" t="n">
        <v>130</v>
      </c>
      <c r="I285" s="17" t="s">
        <v>42</v>
      </c>
      <c r="J285" s="17" t="s">
        <v>43</v>
      </c>
      <c r="K285" s="17" t="s">
        <v>43</v>
      </c>
      <c r="L285" s="17" t="s">
        <v>32</v>
      </c>
      <c r="M285" s="17" t="s">
        <v>123</v>
      </c>
      <c r="N285" s="17" t="s">
        <v>105</v>
      </c>
      <c r="O285" s="17" t="s">
        <v>32</v>
      </c>
      <c r="P285" s="17" t="s">
        <v>842</v>
      </c>
      <c r="Q285" s="17" t="s">
        <v>503</v>
      </c>
      <c r="R285" s="16" t="s">
        <v>32</v>
      </c>
      <c r="S285" s="16" t="s">
        <v>133</v>
      </c>
      <c r="T285" s="16" t="s">
        <v>57</v>
      </c>
      <c r="U285" s="17" t="s">
        <v>32</v>
      </c>
      <c r="V285" s="17" t="s">
        <v>134</v>
      </c>
      <c r="W285" s="17" t="s">
        <v>755</v>
      </c>
      <c r="X285" s="17" t="s">
        <v>32</v>
      </c>
      <c r="Y285" s="17" t="s">
        <v>567</v>
      </c>
      <c r="Z285" s="17" t="s">
        <v>135</v>
      </c>
      <c r="AA285" s="13"/>
    </row>
    <row r="286" customFormat="false" ht="15" hidden="false" customHeight="false" outlineLevel="0" collapsed="false">
      <c r="A286" s="15" t="s">
        <v>957</v>
      </c>
      <c r="B286" s="8" t="s">
        <v>958</v>
      </c>
      <c r="C286" s="16" t="s">
        <v>878</v>
      </c>
      <c r="D286" s="17" t="s">
        <v>959</v>
      </c>
      <c r="E286" s="17" t="n">
        <v>90</v>
      </c>
      <c r="F286" s="17" t="n">
        <v>10</v>
      </c>
      <c r="G286" s="17" t="n">
        <v>0</v>
      </c>
      <c r="H286" s="17" t="n">
        <v>175</v>
      </c>
      <c r="I286" s="17" t="s">
        <v>42</v>
      </c>
      <c r="J286" s="17" t="s">
        <v>43</v>
      </c>
      <c r="K286" s="17" t="s">
        <v>42</v>
      </c>
      <c r="L286" s="17" t="s">
        <v>32</v>
      </c>
      <c r="M286" s="17" t="s">
        <v>82</v>
      </c>
      <c r="N286" s="17" t="s">
        <v>32</v>
      </c>
      <c r="O286" s="17" t="s">
        <v>32</v>
      </c>
      <c r="P286" s="17" t="s">
        <v>503</v>
      </c>
      <c r="Q286" s="17" t="s">
        <v>32</v>
      </c>
      <c r="R286" s="16" t="s">
        <v>32</v>
      </c>
      <c r="S286" s="16" t="s">
        <v>69</v>
      </c>
      <c r="T286" s="16" t="s">
        <v>32</v>
      </c>
      <c r="U286" s="17" t="s">
        <v>32</v>
      </c>
      <c r="V286" s="17" t="s">
        <v>97</v>
      </c>
      <c r="W286" s="17" t="s">
        <v>32</v>
      </c>
      <c r="X286" s="17" t="s">
        <v>32</v>
      </c>
      <c r="Y286" s="17" t="s">
        <v>135</v>
      </c>
      <c r="Z286" s="17" t="s">
        <v>32</v>
      </c>
      <c r="AA286" s="13" t="s">
        <v>945</v>
      </c>
    </row>
    <row r="287" customFormat="false" ht="15" hidden="false" customHeight="false" outlineLevel="0" collapsed="false">
      <c r="A287" s="15" t="s">
        <v>960</v>
      </c>
      <c r="B287" s="8" t="s">
        <v>961</v>
      </c>
      <c r="C287" s="16" t="s">
        <v>873</v>
      </c>
      <c r="D287" s="17" t="s">
        <v>962</v>
      </c>
      <c r="E287" s="17" t="n">
        <v>40</v>
      </c>
      <c r="F287" s="17" t="n">
        <v>10</v>
      </c>
      <c r="G287" s="17" t="n">
        <v>50</v>
      </c>
      <c r="H287" s="17" t="n">
        <v>162</v>
      </c>
      <c r="I287" s="17" t="s">
        <v>42</v>
      </c>
      <c r="J287" s="17" t="s">
        <v>43</v>
      </c>
      <c r="K287" s="17" t="s">
        <v>42</v>
      </c>
      <c r="L287" s="17" t="s">
        <v>32</v>
      </c>
      <c r="M287" s="17" t="s">
        <v>82</v>
      </c>
      <c r="N287" s="17" t="s">
        <v>32</v>
      </c>
      <c r="O287" s="17" t="s">
        <v>32</v>
      </c>
      <c r="P287" s="17" t="s">
        <v>503</v>
      </c>
      <c r="Q287" s="17" t="s">
        <v>32</v>
      </c>
      <c r="R287" s="16" t="s">
        <v>32</v>
      </c>
      <c r="S287" s="16" t="s">
        <v>133</v>
      </c>
      <c r="T287" s="16" t="s">
        <v>32</v>
      </c>
      <c r="U287" s="17" t="s">
        <v>32</v>
      </c>
      <c r="V287" s="17" t="s">
        <v>134</v>
      </c>
      <c r="W287" s="17" t="s">
        <v>32</v>
      </c>
      <c r="X287" s="17" t="s">
        <v>32</v>
      </c>
      <c r="Y287" s="17" t="s">
        <v>567</v>
      </c>
      <c r="Z287" s="17" t="s">
        <v>32</v>
      </c>
      <c r="AA287" s="13" t="s">
        <v>963</v>
      </c>
    </row>
    <row r="288" customFormat="false" ht="15" hidden="false" customHeight="false" outlineLevel="0" collapsed="false">
      <c r="A288" s="15" t="s">
        <v>964</v>
      </c>
      <c r="B288" s="8" t="s">
        <v>965</v>
      </c>
      <c r="C288" s="16" t="s">
        <v>873</v>
      </c>
      <c r="D288" s="17" t="s">
        <v>32</v>
      </c>
      <c r="E288" s="17" t="s">
        <v>32</v>
      </c>
      <c r="F288" s="17" t="s">
        <v>32</v>
      </c>
      <c r="G288" s="17" t="s">
        <v>32</v>
      </c>
      <c r="H288" s="17" t="s">
        <v>32</v>
      </c>
      <c r="I288" s="17" t="s">
        <v>32</v>
      </c>
      <c r="J288" s="17" t="s">
        <v>32</v>
      </c>
      <c r="K288" s="17" t="s">
        <v>32</v>
      </c>
      <c r="L288" s="17" t="s">
        <v>32</v>
      </c>
      <c r="M288" s="17" t="s">
        <v>32</v>
      </c>
      <c r="N288" s="17" t="s">
        <v>32</v>
      </c>
      <c r="O288" s="17" t="s">
        <v>32</v>
      </c>
      <c r="P288" s="17" t="s">
        <v>32</v>
      </c>
      <c r="Q288" s="17" t="s">
        <v>32</v>
      </c>
      <c r="R288" s="16" t="s">
        <v>32</v>
      </c>
      <c r="S288" s="16" t="s">
        <v>32</v>
      </c>
      <c r="T288" s="16" t="s">
        <v>32</v>
      </c>
      <c r="U288" s="17" t="s">
        <v>32</v>
      </c>
      <c r="V288" s="17" t="s">
        <v>32</v>
      </c>
      <c r="W288" s="17" t="s">
        <v>32</v>
      </c>
      <c r="X288" s="17" t="s">
        <v>32</v>
      </c>
      <c r="Y288" s="17" t="s">
        <v>32</v>
      </c>
      <c r="Z288" s="17" t="s">
        <v>32</v>
      </c>
      <c r="AA288" s="13"/>
    </row>
    <row r="289" customFormat="false" ht="15" hidden="false" customHeight="false" outlineLevel="0" collapsed="false">
      <c r="A289" s="15" t="s">
        <v>966</v>
      </c>
      <c r="B289" s="8" t="s">
        <v>967</v>
      </c>
      <c r="C289" s="16" t="s">
        <v>878</v>
      </c>
      <c r="D289" s="17" t="s">
        <v>968</v>
      </c>
      <c r="E289" s="17" t="n">
        <v>100</v>
      </c>
      <c r="F289" s="17" t="n">
        <v>0</v>
      </c>
      <c r="G289" s="17" t="n">
        <v>0</v>
      </c>
      <c r="H289" s="17" t="n">
        <v>165</v>
      </c>
      <c r="I289" s="17" t="s">
        <v>42</v>
      </c>
      <c r="J289" s="17" t="s">
        <v>43</v>
      </c>
      <c r="K289" s="17" t="s">
        <v>43</v>
      </c>
      <c r="L289" s="17" t="s">
        <v>32</v>
      </c>
      <c r="M289" s="17" t="s">
        <v>969</v>
      </c>
      <c r="N289" s="17" t="s">
        <v>123</v>
      </c>
      <c r="O289" s="17" t="s">
        <v>32</v>
      </c>
      <c r="P289" s="17" t="s">
        <v>842</v>
      </c>
      <c r="Q289" s="17" t="s">
        <v>842</v>
      </c>
      <c r="R289" s="16" t="s">
        <v>32</v>
      </c>
      <c r="S289" s="16" t="s">
        <v>90</v>
      </c>
      <c r="T289" s="16" t="s">
        <v>141</v>
      </c>
      <c r="U289" s="17" t="s">
        <v>32</v>
      </c>
      <c r="V289" s="17" t="s">
        <v>970</v>
      </c>
      <c r="W289" s="17" t="s">
        <v>950</v>
      </c>
      <c r="X289" s="17" t="s">
        <v>32</v>
      </c>
      <c r="Y289" s="17" t="s">
        <v>49</v>
      </c>
      <c r="Z289" s="17" t="s">
        <v>126</v>
      </c>
      <c r="AA289" s="13" t="s">
        <v>971</v>
      </c>
    </row>
    <row r="290" customFormat="false" ht="15" hidden="false" customHeight="false" outlineLevel="0" collapsed="false">
      <c r="A290" s="15" t="s">
        <v>972</v>
      </c>
      <c r="B290" s="8" t="s">
        <v>973</v>
      </c>
      <c r="C290" s="16" t="s">
        <v>878</v>
      </c>
      <c r="D290" s="17" t="s">
        <v>974</v>
      </c>
      <c r="E290" s="17" t="n">
        <v>30</v>
      </c>
      <c r="F290" s="17" t="n">
        <v>0</v>
      </c>
      <c r="G290" s="17" t="n">
        <v>70</v>
      </c>
      <c r="H290" s="17" t="n">
        <v>210</v>
      </c>
      <c r="I290" s="17" t="s">
        <v>42</v>
      </c>
      <c r="J290" s="17" t="s">
        <v>43</v>
      </c>
      <c r="K290" s="17" t="s">
        <v>42</v>
      </c>
      <c r="L290" s="17" t="s">
        <v>32</v>
      </c>
      <c r="M290" s="17" t="s">
        <v>597</v>
      </c>
      <c r="N290" s="17" t="s">
        <v>32</v>
      </c>
      <c r="O290" s="17" t="s">
        <v>32</v>
      </c>
      <c r="P290" s="17" t="s">
        <v>503</v>
      </c>
      <c r="Q290" s="17" t="s">
        <v>32</v>
      </c>
      <c r="R290" s="16" t="s">
        <v>32</v>
      </c>
      <c r="S290" s="16" t="s">
        <v>70</v>
      </c>
      <c r="T290" s="16" t="s">
        <v>32</v>
      </c>
      <c r="U290" s="17" t="s">
        <v>32</v>
      </c>
      <c r="V290" s="17" t="s">
        <v>504</v>
      </c>
      <c r="W290" s="17" t="s">
        <v>32</v>
      </c>
      <c r="X290" s="17" t="s">
        <v>32</v>
      </c>
      <c r="Y290" s="17" t="s">
        <v>135</v>
      </c>
      <c r="Z290" s="17" t="s">
        <v>32</v>
      </c>
      <c r="AA290" s="13"/>
    </row>
    <row r="291" customFormat="false" ht="15" hidden="false" customHeight="false" outlineLevel="0" collapsed="false">
      <c r="A291" s="15" t="s">
        <v>975</v>
      </c>
      <c r="B291" s="8" t="s">
        <v>976</v>
      </c>
      <c r="C291" s="16" t="s">
        <v>873</v>
      </c>
      <c r="D291" s="17" t="s">
        <v>32</v>
      </c>
      <c r="E291" s="17" t="s">
        <v>32</v>
      </c>
      <c r="F291" s="17" t="s">
        <v>32</v>
      </c>
      <c r="G291" s="17" t="s">
        <v>32</v>
      </c>
      <c r="H291" s="17" t="s">
        <v>32</v>
      </c>
      <c r="I291" s="17" t="s">
        <v>32</v>
      </c>
      <c r="J291" s="17" t="s">
        <v>32</v>
      </c>
      <c r="K291" s="17" t="s">
        <v>32</v>
      </c>
      <c r="L291" s="17" t="s">
        <v>32</v>
      </c>
      <c r="M291" s="17" t="s">
        <v>32</v>
      </c>
      <c r="N291" s="17" t="s">
        <v>32</v>
      </c>
      <c r="O291" s="17" t="s">
        <v>32</v>
      </c>
      <c r="P291" s="17" t="s">
        <v>32</v>
      </c>
      <c r="Q291" s="17" t="s">
        <v>32</v>
      </c>
      <c r="R291" s="16" t="s">
        <v>32</v>
      </c>
      <c r="S291" s="16" t="s">
        <v>32</v>
      </c>
      <c r="T291" s="16" t="s">
        <v>32</v>
      </c>
      <c r="U291" s="17" t="s">
        <v>32</v>
      </c>
      <c r="V291" s="17" t="s">
        <v>32</v>
      </c>
      <c r="W291" s="17" t="s">
        <v>32</v>
      </c>
      <c r="X291" s="17" t="s">
        <v>32</v>
      </c>
      <c r="Y291" s="17" t="s">
        <v>32</v>
      </c>
      <c r="Z291" s="17" t="s">
        <v>32</v>
      </c>
      <c r="AA291" s="13" t="s">
        <v>977</v>
      </c>
    </row>
    <row r="292" customFormat="false" ht="15" hidden="false" customHeight="false" outlineLevel="0" collapsed="false">
      <c r="A292" s="15" t="s">
        <v>978</v>
      </c>
      <c r="B292" s="8" t="s">
        <v>979</v>
      </c>
      <c r="C292" s="16" t="s">
        <v>873</v>
      </c>
      <c r="D292" s="17" t="s">
        <v>32</v>
      </c>
      <c r="E292" s="17" t="s">
        <v>32</v>
      </c>
      <c r="F292" s="17" t="s">
        <v>32</v>
      </c>
      <c r="G292" s="17" t="s">
        <v>32</v>
      </c>
      <c r="H292" s="17" t="s">
        <v>32</v>
      </c>
      <c r="I292" s="17" t="s">
        <v>32</v>
      </c>
      <c r="J292" s="17" t="s">
        <v>32</v>
      </c>
      <c r="K292" s="17" t="s">
        <v>32</v>
      </c>
      <c r="L292" s="17" t="s">
        <v>32</v>
      </c>
      <c r="M292" s="17" t="s">
        <v>32</v>
      </c>
      <c r="N292" s="17" t="s">
        <v>32</v>
      </c>
      <c r="O292" s="17" t="s">
        <v>32</v>
      </c>
      <c r="P292" s="17" t="s">
        <v>32</v>
      </c>
      <c r="Q292" s="17" t="s">
        <v>32</v>
      </c>
      <c r="R292" s="16" t="s">
        <v>32</v>
      </c>
      <c r="S292" s="16" t="s">
        <v>32</v>
      </c>
      <c r="T292" s="16" t="s">
        <v>32</v>
      </c>
      <c r="U292" s="17" t="s">
        <v>32</v>
      </c>
      <c r="V292" s="17" t="s">
        <v>32</v>
      </c>
      <c r="W292" s="17" t="s">
        <v>32</v>
      </c>
      <c r="X292" s="17" t="s">
        <v>32</v>
      </c>
      <c r="Y292" s="17" t="s">
        <v>32</v>
      </c>
      <c r="Z292" s="17" t="s">
        <v>32</v>
      </c>
      <c r="AA292" s="13"/>
    </row>
    <row r="293" customFormat="false" ht="15" hidden="false" customHeight="false" outlineLevel="0" collapsed="false">
      <c r="A293" s="15" t="s">
        <v>980</v>
      </c>
      <c r="B293" s="8" t="s">
        <v>981</v>
      </c>
      <c r="C293" s="16" t="s">
        <v>873</v>
      </c>
      <c r="D293" s="17" t="s">
        <v>32</v>
      </c>
      <c r="E293" s="17" t="s">
        <v>32</v>
      </c>
      <c r="F293" s="17" t="s">
        <v>32</v>
      </c>
      <c r="G293" s="17" t="s">
        <v>32</v>
      </c>
      <c r="H293" s="17" t="s">
        <v>32</v>
      </c>
      <c r="I293" s="17" t="s">
        <v>32</v>
      </c>
      <c r="J293" s="17" t="s">
        <v>32</v>
      </c>
      <c r="K293" s="17" t="s">
        <v>32</v>
      </c>
      <c r="L293" s="17" t="s">
        <v>32</v>
      </c>
      <c r="M293" s="17" t="s">
        <v>32</v>
      </c>
      <c r="N293" s="17" t="s">
        <v>32</v>
      </c>
      <c r="O293" s="17" t="s">
        <v>32</v>
      </c>
      <c r="P293" s="17" t="s">
        <v>32</v>
      </c>
      <c r="Q293" s="17" t="s">
        <v>32</v>
      </c>
      <c r="R293" s="16" t="s">
        <v>32</v>
      </c>
      <c r="S293" s="16" t="s">
        <v>32</v>
      </c>
      <c r="T293" s="16" t="s">
        <v>32</v>
      </c>
      <c r="U293" s="17" t="s">
        <v>32</v>
      </c>
      <c r="V293" s="17" t="s">
        <v>32</v>
      </c>
      <c r="W293" s="17" t="s">
        <v>32</v>
      </c>
      <c r="X293" s="17" t="s">
        <v>32</v>
      </c>
      <c r="Y293" s="17" t="s">
        <v>32</v>
      </c>
      <c r="Z293" s="17" t="s">
        <v>32</v>
      </c>
      <c r="AA293" s="13"/>
    </row>
    <row r="294" customFormat="false" ht="15" hidden="false" customHeight="false" outlineLevel="0" collapsed="false">
      <c r="A294" s="15" t="s">
        <v>982</v>
      </c>
      <c r="B294" s="8" t="s">
        <v>983</v>
      </c>
      <c r="C294" s="16" t="s">
        <v>873</v>
      </c>
      <c r="D294" s="17" t="s">
        <v>32</v>
      </c>
      <c r="E294" s="17" t="s">
        <v>32</v>
      </c>
      <c r="F294" s="17" t="s">
        <v>32</v>
      </c>
      <c r="G294" s="17" t="s">
        <v>32</v>
      </c>
      <c r="H294" s="17" t="s">
        <v>32</v>
      </c>
      <c r="I294" s="17" t="s">
        <v>32</v>
      </c>
      <c r="J294" s="17" t="s">
        <v>32</v>
      </c>
      <c r="K294" s="17" t="s">
        <v>32</v>
      </c>
      <c r="L294" s="17" t="s">
        <v>32</v>
      </c>
      <c r="M294" s="17" t="s">
        <v>32</v>
      </c>
      <c r="N294" s="17" t="s">
        <v>32</v>
      </c>
      <c r="O294" s="17" t="s">
        <v>32</v>
      </c>
      <c r="P294" s="17" t="s">
        <v>32</v>
      </c>
      <c r="Q294" s="17" t="s">
        <v>32</v>
      </c>
      <c r="R294" s="16" t="s">
        <v>32</v>
      </c>
      <c r="S294" s="16" t="s">
        <v>32</v>
      </c>
      <c r="T294" s="16" t="s">
        <v>32</v>
      </c>
      <c r="U294" s="17" t="s">
        <v>32</v>
      </c>
      <c r="V294" s="17" t="s">
        <v>32</v>
      </c>
      <c r="W294" s="17" t="s">
        <v>32</v>
      </c>
      <c r="X294" s="17" t="s">
        <v>32</v>
      </c>
      <c r="Y294" s="17" t="s">
        <v>32</v>
      </c>
      <c r="Z294" s="17" t="s">
        <v>32</v>
      </c>
      <c r="AA294" s="13"/>
    </row>
    <row r="295" customFormat="false" ht="15" hidden="false" customHeight="false" outlineLevel="0" collapsed="false">
      <c r="A295" s="15" t="s">
        <v>984</v>
      </c>
      <c r="B295" s="8" t="s">
        <v>985</v>
      </c>
      <c r="C295" s="16" t="s">
        <v>873</v>
      </c>
      <c r="D295" s="17" t="s">
        <v>32</v>
      </c>
      <c r="E295" s="17" t="s">
        <v>32</v>
      </c>
      <c r="F295" s="17" t="s">
        <v>32</v>
      </c>
      <c r="G295" s="17" t="s">
        <v>32</v>
      </c>
      <c r="H295" s="17" t="s">
        <v>32</v>
      </c>
      <c r="I295" s="17" t="s">
        <v>32</v>
      </c>
      <c r="J295" s="17" t="s">
        <v>32</v>
      </c>
      <c r="K295" s="17" t="s">
        <v>32</v>
      </c>
      <c r="L295" s="17" t="s">
        <v>32</v>
      </c>
      <c r="M295" s="17" t="s">
        <v>32</v>
      </c>
      <c r="N295" s="17" t="s">
        <v>32</v>
      </c>
      <c r="O295" s="17" t="s">
        <v>32</v>
      </c>
      <c r="P295" s="17" t="s">
        <v>32</v>
      </c>
      <c r="Q295" s="17" t="s">
        <v>32</v>
      </c>
      <c r="R295" s="16" t="s">
        <v>32</v>
      </c>
      <c r="S295" s="16" t="s">
        <v>32</v>
      </c>
      <c r="T295" s="16" t="s">
        <v>32</v>
      </c>
      <c r="U295" s="17" t="s">
        <v>32</v>
      </c>
      <c r="V295" s="17" t="s">
        <v>32</v>
      </c>
      <c r="W295" s="17" t="s">
        <v>32</v>
      </c>
      <c r="X295" s="17" t="s">
        <v>32</v>
      </c>
      <c r="Y295" s="17" t="s">
        <v>32</v>
      </c>
      <c r="Z295" s="17" t="s">
        <v>32</v>
      </c>
      <c r="AA295" s="13"/>
    </row>
    <row r="296" customFormat="false" ht="15" hidden="false" customHeight="false" outlineLevel="0" collapsed="false">
      <c r="A296" s="15" t="s">
        <v>986</v>
      </c>
      <c r="B296" s="8" t="s">
        <v>987</v>
      </c>
      <c r="C296" s="16" t="s">
        <v>873</v>
      </c>
      <c r="D296" s="17" t="s">
        <v>32</v>
      </c>
      <c r="E296" s="17" t="s">
        <v>32</v>
      </c>
      <c r="F296" s="17" t="s">
        <v>32</v>
      </c>
      <c r="G296" s="17" t="s">
        <v>32</v>
      </c>
      <c r="H296" s="17" t="s">
        <v>32</v>
      </c>
      <c r="I296" s="17" t="s">
        <v>32</v>
      </c>
      <c r="J296" s="17" t="s">
        <v>32</v>
      </c>
      <c r="K296" s="17" t="s">
        <v>32</v>
      </c>
      <c r="L296" s="17" t="s">
        <v>32</v>
      </c>
      <c r="M296" s="17" t="s">
        <v>32</v>
      </c>
      <c r="N296" s="17" t="s">
        <v>32</v>
      </c>
      <c r="O296" s="17" t="s">
        <v>32</v>
      </c>
      <c r="P296" s="17" t="s">
        <v>32</v>
      </c>
      <c r="Q296" s="17" t="s">
        <v>32</v>
      </c>
      <c r="R296" s="16" t="s">
        <v>32</v>
      </c>
      <c r="S296" s="16" t="s">
        <v>32</v>
      </c>
      <c r="T296" s="16" t="s">
        <v>32</v>
      </c>
      <c r="U296" s="17" t="s">
        <v>32</v>
      </c>
      <c r="V296" s="17" t="s">
        <v>32</v>
      </c>
      <c r="W296" s="17" t="s">
        <v>32</v>
      </c>
      <c r="X296" s="17" t="s">
        <v>32</v>
      </c>
      <c r="Y296" s="17" t="s">
        <v>32</v>
      </c>
      <c r="Z296" s="17" t="s">
        <v>32</v>
      </c>
      <c r="AA296" s="13"/>
    </row>
    <row r="297" customFormat="false" ht="15" hidden="false" customHeight="false" outlineLevel="0" collapsed="false">
      <c r="A297" s="15" t="s">
        <v>988</v>
      </c>
      <c r="B297" s="8" t="s">
        <v>989</v>
      </c>
      <c r="C297" s="16" t="s">
        <v>873</v>
      </c>
      <c r="D297" s="17" t="s">
        <v>32</v>
      </c>
      <c r="E297" s="17" t="s">
        <v>32</v>
      </c>
      <c r="F297" s="17" t="s">
        <v>32</v>
      </c>
      <c r="G297" s="17" t="s">
        <v>32</v>
      </c>
      <c r="H297" s="17" t="s">
        <v>32</v>
      </c>
      <c r="I297" s="17" t="s">
        <v>32</v>
      </c>
      <c r="J297" s="17" t="s">
        <v>32</v>
      </c>
      <c r="K297" s="17" t="s">
        <v>32</v>
      </c>
      <c r="L297" s="17" t="s">
        <v>32</v>
      </c>
      <c r="M297" s="17" t="s">
        <v>32</v>
      </c>
      <c r="N297" s="17" t="s">
        <v>32</v>
      </c>
      <c r="O297" s="17" t="s">
        <v>32</v>
      </c>
      <c r="P297" s="17" t="s">
        <v>32</v>
      </c>
      <c r="Q297" s="17" t="s">
        <v>32</v>
      </c>
      <c r="R297" s="16" t="s">
        <v>32</v>
      </c>
      <c r="S297" s="16" t="s">
        <v>32</v>
      </c>
      <c r="T297" s="16" t="s">
        <v>32</v>
      </c>
      <c r="U297" s="17" t="s">
        <v>32</v>
      </c>
      <c r="V297" s="17" t="s">
        <v>32</v>
      </c>
      <c r="W297" s="17" t="s">
        <v>32</v>
      </c>
      <c r="X297" s="17" t="s">
        <v>32</v>
      </c>
      <c r="Y297" s="17" t="s">
        <v>32</v>
      </c>
      <c r="Z297" s="17" t="s">
        <v>32</v>
      </c>
      <c r="AA297" s="13"/>
    </row>
    <row r="298" customFormat="false" ht="15" hidden="false" customHeight="false" outlineLevel="0" collapsed="false">
      <c r="A298" s="15" t="s">
        <v>990</v>
      </c>
      <c r="B298" s="8" t="s">
        <v>991</v>
      </c>
      <c r="C298" s="16" t="s">
        <v>873</v>
      </c>
      <c r="D298" s="17" t="s">
        <v>32</v>
      </c>
      <c r="E298" s="17" t="s">
        <v>32</v>
      </c>
      <c r="F298" s="17" t="s">
        <v>32</v>
      </c>
      <c r="G298" s="17" t="s">
        <v>32</v>
      </c>
      <c r="H298" s="17" t="s">
        <v>32</v>
      </c>
      <c r="I298" s="17" t="s">
        <v>32</v>
      </c>
      <c r="J298" s="17" t="s">
        <v>32</v>
      </c>
      <c r="K298" s="17" t="s">
        <v>32</v>
      </c>
      <c r="L298" s="17" t="s">
        <v>32</v>
      </c>
      <c r="M298" s="17" t="s">
        <v>32</v>
      </c>
      <c r="N298" s="17" t="s">
        <v>32</v>
      </c>
      <c r="O298" s="17" t="s">
        <v>32</v>
      </c>
      <c r="P298" s="17" t="s">
        <v>32</v>
      </c>
      <c r="Q298" s="17" t="s">
        <v>32</v>
      </c>
      <c r="R298" s="16" t="s">
        <v>32</v>
      </c>
      <c r="S298" s="16" t="s">
        <v>32</v>
      </c>
      <c r="T298" s="16" t="s">
        <v>32</v>
      </c>
      <c r="U298" s="17" t="s">
        <v>32</v>
      </c>
      <c r="V298" s="17" t="s">
        <v>32</v>
      </c>
      <c r="W298" s="17" t="s">
        <v>32</v>
      </c>
      <c r="X298" s="17" t="s">
        <v>32</v>
      </c>
      <c r="Y298" s="17" t="s">
        <v>32</v>
      </c>
      <c r="Z298" s="17" t="s">
        <v>32</v>
      </c>
      <c r="AA298" s="13"/>
    </row>
    <row r="299" customFormat="false" ht="15" hidden="false" customHeight="false" outlineLevel="0" collapsed="false">
      <c r="A299" s="15" t="s">
        <v>992</v>
      </c>
      <c r="B299" s="8" t="s">
        <v>993</v>
      </c>
      <c r="C299" s="16" t="s">
        <v>873</v>
      </c>
      <c r="D299" s="17" t="s">
        <v>32</v>
      </c>
      <c r="E299" s="17" t="s">
        <v>32</v>
      </c>
      <c r="F299" s="17" t="s">
        <v>32</v>
      </c>
      <c r="G299" s="17" t="s">
        <v>32</v>
      </c>
      <c r="H299" s="17" t="s">
        <v>32</v>
      </c>
      <c r="I299" s="17" t="s">
        <v>32</v>
      </c>
      <c r="J299" s="17" t="s">
        <v>32</v>
      </c>
      <c r="K299" s="17" t="s">
        <v>32</v>
      </c>
      <c r="L299" s="17" t="s">
        <v>32</v>
      </c>
      <c r="M299" s="17" t="s">
        <v>32</v>
      </c>
      <c r="N299" s="17" t="s">
        <v>32</v>
      </c>
      <c r="O299" s="17" t="s">
        <v>32</v>
      </c>
      <c r="P299" s="17" t="s">
        <v>32</v>
      </c>
      <c r="Q299" s="17" t="s">
        <v>32</v>
      </c>
      <c r="R299" s="16" t="s">
        <v>32</v>
      </c>
      <c r="S299" s="16" t="s">
        <v>32</v>
      </c>
      <c r="T299" s="16" t="s">
        <v>32</v>
      </c>
      <c r="U299" s="17" t="s">
        <v>32</v>
      </c>
      <c r="V299" s="17" t="s">
        <v>32</v>
      </c>
      <c r="W299" s="17" t="s">
        <v>32</v>
      </c>
      <c r="X299" s="17" t="s">
        <v>32</v>
      </c>
      <c r="Y299" s="17" t="s">
        <v>32</v>
      </c>
      <c r="Z299" s="17" t="s">
        <v>32</v>
      </c>
      <c r="AA299" s="13"/>
    </row>
    <row r="300" customFormat="false" ht="15" hidden="false" customHeight="false" outlineLevel="0" collapsed="false">
      <c r="A300" s="15" t="s">
        <v>994</v>
      </c>
      <c r="B300" s="8" t="s">
        <v>995</v>
      </c>
      <c r="C300" s="16" t="s">
        <v>873</v>
      </c>
      <c r="D300" s="17" t="s">
        <v>32</v>
      </c>
      <c r="E300" s="17" t="s">
        <v>32</v>
      </c>
      <c r="F300" s="17" t="s">
        <v>32</v>
      </c>
      <c r="G300" s="17" t="s">
        <v>32</v>
      </c>
      <c r="H300" s="17" t="s">
        <v>32</v>
      </c>
      <c r="I300" s="17" t="s">
        <v>32</v>
      </c>
      <c r="J300" s="17" t="s">
        <v>32</v>
      </c>
      <c r="K300" s="17" t="s">
        <v>32</v>
      </c>
      <c r="L300" s="17" t="s">
        <v>32</v>
      </c>
      <c r="M300" s="17" t="s">
        <v>32</v>
      </c>
      <c r="N300" s="17" t="s">
        <v>32</v>
      </c>
      <c r="O300" s="17" t="s">
        <v>32</v>
      </c>
      <c r="P300" s="17" t="s">
        <v>32</v>
      </c>
      <c r="Q300" s="17" t="s">
        <v>32</v>
      </c>
      <c r="R300" s="16" t="s">
        <v>32</v>
      </c>
      <c r="S300" s="16" t="s">
        <v>32</v>
      </c>
      <c r="T300" s="16" t="s">
        <v>32</v>
      </c>
      <c r="U300" s="17" t="s">
        <v>32</v>
      </c>
      <c r="V300" s="17" t="s">
        <v>32</v>
      </c>
      <c r="W300" s="17" t="s">
        <v>32</v>
      </c>
      <c r="X300" s="17" t="s">
        <v>32</v>
      </c>
      <c r="Y300" s="17" t="s">
        <v>32</v>
      </c>
      <c r="Z300" s="17" t="s">
        <v>32</v>
      </c>
      <c r="AA300" s="13"/>
    </row>
    <row r="301" customFormat="false" ht="15" hidden="false" customHeight="false" outlineLevel="0" collapsed="false">
      <c r="A301" s="15" t="s">
        <v>996</v>
      </c>
      <c r="B301" s="8" t="s">
        <v>997</v>
      </c>
      <c r="C301" s="16" t="s">
        <v>873</v>
      </c>
      <c r="D301" s="17" t="s">
        <v>32</v>
      </c>
      <c r="E301" s="17" t="s">
        <v>32</v>
      </c>
      <c r="F301" s="17" t="s">
        <v>32</v>
      </c>
      <c r="G301" s="17" t="s">
        <v>32</v>
      </c>
      <c r="H301" s="17" t="s">
        <v>32</v>
      </c>
      <c r="I301" s="17" t="s">
        <v>32</v>
      </c>
      <c r="J301" s="17" t="s">
        <v>32</v>
      </c>
      <c r="K301" s="17" t="s">
        <v>32</v>
      </c>
      <c r="L301" s="17" t="s">
        <v>32</v>
      </c>
      <c r="M301" s="17" t="s">
        <v>32</v>
      </c>
      <c r="N301" s="17" t="s">
        <v>32</v>
      </c>
      <c r="O301" s="17" t="s">
        <v>32</v>
      </c>
      <c r="P301" s="17" t="s">
        <v>32</v>
      </c>
      <c r="Q301" s="17" t="s">
        <v>32</v>
      </c>
      <c r="R301" s="16" t="s">
        <v>32</v>
      </c>
      <c r="S301" s="16" t="s">
        <v>32</v>
      </c>
      <c r="T301" s="16" t="s">
        <v>32</v>
      </c>
      <c r="U301" s="17" t="s">
        <v>32</v>
      </c>
      <c r="V301" s="17" t="s">
        <v>32</v>
      </c>
      <c r="W301" s="17" t="s">
        <v>32</v>
      </c>
      <c r="X301" s="17" t="s">
        <v>32</v>
      </c>
      <c r="Y301" s="17" t="s">
        <v>32</v>
      </c>
      <c r="Z301" s="17" t="s">
        <v>32</v>
      </c>
      <c r="AA301" s="13"/>
    </row>
    <row r="302" customFormat="false" ht="15" hidden="false" customHeight="false" outlineLevel="0" collapsed="false">
      <c r="A302" s="15" t="s">
        <v>998</v>
      </c>
      <c r="B302" s="8" t="s">
        <v>999</v>
      </c>
      <c r="C302" s="16" t="s">
        <v>873</v>
      </c>
      <c r="D302" s="17" t="s">
        <v>32</v>
      </c>
      <c r="E302" s="17" t="s">
        <v>32</v>
      </c>
      <c r="F302" s="17" t="s">
        <v>32</v>
      </c>
      <c r="G302" s="17" t="s">
        <v>32</v>
      </c>
      <c r="H302" s="17" t="s">
        <v>32</v>
      </c>
      <c r="I302" s="17" t="s">
        <v>32</v>
      </c>
      <c r="J302" s="17" t="s">
        <v>32</v>
      </c>
      <c r="K302" s="17" t="s">
        <v>32</v>
      </c>
      <c r="L302" s="17" t="s">
        <v>32</v>
      </c>
      <c r="M302" s="17" t="s">
        <v>32</v>
      </c>
      <c r="N302" s="17" t="s">
        <v>32</v>
      </c>
      <c r="O302" s="17" t="s">
        <v>32</v>
      </c>
      <c r="P302" s="17" t="s">
        <v>32</v>
      </c>
      <c r="Q302" s="17" t="s">
        <v>32</v>
      </c>
      <c r="R302" s="16" t="s">
        <v>32</v>
      </c>
      <c r="S302" s="16" t="s">
        <v>32</v>
      </c>
      <c r="T302" s="16" t="s">
        <v>32</v>
      </c>
      <c r="U302" s="17" t="s">
        <v>32</v>
      </c>
      <c r="V302" s="17" t="s">
        <v>32</v>
      </c>
      <c r="W302" s="17" t="s">
        <v>32</v>
      </c>
      <c r="X302" s="17" t="s">
        <v>32</v>
      </c>
      <c r="Y302" s="17" t="s">
        <v>32</v>
      </c>
      <c r="Z302" s="17" t="s">
        <v>32</v>
      </c>
      <c r="AA302" s="13"/>
    </row>
    <row r="303" customFormat="false" ht="15" hidden="false" customHeight="false" outlineLevel="0" collapsed="false">
      <c r="A303" s="15" t="s">
        <v>1000</v>
      </c>
      <c r="B303" s="8" t="s">
        <v>1001</v>
      </c>
      <c r="C303" s="16" t="s">
        <v>873</v>
      </c>
      <c r="D303" s="17" t="s">
        <v>32</v>
      </c>
      <c r="E303" s="17" t="s">
        <v>32</v>
      </c>
      <c r="F303" s="17" t="s">
        <v>32</v>
      </c>
      <c r="G303" s="17" t="s">
        <v>32</v>
      </c>
      <c r="H303" s="17" t="s">
        <v>32</v>
      </c>
      <c r="I303" s="17" t="s">
        <v>32</v>
      </c>
      <c r="J303" s="17" t="s">
        <v>32</v>
      </c>
      <c r="K303" s="17" t="s">
        <v>32</v>
      </c>
      <c r="L303" s="17" t="s">
        <v>32</v>
      </c>
      <c r="M303" s="17" t="s">
        <v>32</v>
      </c>
      <c r="N303" s="17" t="s">
        <v>32</v>
      </c>
      <c r="O303" s="17" t="s">
        <v>32</v>
      </c>
      <c r="P303" s="17" t="s">
        <v>32</v>
      </c>
      <c r="Q303" s="17" t="s">
        <v>32</v>
      </c>
      <c r="R303" s="16" t="s">
        <v>32</v>
      </c>
      <c r="S303" s="16" t="s">
        <v>32</v>
      </c>
      <c r="T303" s="16" t="s">
        <v>32</v>
      </c>
      <c r="U303" s="17" t="s">
        <v>32</v>
      </c>
      <c r="V303" s="17" t="s">
        <v>32</v>
      </c>
      <c r="W303" s="17" t="s">
        <v>32</v>
      </c>
      <c r="X303" s="17" t="s">
        <v>32</v>
      </c>
      <c r="Y303" s="17" t="s">
        <v>32</v>
      </c>
      <c r="Z303" s="17" t="s">
        <v>32</v>
      </c>
      <c r="AA303" s="13"/>
    </row>
    <row r="304" customFormat="false" ht="15" hidden="false" customHeight="false" outlineLevel="0" collapsed="false">
      <c r="A304" s="15" t="s">
        <v>1002</v>
      </c>
      <c r="B304" s="8" t="s">
        <v>1003</v>
      </c>
      <c r="C304" s="16" t="s">
        <v>873</v>
      </c>
      <c r="D304" s="17" t="s">
        <v>32</v>
      </c>
      <c r="E304" s="17" t="s">
        <v>32</v>
      </c>
      <c r="F304" s="17" t="s">
        <v>32</v>
      </c>
      <c r="G304" s="17" t="s">
        <v>32</v>
      </c>
      <c r="H304" s="17" t="s">
        <v>32</v>
      </c>
      <c r="I304" s="17" t="s">
        <v>32</v>
      </c>
      <c r="J304" s="17" t="s">
        <v>32</v>
      </c>
      <c r="K304" s="17" t="s">
        <v>32</v>
      </c>
      <c r="L304" s="17" t="s">
        <v>32</v>
      </c>
      <c r="M304" s="17" t="s">
        <v>32</v>
      </c>
      <c r="N304" s="17" t="s">
        <v>32</v>
      </c>
      <c r="O304" s="17" t="s">
        <v>32</v>
      </c>
      <c r="P304" s="17" t="s">
        <v>32</v>
      </c>
      <c r="Q304" s="17" t="s">
        <v>32</v>
      </c>
      <c r="R304" s="16" t="s">
        <v>32</v>
      </c>
      <c r="S304" s="16" t="s">
        <v>32</v>
      </c>
      <c r="T304" s="16" t="s">
        <v>32</v>
      </c>
      <c r="U304" s="17" t="s">
        <v>32</v>
      </c>
      <c r="V304" s="17" t="s">
        <v>32</v>
      </c>
      <c r="W304" s="17" t="s">
        <v>32</v>
      </c>
      <c r="X304" s="17" t="s">
        <v>32</v>
      </c>
      <c r="Y304" s="17" t="s">
        <v>32</v>
      </c>
      <c r="Z304" s="17" t="s">
        <v>32</v>
      </c>
      <c r="AA304" s="13"/>
    </row>
    <row r="305" customFormat="false" ht="15" hidden="false" customHeight="false" outlineLevel="0" collapsed="false">
      <c r="A305" s="15" t="s">
        <v>1004</v>
      </c>
      <c r="B305" s="8" t="s">
        <v>1005</v>
      </c>
      <c r="C305" s="16" t="s">
        <v>873</v>
      </c>
      <c r="D305" s="17" t="s">
        <v>32</v>
      </c>
      <c r="E305" s="17" t="s">
        <v>32</v>
      </c>
      <c r="F305" s="17" t="s">
        <v>32</v>
      </c>
      <c r="G305" s="17" t="s">
        <v>32</v>
      </c>
      <c r="H305" s="17" t="s">
        <v>32</v>
      </c>
      <c r="I305" s="17" t="s">
        <v>32</v>
      </c>
      <c r="J305" s="17" t="s">
        <v>32</v>
      </c>
      <c r="K305" s="17" t="s">
        <v>32</v>
      </c>
      <c r="L305" s="17" t="s">
        <v>32</v>
      </c>
      <c r="M305" s="17" t="s">
        <v>32</v>
      </c>
      <c r="N305" s="17" t="s">
        <v>32</v>
      </c>
      <c r="O305" s="17" t="s">
        <v>32</v>
      </c>
      <c r="P305" s="17" t="s">
        <v>32</v>
      </c>
      <c r="Q305" s="17" t="s">
        <v>32</v>
      </c>
      <c r="R305" s="16" t="s">
        <v>32</v>
      </c>
      <c r="S305" s="16" t="s">
        <v>32</v>
      </c>
      <c r="T305" s="16" t="s">
        <v>32</v>
      </c>
      <c r="U305" s="17" t="s">
        <v>32</v>
      </c>
      <c r="V305" s="17" t="s">
        <v>32</v>
      </c>
      <c r="W305" s="17" t="s">
        <v>32</v>
      </c>
      <c r="X305" s="17" t="s">
        <v>32</v>
      </c>
      <c r="Y305" s="17" t="s">
        <v>32</v>
      </c>
      <c r="Z305" s="17" t="s">
        <v>32</v>
      </c>
      <c r="AA305" s="13"/>
    </row>
    <row r="306" customFormat="false" ht="15" hidden="false" customHeight="false" outlineLevel="0" collapsed="false">
      <c r="A306" s="15" t="s">
        <v>1006</v>
      </c>
      <c r="B306" s="8" t="s">
        <v>1007</v>
      </c>
      <c r="C306" s="16" t="s">
        <v>873</v>
      </c>
      <c r="D306" s="17" t="s">
        <v>32</v>
      </c>
      <c r="E306" s="17" t="s">
        <v>32</v>
      </c>
      <c r="F306" s="17" t="s">
        <v>32</v>
      </c>
      <c r="G306" s="17" t="s">
        <v>32</v>
      </c>
      <c r="H306" s="17" t="s">
        <v>32</v>
      </c>
      <c r="I306" s="17" t="s">
        <v>32</v>
      </c>
      <c r="J306" s="17" t="s">
        <v>32</v>
      </c>
      <c r="K306" s="17" t="s">
        <v>32</v>
      </c>
      <c r="L306" s="17" t="s">
        <v>32</v>
      </c>
      <c r="M306" s="17" t="s">
        <v>32</v>
      </c>
      <c r="N306" s="17" t="s">
        <v>32</v>
      </c>
      <c r="O306" s="17" t="s">
        <v>32</v>
      </c>
      <c r="P306" s="17" t="s">
        <v>32</v>
      </c>
      <c r="Q306" s="17" t="s">
        <v>32</v>
      </c>
      <c r="R306" s="16" t="s">
        <v>32</v>
      </c>
      <c r="S306" s="16" t="s">
        <v>32</v>
      </c>
      <c r="T306" s="16" t="s">
        <v>32</v>
      </c>
      <c r="U306" s="17" t="s">
        <v>32</v>
      </c>
      <c r="V306" s="17" t="s">
        <v>32</v>
      </c>
      <c r="W306" s="17" t="s">
        <v>32</v>
      </c>
      <c r="X306" s="17" t="s">
        <v>32</v>
      </c>
      <c r="Y306" s="17" t="s">
        <v>32</v>
      </c>
      <c r="Z306" s="17" t="s">
        <v>32</v>
      </c>
      <c r="AA306" s="13"/>
    </row>
    <row r="307" customFormat="false" ht="15" hidden="false" customHeight="false" outlineLevel="0" collapsed="false">
      <c r="A307" s="15" t="s">
        <v>1008</v>
      </c>
      <c r="B307" s="8" t="s">
        <v>1009</v>
      </c>
      <c r="C307" s="16" t="s">
        <v>873</v>
      </c>
      <c r="D307" s="17" t="s">
        <v>32</v>
      </c>
      <c r="E307" s="17" t="s">
        <v>32</v>
      </c>
      <c r="F307" s="17" t="s">
        <v>32</v>
      </c>
      <c r="G307" s="17" t="s">
        <v>32</v>
      </c>
      <c r="H307" s="17" t="s">
        <v>32</v>
      </c>
      <c r="I307" s="17" t="s">
        <v>32</v>
      </c>
      <c r="J307" s="17" t="s">
        <v>32</v>
      </c>
      <c r="K307" s="17" t="s">
        <v>32</v>
      </c>
      <c r="L307" s="17" t="s">
        <v>32</v>
      </c>
      <c r="M307" s="17" t="s">
        <v>32</v>
      </c>
      <c r="N307" s="17" t="s">
        <v>32</v>
      </c>
      <c r="O307" s="17" t="s">
        <v>32</v>
      </c>
      <c r="P307" s="17" t="s">
        <v>32</v>
      </c>
      <c r="Q307" s="17" t="s">
        <v>32</v>
      </c>
      <c r="R307" s="16" t="s">
        <v>32</v>
      </c>
      <c r="S307" s="16" t="s">
        <v>32</v>
      </c>
      <c r="T307" s="16" t="s">
        <v>32</v>
      </c>
      <c r="U307" s="17" t="s">
        <v>32</v>
      </c>
      <c r="V307" s="17" t="s">
        <v>32</v>
      </c>
      <c r="W307" s="17" t="s">
        <v>32</v>
      </c>
      <c r="X307" s="17" t="s">
        <v>32</v>
      </c>
      <c r="Y307" s="17" t="s">
        <v>32</v>
      </c>
      <c r="Z307" s="17" t="s">
        <v>32</v>
      </c>
      <c r="AA307" s="13"/>
    </row>
    <row r="308" customFormat="false" ht="15" hidden="false" customHeight="false" outlineLevel="0" collapsed="false">
      <c r="A308" s="15" t="s">
        <v>1010</v>
      </c>
      <c r="B308" s="8" t="s">
        <v>1011</v>
      </c>
      <c r="C308" s="16" t="s">
        <v>873</v>
      </c>
      <c r="D308" s="17" t="s">
        <v>32</v>
      </c>
      <c r="E308" s="17" t="s">
        <v>32</v>
      </c>
      <c r="F308" s="17" t="s">
        <v>32</v>
      </c>
      <c r="G308" s="17" t="s">
        <v>32</v>
      </c>
      <c r="H308" s="17" t="s">
        <v>32</v>
      </c>
      <c r="I308" s="17" t="s">
        <v>32</v>
      </c>
      <c r="J308" s="17" t="s">
        <v>32</v>
      </c>
      <c r="K308" s="17" t="s">
        <v>32</v>
      </c>
      <c r="L308" s="17" t="s">
        <v>32</v>
      </c>
      <c r="M308" s="17" t="s">
        <v>32</v>
      </c>
      <c r="N308" s="17" t="s">
        <v>32</v>
      </c>
      <c r="O308" s="17" t="s">
        <v>32</v>
      </c>
      <c r="P308" s="17" t="s">
        <v>32</v>
      </c>
      <c r="Q308" s="17" t="s">
        <v>32</v>
      </c>
      <c r="R308" s="16" t="s">
        <v>32</v>
      </c>
      <c r="S308" s="16" t="s">
        <v>32</v>
      </c>
      <c r="T308" s="16" t="s">
        <v>32</v>
      </c>
      <c r="U308" s="17" t="s">
        <v>32</v>
      </c>
      <c r="V308" s="17" t="s">
        <v>32</v>
      </c>
      <c r="W308" s="17" t="s">
        <v>32</v>
      </c>
      <c r="X308" s="17" t="s">
        <v>32</v>
      </c>
      <c r="Y308" s="17" t="s">
        <v>32</v>
      </c>
      <c r="Z308" s="17" t="s">
        <v>32</v>
      </c>
      <c r="AA308" s="13"/>
    </row>
    <row r="309" customFormat="false" ht="15" hidden="false" customHeight="false" outlineLevel="0" collapsed="false">
      <c r="A309" s="15" t="s">
        <v>1012</v>
      </c>
      <c r="B309" s="8" t="s">
        <v>1013</v>
      </c>
      <c r="C309" s="16" t="s">
        <v>1014</v>
      </c>
      <c r="D309" s="17" t="s">
        <v>1015</v>
      </c>
      <c r="E309" s="17" t="n">
        <v>30</v>
      </c>
      <c r="F309" s="17" t="n">
        <v>0</v>
      </c>
      <c r="G309" s="13" t="n">
        <v>70</v>
      </c>
      <c r="H309" s="13" t="n">
        <v>140</v>
      </c>
      <c r="I309" s="17" t="s">
        <v>42</v>
      </c>
      <c r="J309" s="17" t="s">
        <v>43</v>
      </c>
      <c r="K309" s="17" t="s">
        <v>42</v>
      </c>
      <c r="L309" s="17" t="s">
        <v>32</v>
      </c>
      <c r="M309" s="17" t="s">
        <v>1016</v>
      </c>
      <c r="N309" s="17" t="s">
        <v>32</v>
      </c>
      <c r="O309" s="17" t="s">
        <v>32</v>
      </c>
      <c r="P309" s="17" t="s">
        <v>55</v>
      </c>
      <c r="Q309" s="17" t="s">
        <v>32</v>
      </c>
      <c r="R309" s="16" t="s">
        <v>32</v>
      </c>
      <c r="S309" s="16" t="s">
        <v>69</v>
      </c>
      <c r="T309" s="18" t="s">
        <v>32</v>
      </c>
      <c r="U309" s="13" t="s">
        <v>32</v>
      </c>
      <c r="V309" s="13" t="s">
        <v>97</v>
      </c>
      <c r="W309" s="17" t="s">
        <v>32</v>
      </c>
      <c r="X309" s="17" t="s">
        <v>32</v>
      </c>
      <c r="Y309" s="17" t="s">
        <v>85</v>
      </c>
      <c r="Z309" s="17" t="s">
        <v>32</v>
      </c>
      <c r="AA309" s="13" t="s">
        <v>1017</v>
      </c>
    </row>
    <row r="310" customFormat="false" ht="26.25" hidden="false" customHeight="false" outlineLevel="0" collapsed="false">
      <c r="A310" s="15" t="s">
        <v>1018</v>
      </c>
      <c r="B310" s="8" t="s">
        <v>1019</v>
      </c>
      <c r="C310" s="16" t="s">
        <v>1020</v>
      </c>
      <c r="D310" s="17" t="s">
        <v>1021</v>
      </c>
      <c r="E310" s="17" t="n">
        <v>10</v>
      </c>
      <c r="F310" s="17" t="n">
        <v>0</v>
      </c>
      <c r="G310" s="13" t="n">
        <v>90</v>
      </c>
      <c r="H310" s="13" t="n">
        <v>12</v>
      </c>
      <c r="I310" s="17" t="s">
        <v>42</v>
      </c>
      <c r="J310" s="17" t="s">
        <v>43</v>
      </c>
      <c r="K310" s="17" t="s">
        <v>42</v>
      </c>
      <c r="L310" s="17" t="s">
        <v>32</v>
      </c>
      <c r="M310" s="17" t="s">
        <v>1022</v>
      </c>
      <c r="N310" s="17" t="s">
        <v>32</v>
      </c>
      <c r="O310" s="17" t="s">
        <v>32</v>
      </c>
      <c r="P310" s="17" t="s">
        <v>55</v>
      </c>
      <c r="Q310" s="17" t="s">
        <v>32</v>
      </c>
      <c r="R310" s="16" t="s">
        <v>32</v>
      </c>
      <c r="S310" s="16" t="s">
        <v>69</v>
      </c>
      <c r="T310" s="18" t="s">
        <v>32</v>
      </c>
      <c r="U310" s="13" t="s">
        <v>32</v>
      </c>
      <c r="V310" s="13" t="s">
        <v>97</v>
      </c>
      <c r="W310" s="17" t="s">
        <v>32</v>
      </c>
      <c r="X310" s="17" t="s">
        <v>32</v>
      </c>
      <c r="Y310" s="17" t="s">
        <v>49</v>
      </c>
      <c r="Z310" s="17" t="s">
        <v>32</v>
      </c>
      <c r="AA310" s="13" t="s">
        <v>1023</v>
      </c>
    </row>
    <row r="311" customFormat="false" ht="15" hidden="false" customHeight="false" outlineLevel="0" collapsed="false">
      <c r="A311" s="15" t="s">
        <v>1024</v>
      </c>
      <c r="B311" s="8" t="s">
        <v>1025</v>
      </c>
      <c r="C311" s="16" t="s">
        <v>1014</v>
      </c>
      <c r="D311" s="17" t="s">
        <v>1026</v>
      </c>
      <c r="E311" s="17" t="n">
        <v>5</v>
      </c>
      <c r="F311" s="17" t="n">
        <v>0</v>
      </c>
      <c r="G311" s="13" t="n">
        <v>95</v>
      </c>
      <c r="H311" s="13" t="n">
        <v>130</v>
      </c>
      <c r="I311" s="17" t="s">
        <v>42</v>
      </c>
      <c r="J311" s="17" t="s">
        <v>43</v>
      </c>
      <c r="K311" s="17" t="s">
        <v>42</v>
      </c>
      <c r="L311" s="17" t="s">
        <v>32</v>
      </c>
      <c r="M311" s="17" t="s">
        <v>155</v>
      </c>
      <c r="N311" s="17" t="s">
        <v>32</v>
      </c>
      <c r="O311" s="17" t="s">
        <v>32</v>
      </c>
      <c r="P311" s="17" t="s">
        <v>55</v>
      </c>
      <c r="Q311" s="17" t="s">
        <v>32</v>
      </c>
      <c r="R311" s="16" t="s">
        <v>32</v>
      </c>
      <c r="S311" s="16" t="s">
        <v>69</v>
      </c>
      <c r="T311" s="18" t="s">
        <v>32</v>
      </c>
      <c r="U311" s="13" t="s">
        <v>32</v>
      </c>
      <c r="V311" s="13" t="s">
        <v>97</v>
      </c>
      <c r="W311" s="17" t="s">
        <v>32</v>
      </c>
      <c r="X311" s="17" t="s">
        <v>32</v>
      </c>
      <c r="Y311" s="17" t="s">
        <v>49</v>
      </c>
      <c r="Z311" s="17" t="s">
        <v>32</v>
      </c>
      <c r="AA311" s="13" t="s">
        <v>1027</v>
      </c>
    </row>
    <row r="312" customFormat="false" ht="15" hidden="false" customHeight="false" outlineLevel="0" collapsed="false">
      <c r="A312" s="15" t="s">
        <v>1028</v>
      </c>
      <c r="B312" s="8" t="s">
        <v>1029</v>
      </c>
      <c r="C312" s="16" t="s">
        <v>1014</v>
      </c>
      <c r="D312" s="17" t="s">
        <v>1030</v>
      </c>
      <c r="E312" s="17" t="n">
        <v>25</v>
      </c>
      <c r="F312" s="17" t="n">
        <v>15</v>
      </c>
      <c r="G312" s="13" t="n">
        <v>60</v>
      </c>
      <c r="H312" s="13" t="n">
        <v>175</v>
      </c>
      <c r="I312" s="17" t="s">
        <v>42</v>
      </c>
      <c r="J312" s="17" t="s">
        <v>43</v>
      </c>
      <c r="K312" s="17" t="s">
        <v>42</v>
      </c>
      <c r="L312" s="17" t="s">
        <v>32</v>
      </c>
      <c r="M312" s="17" t="s">
        <v>295</v>
      </c>
      <c r="N312" s="17" t="s">
        <v>32</v>
      </c>
      <c r="O312" s="17" t="s">
        <v>32</v>
      </c>
      <c r="P312" s="17" t="s">
        <v>55</v>
      </c>
      <c r="Q312" s="17" t="s">
        <v>32</v>
      </c>
      <c r="R312" s="16" t="s">
        <v>32</v>
      </c>
      <c r="S312" s="16" t="s">
        <v>69</v>
      </c>
      <c r="T312" s="18" t="s">
        <v>32</v>
      </c>
      <c r="U312" s="13" t="s">
        <v>32</v>
      </c>
      <c r="V312" s="13" t="s">
        <v>97</v>
      </c>
      <c r="W312" s="17" t="s">
        <v>32</v>
      </c>
      <c r="X312" s="17" t="s">
        <v>32</v>
      </c>
      <c r="Y312" s="17" t="s">
        <v>135</v>
      </c>
      <c r="Z312" s="17" t="s">
        <v>32</v>
      </c>
      <c r="AA312" s="13" t="s">
        <v>1031</v>
      </c>
    </row>
    <row r="313" customFormat="false" ht="15" hidden="false" customHeight="false" outlineLevel="0" collapsed="false">
      <c r="A313" s="15" t="s">
        <v>1032</v>
      </c>
      <c r="B313" s="8" t="s">
        <v>1033</v>
      </c>
      <c r="C313" s="16" t="s">
        <v>1014</v>
      </c>
      <c r="D313" s="17" t="s">
        <v>1034</v>
      </c>
      <c r="E313" s="17" t="n">
        <v>75</v>
      </c>
      <c r="F313" s="17" t="n">
        <v>10</v>
      </c>
      <c r="G313" s="13" t="n">
        <v>15</v>
      </c>
      <c r="H313" s="13" t="n">
        <v>165</v>
      </c>
      <c r="I313" s="17" t="s">
        <v>42</v>
      </c>
      <c r="J313" s="17" t="s">
        <v>43</v>
      </c>
      <c r="K313" s="17" t="s">
        <v>43</v>
      </c>
      <c r="L313" s="17" t="s">
        <v>32</v>
      </c>
      <c r="M313" s="17" t="s">
        <v>145</v>
      </c>
      <c r="N313" s="17" t="s">
        <v>96</v>
      </c>
      <c r="O313" s="17" t="s">
        <v>32</v>
      </c>
      <c r="P313" s="17" t="s">
        <v>55</v>
      </c>
      <c r="Q313" s="17" t="s">
        <v>55</v>
      </c>
      <c r="R313" s="16" t="s">
        <v>32</v>
      </c>
      <c r="S313" s="16" t="s">
        <v>69</v>
      </c>
      <c r="T313" s="18" t="s">
        <v>83</v>
      </c>
      <c r="U313" s="13" t="s">
        <v>32</v>
      </c>
      <c r="V313" s="13" t="s">
        <v>97</v>
      </c>
      <c r="W313" s="17" t="s">
        <v>98</v>
      </c>
      <c r="X313" s="17" t="s">
        <v>32</v>
      </c>
      <c r="Y313" s="17" t="s">
        <v>135</v>
      </c>
      <c r="Z313" s="17" t="s">
        <v>567</v>
      </c>
      <c r="AA313" s="13" t="s">
        <v>1035</v>
      </c>
    </row>
    <row r="314" customFormat="false" ht="15" hidden="false" customHeight="false" outlineLevel="0" collapsed="false">
      <c r="A314" s="15" t="s">
        <v>1036</v>
      </c>
      <c r="B314" s="8" t="s">
        <v>1037</v>
      </c>
      <c r="C314" s="16"/>
      <c r="D314" s="17"/>
      <c r="E314" s="17"/>
      <c r="F314" s="17"/>
      <c r="G314" s="13"/>
      <c r="H314" s="13"/>
      <c r="I314" s="17"/>
      <c r="J314" s="17"/>
      <c r="K314" s="17"/>
      <c r="L314" s="17"/>
      <c r="M314" s="17"/>
      <c r="N314" s="17"/>
      <c r="O314" s="17"/>
      <c r="P314" s="17"/>
      <c r="Q314" s="17"/>
      <c r="R314" s="16"/>
      <c r="S314" s="16"/>
      <c r="T314" s="18"/>
      <c r="U314" s="13"/>
      <c r="V314" s="13"/>
      <c r="W314" s="17"/>
      <c r="X314" s="17"/>
      <c r="Y314" s="17"/>
      <c r="Z314" s="17"/>
      <c r="AA314" s="13"/>
    </row>
    <row r="315" customFormat="false" ht="15" hidden="false" customHeight="false" outlineLevel="0" collapsed="false">
      <c r="A315" s="15" t="s">
        <v>1038</v>
      </c>
      <c r="B315" s="8" t="s">
        <v>1039</v>
      </c>
      <c r="C315" s="16"/>
      <c r="D315" s="17"/>
      <c r="E315" s="17"/>
      <c r="F315" s="17"/>
      <c r="G315" s="13"/>
      <c r="H315" s="13"/>
      <c r="I315" s="17"/>
      <c r="J315" s="17"/>
      <c r="K315" s="17"/>
      <c r="L315" s="17"/>
      <c r="M315" s="17"/>
      <c r="N315" s="17"/>
      <c r="O315" s="17"/>
      <c r="P315" s="17"/>
      <c r="Q315" s="17"/>
      <c r="R315" s="16"/>
      <c r="S315" s="16"/>
      <c r="T315" s="18"/>
      <c r="U315" s="13"/>
      <c r="V315" s="13"/>
      <c r="W315" s="17"/>
      <c r="X315" s="17"/>
      <c r="Y315" s="17"/>
      <c r="Z315" s="17"/>
      <c r="AA315" s="13"/>
    </row>
    <row r="316" customFormat="false" ht="15" hidden="false" customHeight="false" outlineLevel="0" collapsed="false">
      <c r="A316" s="15" t="s">
        <v>1040</v>
      </c>
      <c r="B316" s="8" t="s">
        <v>1041</v>
      </c>
      <c r="C316" s="16"/>
      <c r="D316" s="17"/>
      <c r="E316" s="17"/>
      <c r="F316" s="17"/>
      <c r="G316" s="13"/>
      <c r="H316" s="13"/>
      <c r="I316" s="17"/>
      <c r="J316" s="17"/>
      <c r="K316" s="17"/>
      <c r="L316" s="17"/>
      <c r="M316" s="17"/>
      <c r="N316" s="17"/>
      <c r="O316" s="17"/>
      <c r="P316" s="17"/>
      <c r="Q316" s="17"/>
      <c r="R316" s="16"/>
      <c r="S316" s="16"/>
      <c r="T316" s="18"/>
      <c r="U316" s="13"/>
      <c r="V316" s="13"/>
      <c r="W316" s="17"/>
      <c r="X316" s="17"/>
      <c r="Y316" s="17"/>
      <c r="Z316" s="17"/>
      <c r="AA316" s="13"/>
    </row>
    <row r="317" customFormat="false" ht="15" hidden="false" customHeight="false" outlineLevel="0" collapsed="false">
      <c r="A317" s="15" t="s">
        <v>1042</v>
      </c>
      <c r="B317" s="8" t="s">
        <v>1043</v>
      </c>
      <c r="C317" s="16"/>
      <c r="D317" s="17"/>
      <c r="E317" s="17"/>
      <c r="F317" s="17"/>
      <c r="G317" s="13"/>
      <c r="H317" s="13"/>
      <c r="I317" s="17"/>
      <c r="J317" s="17"/>
      <c r="K317" s="17"/>
      <c r="L317" s="17"/>
      <c r="M317" s="17"/>
      <c r="N317" s="17"/>
      <c r="O317" s="17"/>
      <c r="P317" s="17"/>
      <c r="Q317" s="17"/>
      <c r="R317" s="16"/>
      <c r="S317" s="16"/>
      <c r="T317" s="18"/>
      <c r="U317" s="13"/>
      <c r="V317" s="13"/>
      <c r="W317" s="17"/>
      <c r="X317" s="17"/>
      <c r="Y317" s="17"/>
      <c r="Z317" s="17"/>
      <c r="AA317" s="13"/>
    </row>
    <row r="318" customFormat="false" ht="15" hidden="false" customHeight="false" outlineLevel="0" collapsed="false">
      <c r="A318" s="15" t="s">
        <v>1044</v>
      </c>
      <c r="B318" s="8" t="s">
        <v>1045</v>
      </c>
      <c r="C318" s="16"/>
      <c r="D318" s="17"/>
      <c r="E318" s="17"/>
      <c r="F318" s="17"/>
      <c r="G318" s="13"/>
      <c r="H318" s="13"/>
      <c r="I318" s="17"/>
      <c r="J318" s="17"/>
      <c r="K318" s="17"/>
      <c r="L318" s="17"/>
      <c r="M318" s="17"/>
      <c r="N318" s="17"/>
      <c r="O318" s="17"/>
      <c r="P318" s="17"/>
      <c r="Q318" s="17"/>
      <c r="R318" s="16"/>
      <c r="S318" s="16"/>
      <c r="T318" s="18"/>
      <c r="U318" s="13"/>
      <c r="V318" s="13"/>
      <c r="W318" s="17"/>
      <c r="X318" s="17"/>
      <c r="Y318" s="17"/>
      <c r="Z318" s="17"/>
      <c r="AA318" s="13"/>
    </row>
    <row r="319" customFormat="false" ht="15" hidden="false" customHeight="false" outlineLevel="0" collapsed="false">
      <c r="A319" s="15" t="s">
        <v>1046</v>
      </c>
      <c r="B319" s="8" t="s">
        <v>1047</v>
      </c>
      <c r="C319" s="16"/>
      <c r="D319" s="17"/>
      <c r="E319" s="17"/>
      <c r="F319" s="17"/>
      <c r="G319" s="13"/>
      <c r="H319" s="13"/>
      <c r="I319" s="17"/>
      <c r="J319" s="17"/>
      <c r="K319" s="17"/>
      <c r="L319" s="17"/>
      <c r="M319" s="17"/>
      <c r="N319" s="17"/>
      <c r="O319" s="17"/>
      <c r="P319" s="17"/>
      <c r="Q319" s="17"/>
      <c r="R319" s="16"/>
      <c r="S319" s="16"/>
      <c r="T319" s="18"/>
      <c r="U319" s="13"/>
      <c r="V319" s="13"/>
      <c r="W319" s="17"/>
      <c r="X319" s="17"/>
      <c r="Y319" s="17"/>
      <c r="Z319" s="17"/>
      <c r="AA319" s="13"/>
    </row>
    <row r="320" customFormat="false" ht="15" hidden="false" customHeight="false" outlineLevel="0" collapsed="false">
      <c r="A320" s="15" t="s">
        <v>1048</v>
      </c>
      <c r="B320" s="8" t="s">
        <v>1049</v>
      </c>
      <c r="C320" s="16"/>
      <c r="D320" s="17"/>
      <c r="E320" s="17"/>
      <c r="F320" s="17"/>
      <c r="G320" s="13"/>
      <c r="H320" s="13"/>
      <c r="I320" s="17"/>
      <c r="J320" s="17"/>
      <c r="K320" s="17"/>
      <c r="L320" s="17"/>
      <c r="M320" s="17"/>
      <c r="N320" s="17"/>
      <c r="O320" s="17"/>
      <c r="P320" s="17"/>
      <c r="Q320" s="17"/>
      <c r="R320" s="16"/>
      <c r="S320" s="16"/>
      <c r="T320" s="18"/>
      <c r="U320" s="13"/>
      <c r="V320" s="13"/>
      <c r="W320" s="17"/>
      <c r="X320" s="17"/>
      <c r="Y320" s="17"/>
      <c r="Z320" s="17"/>
      <c r="AA320" s="13"/>
    </row>
    <row r="321" customFormat="false" ht="15" hidden="false" customHeight="false" outlineLevel="0" collapsed="false">
      <c r="A321" s="15" t="s">
        <v>1050</v>
      </c>
      <c r="B321" s="8" t="s">
        <v>1051</v>
      </c>
      <c r="C321" s="16"/>
      <c r="D321" s="17"/>
      <c r="E321" s="17"/>
      <c r="F321" s="17"/>
      <c r="G321" s="13"/>
      <c r="H321" s="13"/>
      <c r="I321" s="17"/>
      <c r="J321" s="17"/>
      <c r="K321" s="17"/>
      <c r="L321" s="17"/>
      <c r="M321" s="17"/>
      <c r="N321" s="17"/>
      <c r="O321" s="17"/>
      <c r="P321" s="17"/>
      <c r="Q321" s="17"/>
      <c r="R321" s="16"/>
      <c r="S321" s="16"/>
      <c r="T321" s="18"/>
      <c r="U321" s="13"/>
      <c r="V321" s="13"/>
      <c r="W321" s="17"/>
      <c r="X321" s="17"/>
      <c r="Y321" s="17"/>
      <c r="Z321" s="17"/>
      <c r="AA321" s="13"/>
    </row>
    <row r="322" customFormat="false" ht="15" hidden="false" customHeight="false" outlineLevel="0" collapsed="false">
      <c r="A322" s="15" t="s">
        <v>1052</v>
      </c>
      <c r="B322" s="8" t="s">
        <v>1053</v>
      </c>
      <c r="C322" s="16"/>
      <c r="D322" s="17"/>
      <c r="E322" s="17"/>
      <c r="F322" s="17"/>
      <c r="G322" s="13"/>
      <c r="H322" s="13"/>
      <c r="I322" s="17"/>
      <c r="J322" s="17"/>
      <c r="K322" s="17"/>
      <c r="L322" s="17"/>
      <c r="M322" s="17"/>
      <c r="N322" s="17"/>
      <c r="O322" s="17"/>
      <c r="P322" s="17"/>
      <c r="Q322" s="17"/>
      <c r="R322" s="16"/>
      <c r="S322" s="16"/>
      <c r="T322" s="18"/>
      <c r="U322" s="13"/>
      <c r="V322" s="13"/>
      <c r="W322" s="17"/>
      <c r="X322" s="17"/>
      <c r="Y322" s="17"/>
      <c r="Z322" s="17"/>
      <c r="AA322" s="13"/>
    </row>
    <row r="323" customFormat="false" ht="15" hidden="false" customHeight="false" outlineLevel="0" collapsed="false">
      <c r="A323" s="15" t="s">
        <v>1054</v>
      </c>
      <c r="B323" s="8" t="s">
        <v>1055</v>
      </c>
      <c r="C323" s="16"/>
      <c r="D323" s="17"/>
      <c r="E323" s="17"/>
      <c r="F323" s="17"/>
      <c r="G323" s="13"/>
      <c r="H323" s="13"/>
      <c r="I323" s="17"/>
      <c r="J323" s="17"/>
      <c r="K323" s="17"/>
      <c r="L323" s="17"/>
      <c r="M323" s="17"/>
      <c r="N323" s="17"/>
      <c r="O323" s="17"/>
      <c r="P323" s="17"/>
      <c r="Q323" s="17"/>
      <c r="R323" s="16"/>
      <c r="S323" s="16"/>
      <c r="T323" s="18"/>
      <c r="U323" s="13"/>
      <c r="V323" s="13"/>
      <c r="W323" s="17"/>
      <c r="X323" s="17"/>
      <c r="Y323" s="17"/>
      <c r="Z323" s="17"/>
      <c r="AA323" s="13"/>
    </row>
    <row r="324" customFormat="false" ht="15" hidden="false" customHeight="false" outlineLevel="0" collapsed="false">
      <c r="A324" s="15" t="s">
        <v>1056</v>
      </c>
      <c r="B324" s="8" t="s">
        <v>1057</v>
      </c>
      <c r="C324" s="16"/>
      <c r="D324" s="17"/>
      <c r="E324" s="17"/>
      <c r="F324" s="17"/>
      <c r="G324" s="13"/>
      <c r="H324" s="13"/>
      <c r="I324" s="17"/>
      <c r="J324" s="17"/>
      <c r="K324" s="17"/>
      <c r="L324" s="17"/>
      <c r="M324" s="17"/>
      <c r="N324" s="17"/>
      <c r="O324" s="17"/>
      <c r="P324" s="17"/>
      <c r="Q324" s="17"/>
      <c r="R324" s="16"/>
      <c r="S324" s="16"/>
      <c r="T324" s="18"/>
      <c r="U324" s="13"/>
      <c r="V324" s="13"/>
      <c r="W324" s="17"/>
      <c r="X324" s="17"/>
      <c r="Y324" s="17"/>
      <c r="Z324" s="17"/>
      <c r="AA324" s="13"/>
    </row>
    <row r="325" customFormat="false" ht="15" hidden="false" customHeight="false" outlineLevel="0" collapsed="false">
      <c r="A325" s="15" t="s">
        <v>1058</v>
      </c>
      <c r="B325" s="8" t="s">
        <v>1059</v>
      </c>
      <c r="C325" s="16"/>
      <c r="D325" s="17"/>
      <c r="E325" s="17"/>
      <c r="F325" s="17"/>
      <c r="G325" s="13"/>
      <c r="H325" s="13"/>
      <c r="I325" s="17"/>
      <c r="J325" s="17"/>
      <c r="K325" s="17"/>
      <c r="L325" s="17"/>
      <c r="M325" s="17"/>
      <c r="N325" s="17"/>
      <c r="O325" s="17"/>
      <c r="P325" s="17"/>
      <c r="Q325" s="17"/>
      <c r="R325" s="16"/>
      <c r="S325" s="16"/>
      <c r="T325" s="18"/>
      <c r="U325" s="13"/>
      <c r="V325" s="13"/>
      <c r="W325" s="17"/>
      <c r="X325" s="17"/>
      <c r="Y325" s="17"/>
      <c r="Z325" s="17"/>
      <c r="AA325" s="13"/>
    </row>
    <row r="326" customFormat="false" ht="15" hidden="false" customHeight="false" outlineLevel="0" collapsed="false">
      <c r="A326" s="15" t="s">
        <v>1060</v>
      </c>
      <c r="B326" s="8" t="s">
        <v>1061</v>
      </c>
      <c r="C326" s="16"/>
      <c r="D326" s="17"/>
      <c r="E326" s="17"/>
      <c r="F326" s="17"/>
      <c r="G326" s="13"/>
      <c r="H326" s="13"/>
      <c r="I326" s="17"/>
      <c r="J326" s="17"/>
      <c r="K326" s="17"/>
      <c r="L326" s="17"/>
      <c r="M326" s="17"/>
      <c r="N326" s="17"/>
      <c r="O326" s="17"/>
      <c r="P326" s="17"/>
      <c r="Q326" s="17"/>
      <c r="R326" s="16"/>
      <c r="S326" s="16"/>
      <c r="T326" s="18"/>
      <c r="U326" s="13"/>
      <c r="V326" s="13"/>
      <c r="W326" s="17"/>
      <c r="X326" s="17"/>
      <c r="Y326" s="17"/>
      <c r="Z326" s="17"/>
      <c r="AA326" s="13"/>
    </row>
    <row r="327" customFormat="false" ht="15" hidden="false" customHeight="false" outlineLevel="0" collapsed="false">
      <c r="A327" s="15" t="s">
        <v>1062</v>
      </c>
      <c r="B327" s="8" t="s">
        <v>1063</v>
      </c>
      <c r="C327" s="16"/>
      <c r="D327" s="17"/>
      <c r="E327" s="17"/>
      <c r="F327" s="17"/>
      <c r="G327" s="13"/>
      <c r="H327" s="13"/>
      <c r="I327" s="17"/>
      <c r="J327" s="17"/>
      <c r="K327" s="17"/>
      <c r="L327" s="17"/>
      <c r="M327" s="17"/>
      <c r="N327" s="17"/>
      <c r="O327" s="17"/>
      <c r="P327" s="17"/>
      <c r="Q327" s="17"/>
      <c r="R327" s="16"/>
      <c r="S327" s="16"/>
      <c r="T327" s="18"/>
      <c r="U327" s="13"/>
      <c r="V327" s="13"/>
      <c r="W327" s="17"/>
      <c r="X327" s="17"/>
      <c r="Y327" s="17"/>
      <c r="Z327" s="17"/>
      <c r="AA327" s="13"/>
    </row>
    <row r="328" customFormat="false" ht="15" hidden="false" customHeight="false" outlineLevel="0" collapsed="false">
      <c r="A328" s="15" t="s">
        <v>1064</v>
      </c>
      <c r="B328" s="8" t="s">
        <v>1065</v>
      </c>
      <c r="C328" s="16"/>
      <c r="D328" s="17"/>
      <c r="E328" s="17"/>
      <c r="F328" s="17"/>
      <c r="G328" s="13"/>
      <c r="H328" s="13"/>
      <c r="I328" s="17"/>
      <c r="J328" s="17"/>
      <c r="K328" s="17"/>
      <c r="L328" s="17"/>
      <c r="M328" s="17"/>
      <c r="N328" s="17"/>
      <c r="O328" s="17"/>
      <c r="P328" s="17"/>
      <c r="Q328" s="17"/>
      <c r="R328" s="16"/>
      <c r="S328" s="16"/>
      <c r="T328" s="18"/>
      <c r="U328" s="13"/>
      <c r="V328" s="13"/>
      <c r="W328" s="17"/>
      <c r="X328" s="17"/>
      <c r="Y328" s="17"/>
      <c r="Z328" s="17"/>
      <c r="AA328" s="13"/>
    </row>
    <row r="329" customFormat="false" ht="15" hidden="false" customHeight="false" outlineLevel="0" collapsed="false">
      <c r="A329" s="15" t="s">
        <v>1066</v>
      </c>
      <c r="B329" s="8" t="s">
        <v>1067</v>
      </c>
      <c r="C329" s="16" t="s">
        <v>1014</v>
      </c>
      <c r="D329" s="17" t="s">
        <v>1068</v>
      </c>
      <c r="E329" s="17" t="n">
        <v>5</v>
      </c>
      <c r="F329" s="17" t="n">
        <v>95</v>
      </c>
      <c r="G329" s="13" t="n">
        <v>0</v>
      </c>
      <c r="H329" s="13" t="n">
        <v>100</v>
      </c>
      <c r="I329" s="17" t="s">
        <v>42</v>
      </c>
      <c r="J329" s="17" t="s">
        <v>43</v>
      </c>
      <c r="K329" s="17" t="s">
        <v>43</v>
      </c>
      <c r="L329" s="17" t="s">
        <v>32</v>
      </c>
      <c r="M329" s="17" t="s">
        <v>96</v>
      </c>
      <c r="N329" s="17" t="s">
        <v>273</v>
      </c>
      <c r="O329" s="17" t="s">
        <v>32</v>
      </c>
      <c r="P329" s="17" t="s">
        <v>55</v>
      </c>
      <c r="Q329" s="17" t="s">
        <v>55</v>
      </c>
      <c r="R329" s="16" t="s">
        <v>32</v>
      </c>
      <c r="S329" s="16" t="s">
        <v>69</v>
      </c>
      <c r="T329" s="18" t="s">
        <v>90</v>
      </c>
      <c r="U329" s="13" t="s">
        <v>32</v>
      </c>
      <c r="V329" s="13" t="s">
        <v>97</v>
      </c>
      <c r="W329" s="17" t="s">
        <v>107</v>
      </c>
      <c r="X329" s="17" t="s">
        <v>32</v>
      </c>
      <c r="Y329" s="17" t="s">
        <v>126</v>
      </c>
      <c r="Z329" s="17" t="s">
        <v>85</v>
      </c>
      <c r="AA329" s="13" t="s">
        <v>1069</v>
      </c>
    </row>
    <row r="330" customFormat="false" ht="15" hidden="false" customHeight="false" outlineLevel="0" collapsed="false">
      <c r="A330" s="15" t="s">
        <v>1070</v>
      </c>
      <c r="B330" s="8" t="s">
        <v>1071</v>
      </c>
      <c r="C330" s="16" t="s">
        <v>1014</v>
      </c>
      <c r="D330" s="17" t="s">
        <v>1072</v>
      </c>
      <c r="E330" s="17" t="n">
        <v>85</v>
      </c>
      <c r="F330" s="17" t="n">
        <v>15</v>
      </c>
      <c r="G330" s="13" t="n">
        <v>0</v>
      </c>
      <c r="H330" s="13" t="n">
        <v>150</v>
      </c>
      <c r="I330" s="17" t="s">
        <v>42</v>
      </c>
      <c r="J330" s="17" t="s">
        <v>43</v>
      </c>
      <c r="K330" s="17" t="s">
        <v>42</v>
      </c>
      <c r="L330" s="17" t="s">
        <v>32</v>
      </c>
      <c r="M330" s="17" t="s">
        <v>162</v>
      </c>
      <c r="N330" s="17" t="s">
        <v>32</v>
      </c>
      <c r="O330" s="17" t="s">
        <v>32</v>
      </c>
      <c r="P330" s="17" t="s">
        <v>55</v>
      </c>
      <c r="Q330" s="17" t="s">
        <v>32</v>
      </c>
      <c r="R330" s="16" t="s">
        <v>32</v>
      </c>
      <c r="S330" s="16" t="s">
        <v>56</v>
      </c>
      <c r="T330" s="18" t="s">
        <v>32</v>
      </c>
      <c r="U330" s="13" t="s">
        <v>32</v>
      </c>
      <c r="V330" s="13" t="s">
        <v>167</v>
      </c>
      <c r="W330" s="17" t="s">
        <v>32</v>
      </c>
      <c r="X330" s="17" t="s">
        <v>32</v>
      </c>
      <c r="Y330" s="17" t="s">
        <v>126</v>
      </c>
      <c r="Z330" s="17" t="s">
        <v>32</v>
      </c>
      <c r="AA330" s="13" t="s">
        <v>1069</v>
      </c>
    </row>
    <row r="331" customFormat="false" ht="15" hidden="false" customHeight="false" outlineLevel="0" collapsed="false">
      <c r="A331" s="15" t="s">
        <v>1073</v>
      </c>
      <c r="B331" s="8" t="s">
        <v>1074</v>
      </c>
      <c r="C331" s="16"/>
      <c r="D331" s="17"/>
      <c r="E331" s="17"/>
      <c r="F331" s="17"/>
      <c r="G331" s="13"/>
      <c r="H331" s="13"/>
      <c r="I331" s="17"/>
      <c r="J331" s="17"/>
      <c r="K331" s="17"/>
      <c r="L331" s="17"/>
      <c r="M331" s="17"/>
      <c r="N331" s="17"/>
      <c r="O331" s="17"/>
      <c r="P331" s="17"/>
      <c r="Q331" s="17"/>
      <c r="R331" s="16"/>
      <c r="S331" s="16"/>
      <c r="T331" s="18"/>
      <c r="U331" s="13"/>
      <c r="V331" s="13"/>
      <c r="W331" s="17"/>
      <c r="X331" s="17"/>
      <c r="Y331" s="17"/>
      <c r="Z331" s="17"/>
      <c r="AA331" s="13"/>
    </row>
    <row r="332" customFormat="false" ht="15" hidden="false" customHeight="false" outlineLevel="0" collapsed="false">
      <c r="A332" s="15" t="s">
        <v>1075</v>
      </c>
      <c r="B332" s="8" t="s">
        <v>1076</v>
      </c>
      <c r="C332" s="16"/>
      <c r="D332" s="17"/>
      <c r="E332" s="17"/>
      <c r="F332" s="17"/>
      <c r="G332" s="13"/>
      <c r="H332" s="13"/>
      <c r="I332" s="17"/>
      <c r="J332" s="17"/>
      <c r="K332" s="17"/>
      <c r="L332" s="17"/>
      <c r="M332" s="17"/>
      <c r="N332" s="17"/>
      <c r="O332" s="17"/>
      <c r="P332" s="17"/>
      <c r="Q332" s="17"/>
      <c r="R332" s="16"/>
      <c r="S332" s="16"/>
      <c r="T332" s="18"/>
      <c r="U332" s="13"/>
      <c r="V332" s="13"/>
      <c r="W332" s="17"/>
      <c r="X332" s="17"/>
      <c r="Y332" s="17"/>
      <c r="Z332" s="17"/>
      <c r="AA332" s="13"/>
    </row>
    <row r="333" customFormat="false" ht="15" hidden="false" customHeight="false" outlineLevel="0" collapsed="false">
      <c r="A333" s="15" t="s">
        <v>1077</v>
      </c>
      <c r="B333" s="8" t="s">
        <v>1078</v>
      </c>
      <c r="C333" s="16"/>
      <c r="D333" s="17"/>
      <c r="E333" s="17"/>
      <c r="F333" s="17"/>
      <c r="G333" s="13"/>
      <c r="H333" s="13"/>
      <c r="I333" s="17"/>
      <c r="J333" s="17"/>
      <c r="K333" s="17"/>
      <c r="L333" s="17"/>
      <c r="M333" s="17"/>
      <c r="N333" s="17"/>
      <c r="O333" s="17"/>
      <c r="P333" s="17"/>
      <c r="Q333" s="17"/>
      <c r="R333" s="16"/>
      <c r="S333" s="16"/>
      <c r="T333" s="18"/>
      <c r="U333" s="13"/>
      <c r="V333" s="13"/>
      <c r="W333" s="17"/>
      <c r="X333" s="17"/>
      <c r="Y333" s="17"/>
      <c r="Z333" s="17"/>
      <c r="AA333" s="13"/>
    </row>
    <row r="334" customFormat="false" ht="15" hidden="false" customHeight="false" outlineLevel="0" collapsed="false">
      <c r="A334" s="15" t="s">
        <v>1079</v>
      </c>
      <c r="B334" s="8" t="s">
        <v>1080</v>
      </c>
      <c r="C334" s="16"/>
      <c r="D334" s="17"/>
      <c r="E334" s="17"/>
      <c r="F334" s="17"/>
      <c r="G334" s="13"/>
      <c r="H334" s="13"/>
      <c r="I334" s="17"/>
      <c r="J334" s="17"/>
      <c r="K334" s="17"/>
      <c r="L334" s="17"/>
      <c r="M334" s="17"/>
      <c r="N334" s="17"/>
      <c r="O334" s="17"/>
      <c r="P334" s="17"/>
      <c r="Q334" s="17"/>
      <c r="R334" s="16"/>
      <c r="S334" s="16"/>
      <c r="T334" s="18"/>
      <c r="U334" s="13"/>
      <c r="V334" s="13"/>
      <c r="W334" s="17"/>
      <c r="X334" s="17"/>
      <c r="Y334" s="17"/>
      <c r="Z334" s="17"/>
      <c r="AA334" s="13"/>
    </row>
    <row r="335" customFormat="false" ht="15" hidden="false" customHeight="false" outlineLevel="0" collapsed="false">
      <c r="A335" s="15" t="s">
        <v>1081</v>
      </c>
      <c r="B335" s="8" t="s">
        <v>1082</v>
      </c>
      <c r="C335" s="16"/>
      <c r="D335" s="17"/>
      <c r="E335" s="17"/>
      <c r="F335" s="17"/>
      <c r="G335" s="13"/>
      <c r="H335" s="13"/>
      <c r="I335" s="17"/>
      <c r="J335" s="17"/>
      <c r="K335" s="17"/>
      <c r="L335" s="17"/>
      <c r="M335" s="17"/>
      <c r="N335" s="17"/>
      <c r="O335" s="17"/>
      <c r="P335" s="17"/>
      <c r="Q335" s="17"/>
      <c r="R335" s="16"/>
      <c r="S335" s="16"/>
      <c r="T335" s="18"/>
      <c r="U335" s="13"/>
      <c r="V335" s="13"/>
      <c r="W335" s="17"/>
      <c r="X335" s="17"/>
      <c r="Y335" s="17"/>
      <c r="Z335" s="17"/>
      <c r="AA335" s="13"/>
    </row>
    <row r="336" customFormat="false" ht="15" hidden="false" customHeight="false" outlineLevel="0" collapsed="false">
      <c r="A336" s="15" t="s">
        <v>1083</v>
      </c>
      <c r="B336" s="8" t="s">
        <v>1084</v>
      </c>
      <c r="C336" s="16"/>
      <c r="D336" s="17"/>
      <c r="E336" s="17"/>
      <c r="F336" s="17"/>
      <c r="G336" s="13"/>
      <c r="H336" s="13"/>
      <c r="I336" s="17"/>
      <c r="J336" s="17"/>
      <c r="K336" s="17"/>
      <c r="L336" s="17"/>
      <c r="M336" s="17"/>
      <c r="N336" s="17"/>
      <c r="O336" s="17"/>
      <c r="P336" s="17"/>
      <c r="Q336" s="17"/>
      <c r="R336" s="16"/>
      <c r="S336" s="16"/>
      <c r="T336" s="18"/>
      <c r="U336" s="13"/>
      <c r="V336" s="13"/>
      <c r="W336" s="17"/>
      <c r="X336" s="17"/>
      <c r="Y336" s="17"/>
      <c r="Z336" s="17"/>
      <c r="AA336" s="13"/>
    </row>
    <row r="337" customFormat="false" ht="15" hidden="false" customHeight="false" outlineLevel="0" collapsed="false">
      <c r="A337" s="15" t="s">
        <v>1085</v>
      </c>
      <c r="B337" s="8" t="s">
        <v>1086</v>
      </c>
      <c r="C337" s="16"/>
      <c r="D337" s="17"/>
      <c r="E337" s="17"/>
      <c r="F337" s="17"/>
      <c r="G337" s="13"/>
      <c r="H337" s="13"/>
      <c r="I337" s="17"/>
      <c r="J337" s="17"/>
      <c r="K337" s="17"/>
      <c r="L337" s="17"/>
      <c r="M337" s="17"/>
      <c r="N337" s="17"/>
      <c r="O337" s="17"/>
      <c r="P337" s="17"/>
      <c r="Q337" s="17"/>
      <c r="R337" s="16"/>
      <c r="S337" s="16"/>
      <c r="T337" s="18"/>
      <c r="U337" s="13"/>
      <c r="V337" s="13"/>
      <c r="W337" s="17"/>
      <c r="X337" s="17"/>
      <c r="Y337" s="17"/>
      <c r="Z337" s="17"/>
      <c r="AA337" s="13"/>
    </row>
    <row r="338" customFormat="false" ht="15" hidden="false" customHeight="false" outlineLevel="0" collapsed="false">
      <c r="A338" s="15" t="s">
        <v>1087</v>
      </c>
      <c r="B338" s="8" t="s">
        <v>1088</v>
      </c>
      <c r="C338" s="16"/>
      <c r="D338" s="17"/>
      <c r="E338" s="17"/>
      <c r="F338" s="17"/>
      <c r="G338" s="13"/>
      <c r="H338" s="13"/>
      <c r="I338" s="17"/>
      <c r="J338" s="17"/>
      <c r="K338" s="17"/>
      <c r="L338" s="17"/>
      <c r="M338" s="17"/>
      <c r="N338" s="17"/>
      <c r="O338" s="17"/>
      <c r="P338" s="17"/>
      <c r="Q338" s="17"/>
      <c r="R338" s="16"/>
      <c r="S338" s="16"/>
      <c r="T338" s="18"/>
      <c r="U338" s="13"/>
      <c r="V338" s="13"/>
      <c r="W338" s="17"/>
      <c r="X338" s="17"/>
      <c r="Y338" s="17"/>
      <c r="Z338" s="17"/>
      <c r="AA338" s="13"/>
    </row>
    <row r="339" customFormat="false" ht="15" hidden="false" customHeight="false" outlineLevel="0" collapsed="false">
      <c r="A339" s="15" t="s">
        <v>1089</v>
      </c>
      <c r="B339" s="8" t="s">
        <v>1090</v>
      </c>
      <c r="C339" s="16"/>
      <c r="D339" s="17"/>
      <c r="E339" s="17"/>
      <c r="F339" s="17"/>
      <c r="G339" s="13"/>
      <c r="H339" s="13"/>
      <c r="I339" s="17"/>
      <c r="J339" s="17"/>
      <c r="K339" s="17"/>
      <c r="L339" s="17"/>
      <c r="M339" s="17"/>
      <c r="N339" s="17"/>
      <c r="O339" s="17"/>
      <c r="P339" s="17"/>
      <c r="Q339" s="17"/>
      <c r="R339" s="16"/>
      <c r="S339" s="16"/>
      <c r="T339" s="18"/>
      <c r="U339" s="13"/>
      <c r="V339" s="13"/>
      <c r="W339" s="17"/>
      <c r="X339" s="17"/>
      <c r="Y339" s="17"/>
      <c r="Z339" s="17"/>
      <c r="AA339" s="13"/>
    </row>
    <row r="340" customFormat="false" ht="15" hidden="false" customHeight="false" outlineLevel="0" collapsed="false">
      <c r="A340" s="15" t="s">
        <v>1091</v>
      </c>
      <c r="B340" s="8" t="s">
        <v>1092</v>
      </c>
      <c r="C340" s="16"/>
      <c r="D340" s="17"/>
      <c r="E340" s="17"/>
      <c r="F340" s="17"/>
      <c r="G340" s="13"/>
      <c r="H340" s="13"/>
      <c r="I340" s="17"/>
      <c r="J340" s="17"/>
      <c r="K340" s="17"/>
      <c r="L340" s="17"/>
      <c r="M340" s="17"/>
      <c r="N340" s="17"/>
      <c r="O340" s="17"/>
      <c r="P340" s="17"/>
      <c r="Q340" s="17"/>
      <c r="R340" s="16"/>
      <c r="S340" s="16"/>
      <c r="T340" s="18"/>
      <c r="U340" s="13"/>
      <c r="V340" s="13"/>
      <c r="W340" s="17"/>
      <c r="X340" s="17"/>
      <c r="Y340" s="17"/>
      <c r="Z340" s="17"/>
      <c r="AA340" s="13"/>
    </row>
    <row r="341" customFormat="false" ht="15" hidden="false" customHeight="false" outlineLevel="0" collapsed="false">
      <c r="A341" s="15" t="s">
        <v>1093</v>
      </c>
      <c r="B341" s="8" t="s">
        <v>1094</v>
      </c>
      <c r="C341" s="16"/>
      <c r="D341" s="17"/>
      <c r="E341" s="17"/>
      <c r="F341" s="17"/>
      <c r="G341" s="13"/>
      <c r="H341" s="13"/>
      <c r="I341" s="17"/>
      <c r="J341" s="17"/>
      <c r="K341" s="17"/>
      <c r="L341" s="17"/>
      <c r="M341" s="17"/>
      <c r="N341" s="17"/>
      <c r="O341" s="17"/>
      <c r="P341" s="17"/>
      <c r="Q341" s="17"/>
      <c r="R341" s="16"/>
      <c r="S341" s="16"/>
      <c r="T341" s="18"/>
      <c r="U341" s="13"/>
      <c r="V341" s="13"/>
      <c r="W341" s="17"/>
      <c r="X341" s="17"/>
      <c r="Y341" s="17"/>
      <c r="Z341" s="17"/>
      <c r="AA341" s="13"/>
    </row>
    <row r="342" customFormat="false" ht="15" hidden="false" customHeight="false" outlineLevel="0" collapsed="false">
      <c r="A342" s="15" t="s">
        <v>1095</v>
      </c>
      <c r="B342" s="8" t="s">
        <v>1096</v>
      </c>
      <c r="C342" s="16"/>
      <c r="D342" s="17"/>
      <c r="E342" s="17"/>
      <c r="F342" s="17"/>
      <c r="G342" s="13"/>
      <c r="H342" s="13"/>
      <c r="I342" s="17"/>
      <c r="J342" s="17"/>
      <c r="K342" s="17"/>
      <c r="L342" s="17"/>
      <c r="M342" s="17"/>
      <c r="N342" s="17"/>
      <c r="O342" s="17"/>
      <c r="P342" s="17"/>
      <c r="Q342" s="17"/>
      <c r="R342" s="16"/>
      <c r="S342" s="16"/>
      <c r="T342" s="18"/>
      <c r="U342" s="13"/>
      <c r="V342" s="13"/>
      <c r="W342" s="17"/>
      <c r="X342" s="17"/>
      <c r="Y342" s="17"/>
      <c r="Z342" s="17"/>
      <c r="AA342" s="13"/>
    </row>
    <row r="343" customFormat="false" ht="15" hidden="false" customHeight="false" outlineLevel="0" collapsed="false">
      <c r="A343" s="15" t="s">
        <v>1097</v>
      </c>
      <c r="B343" s="8" t="s">
        <v>1098</v>
      </c>
      <c r="C343" s="16"/>
      <c r="D343" s="17"/>
      <c r="E343" s="17"/>
      <c r="F343" s="17"/>
      <c r="G343" s="13"/>
      <c r="H343" s="13"/>
      <c r="I343" s="17"/>
      <c r="J343" s="17"/>
      <c r="K343" s="17"/>
      <c r="L343" s="17"/>
      <c r="M343" s="17"/>
      <c r="N343" s="17"/>
      <c r="O343" s="17"/>
      <c r="P343" s="17"/>
      <c r="Q343" s="17"/>
      <c r="R343" s="16"/>
      <c r="S343" s="16"/>
      <c r="T343" s="18"/>
      <c r="U343" s="13"/>
      <c r="V343" s="13"/>
      <c r="W343" s="17"/>
      <c r="X343" s="17"/>
      <c r="Y343" s="17"/>
      <c r="Z343" s="17"/>
      <c r="AA343" s="13"/>
    </row>
    <row r="344" customFormat="false" ht="15" hidden="false" customHeight="false" outlineLevel="0" collapsed="false">
      <c r="A344" s="15" t="s">
        <v>1099</v>
      </c>
      <c r="B344" s="8" t="s">
        <v>1100</v>
      </c>
      <c r="C344" s="16"/>
      <c r="D344" s="17"/>
      <c r="E344" s="17"/>
      <c r="F344" s="17"/>
      <c r="G344" s="13"/>
      <c r="H344" s="13"/>
      <c r="I344" s="17"/>
      <c r="J344" s="17"/>
      <c r="K344" s="17"/>
      <c r="L344" s="17"/>
      <c r="M344" s="17"/>
      <c r="N344" s="17"/>
      <c r="O344" s="17"/>
      <c r="P344" s="17"/>
      <c r="Q344" s="17"/>
      <c r="R344" s="16"/>
      <c r="S344" s="16"/>
      <c r="T344" s="18"/>
      <c r="U344" s="13"/>
      <c r="V344" s="13"/>
      <c r="W344" s="17"/>
      <c r="X344" s="17"/>
      <c r="Y344" s="17"/>
      <c r="Z344" s="17"/>
      <c r="AA344" s="13"/>
    </row>
    <row r="345" customFormat="false" ht="15" hidden="false" customHeight="false" outlineLevel="0" collapsed="false">
      <c r="A345" s="15" t="s">
        <v>1101</v>
      </c>
      <c r="B345" s="8" t="s">
        <v>1102</v>
      </c>
      <c r="C345" s="16"/>
      <c r="D345" s="17"/>
      <c r="E345" s="17"/>
      <c r="F345" s="17"/>
      <c r="G345" s="13"/>
      <c r="H345" s="13"/>
      <c r="I345" s="17"/>
      <c r="J345" s="17"/>
      <c r="K345" s="17"/>
      <c r="L345" s="17"/>
      <c r="M345" s="17"/>
      <c r="N345" s="17"/>
      <c r="O345" s="17"/>
      <c r="P345" s="17"/>
      <c r="Q345" s="17"/>
      <c r="R345" s="16"/>
      <c r="S345" s="16"/>
      <c r="T345" s="18"/>
      <c r="U345" s="13"/>
      <c r="V345" s="13"/>
      <c r="W345" s="17"/>
      <c r="X345" s="17"/>
      <c r="Y345" s="17"/>
      <c r="Z345" s="17"/>
      <c r="AA345" s="13"/>
    </row>
    <row r="346" customFormat="false" ht="15" hidden="false" customHeight="false" outlineLevel="0" collapsed="false">
      <c r="A346" s="15" t="s">
        <v>1103</v>
      </c>
      <c r="B346" s="8" t="s">
        <v>1104</v>
      </c>
      <c r="C346" s="16"/>
      <c r="D346" s="17"/>
      <c r="E346" s="17"/>
      <c r="F346" s="17"/>
      <c r="G346" s="13"/>
      <c r="H346" s="13"/>
      <c r="I346" s="17"/>
      <c r="J346" s="17"/>
      <c r="K346" s="17"/>
      <c r="L346" s="17"/>
      <c r="M346" s="17"/>
      <c r="N346" s="17"/>
      <c r="O346" s="17"/>
      <c r="P346" s="17"/>
      <c r="Q346" s="17"/>
      <c r="R346" s="16"/>
      <c r="S346" s="16"/>
      <c r="T346" s="18"/>
      <c r="U346" s="13"/>
      <c r="V346" s="13"/>
      <c r="W346" s="17"/>
      <c r="X346" s="17"/>
      <c r="Y346" s="17"/>
      <c r="Z346" s="17"/>
      <c r="AA346" s="13"/>
    </row>
    <row r="347" customFormat="false" ht="15" hidden="false" customHeight="false" outlineLevel="0" collapsed="false">
      <c r="A347" s="15" t="s">
        <v>1105</v>
      </c>
      <c r="B347" s="8" t="s">
        <v>1106</v>
      </c>
      <c r="C347" s="16"/>
      <c r="D347" s="17"/>
      <c r="E347" s="17"/>
      <c r="F347" s="17"/>
      <c r="G347" s="13"/>
      <c r="H347" s="13"/>
      <c r="I347" s="17"/>
      <c r="J347" s="17"/>
      <c r="K347" s="17"/>
      <c r="L347" s="17"/>
      <c r="M347" s="17"/>
      <c r="N347" s="17"/>
      <c r="O347" s="17"/>
      <c r="P347" s="17"/>
      <c r="Q347" s="17"/>
      <c r="R347" s="16"/>
      <c r="S347" s="16"/>
      <c r="T347" s="18"/>
      <c r="U347" s="13"/>
      <c r="V347" s="13"/>
      <c r="W347" s="17"/>
      <c r="X347" s="17"/>
      <c r="Y347" s="17"/>
      <c r="Z347" s="17"/>
      <c r="AA347" s="13"/>
    </row>
    <row r="348" customFormat="false" ht="15" hidden="false" customHeight="false" outlineLevel="0" collapsed="false">
      <c r="A348" s="15" t="s">
        <v>1107</v>
      </c>
      <c r="B348" s="8" t="s">
        <v>1108</v>
      </c>
      <c r="C348" s="16"/>
      <c r="D348" s="17"/>
      <c r="E348" s="17"/>
      <c r="F348" s="17"/>
      <c r="G348" s="13"/>
      <c r="H348" s="13"/>
      <c r="I348" s="17"/>
      <c r="J348" s="17"/>
      <c r="K348" s="17"/>
      <c r="L348" s="17"/>
      <c r="M348" s="17"/>
      <c r="N348" s="17"/>
      <c r="O348" s="17"/>
      <c r="P348" s="17"/>
      <c r="Q348" s="17"/>
      <c r="R348" s="16"/>
      <c r="S348" s="16"/>
      <c r="T348" s="18"/>
      <c r="U348" s="13"/>
      <c r="V348" s="13"/>
      <c r="W348" s="17"/>
      <c r="X348" s="17"/>
      <c r="Y348" s="17"/>
      <c r="Z348" s="17"/>
      <c r="AA348" s="13"/>
    </row>
    <row r="349" customFormat="false" ht="15" hidden="false" customHeight="false" outlineLevel="0" collapsed="false">
      <c r="A349" s="15" t="s">
        <v>1109</v>
      </c>
      <c r="B349" s="8" t="s">
        <v>1110</v>
      </c>
      <c r="C349" s="16"/>
      <c r="D349" s="17"/>
      <c r="E349" s="17"/>
      <c r="F349" s="17"/>
      <c r="G349" s="13"/>
      <c r="H349" s="13"/>
      <c r="I349" s="17"/>
      <c r="J349" s="17"/>
      <c r="K349" s="17"/>
      <c r="L349" s="17"/>
      <c r="M349" s="17"/>
      <c r="N349" s="17"/>
      <c r="O349" s="17"/>
      <c r="P349" s="17"/>
      <c r="Q349" s="17"/>
      <c r="R349" s="16"/>
      <c r="S349" s="16"/>
      <c r="T349" s="18"/>
      <c r="U349" s="13"/>
      <c r="V349" s="13"/>
      <c r="W349" s="17"/>
      <c r="X349" s="17"/>
      <c r="Y349" s="17"/>
      <c r="Z349" s="17"/>
      <c r="AA349" s="13"/>
    </row>
    <row r="350" customFormat="false" ht="15" hidden="false" customHeight="false" outlineLevel="0" collapsed="false">
      <c r="A350" s="15" t="s">
        <v>1111</v>
      </c>
      <c r="B350" s="8" t="s">
        <v>1112</v>
      </c>
      <c r="C350" s="16"/>
      <c r="D350" s="17"/>
      <c r="E350" s="17"/>
      <c r="F350" s="17"/>
      <c r="G350" s="13"/>
      <c r="H350" s="13"/>
      <c r="I350" s="17"/>
      <c r="J350" s="17"/>
      <c r="K350" s="17"/>
      <c r="L350" s="17"/>
      <c r="M350" s="17"/>
      <c r="N350" s="17"/>
      <c r="O350" s="17"/>
      <c r="P350" s="17"/>
      <c r="Q350" s="17"/>
      <c r="R350" s="16"/>
      <c r="S350" s="16"/>
      <c r="T350" s="18"/>
      <c r="U350" s="13"/>
      <c r="V350" s="13"/>
      <c r="W350" s="17"/>
      <c r="X350" s="17"/>
      <c r="Y350" s="17"/>
      <c r="Z350" s="17"/>
      <c r="AA350" s="13"/>
    </row>
    <row r="351" customFormat="false" ht="15" hidden="false" customHeight="false" outlineLevel="0" collapsed="false">
      <c r="A351" s="15" t="s">
        <v>1113</v>
      </c>
      <c r="B351" s="8" t="s">
        <v>1114</v>
      </c>
      <c r="C351" s="16"/>
      <c r="D351" s="17"/>
      <c r="E351" s="17"/>
      <c r="F351" s="17"/>
      <c r="G351" s="13"/>
      <c r="H351" s="13"/>
      <c r="I351" s="17"/>
      <c r="J351" s="17"/>
      <c r="K351" s="17"/>
      <c r="L351" s="17"/>
      <c r="M351" s="17"/>
      <c r="N351" s="17"/>
      <c r="O351" s="17"/>
      <c r="P351" s="17"/>
      <c r="Q351" s="17"/>
      <c r="R351" s="16"/>
      <c r="S351" s="16"/>
      <c r="T351" s="18"/>
      <c r="U351" s="13"/>
      <c r="V351" s="13"/>
      <c r="W351" s="17"/>
      <c r="X351" s="17"/>
      <c r="Y351" s="17"/>
      <c r="Z351" s="17"/>
      <c r="AA351" s="13"/>
    </row>
    <row r="352" customFormat="false" ht="15" hidden="false" customHeight="false" outlineLevel="0" collapsed="false">
      <c r="A352" s="15" t="s">
        <v>1115</v>
      </c>
      <c r="B352" s="8" t="s">
        <v>1116</v>
      </c>
      <c r="C352" s="16" t="s">
        <v>1117</v>
      </c>
      <c r="D352" s="17" t="s">
        <v>1118</v>
      </c>
      <c r="E352" s="17" t="n">
        <v>40</v>
      </c>
      <c r="F352" s="17" t="n">
        <v>50</v>
      </c>
      <c r="G352" s="13" t="n">
        <v>10</v>
      </c>
      <c r="H352" s="13" t="n">
        <v>0</v>
      </c>
      <c r="I352" s="17" t="s">
        <v>42</v>
      </c>
      <c r="J352" s="17" t="s">
        <v>43</v>
      </c>
      <c r="K352" s="17" t="s">
        <v>42</v>
      </c>
      <c r="L352" s="17" t="s">
        <v>32</v>
      </c>
      <c r="M352" s="17" t="s">
        <v>1119</v>
      </c>
      <c r="N352" s="17" t="s">
        <v>32</v>
      </c>
      <c r="O352" s="17" t="s">
        <v>32</v>
      </c>
      <c r="P352" s="17" t="s">
        <v>55</v>
      </c>
      <c r="Q352" s="17" t="s">
        <v>32</v>
      </c>
      <c r="R352" s="16" t="s">
        <v>32</v>
      </c>
      <c r="S352" s="16" t="s">
        <v>56</v>
      </c>
      <c r="T352" s="18" t="s">
        <v>32</v>
      </c>
      <c r="U352" s="13" t="s">
        <v>32</v>
      </c>
      <c r="V352" s="13" t="s">
        <v>167</v>
      </c>
      <c r="W352" s="17" t="s">
        <v>32</v>
      </c>
      <c r="X352" s="17" t="s">
        <v>32</v>
      </c>
      <c r="Y352" s="17" t="s">
        <v>126</v>
      </c>
      <c r="Z352" s="17" t="s">
        <v>32</v>
      </c>
      <c r="AA352" s="13" t="s">
        <v>1120</v>
      </c>
    </row>
    <row r="353" customFormat="false" ht="15" hidden="false" customHeight="false" outlineLevel="0" collapsed="false">
      <c r="A353" s="15" t="s">
        <v>1121</v>
      </c>
      <c r="B353" s="8" t="s">
        <v>1122</v>
      </c>
      <c r="C353" s="16"/>
      <c r="D353" s="17"/>
      <c r="E353" s="17"/>
      <c r="F353" s="17"/>
      <c r="G353" s="13"/>
      <c r="H353" s="13"/>
      <c r="I353" s="17"/>
      <c r="J353" s="17"/>
      <c r="K353" s="17"/>
      <c r="L353" s="17"/>
      <c r="M353" s="17"/>
      <c r="N353" s="17"/>
      <c r="O353" s="17"/>
      <c r="P353" s="17"/>
      <c r="Q353" s="17"/>
      <c r="R353" s="16"/>
      <c r="S353" s="16"/>
      <c r="T353" s="18"/>
      <c r="U353" s="13"/>
      <c r="V353" s="13"/>
      <c r="W353" s="17"/>
      <c r="X353" s="17"/>
      <c r="Y353" s="17"/>
      <c r="Z353" s="17"/>
      <c r="AA353" s="13"/>
    </row>
    <row r="354" customFormat="false" ht="15" hidden="false" customHeight="false" outlineLevel="0" collapsed="false">
      <c r="A354" s="15" t="s">
        <v>1123</v>
      </c>
      <c r="B354" s="8" t="s">
        <v>1124</v>
      </c>
      <c r="C354" s="16"/>
      <c r="D354" s="17"/>
      <c r="E354" s="17"/>
      <c r="F354" s="17"/>
      <c r="G354" s="13"/>
      <c r="H354" s="13"/>
      <c r="I354" s="17"/>
      <c r="J354" s="17"/>
      <c r="K354" s="17"/>
      <c r="L354" s="17"/>
      <c r="M354" s="17"/>
      <c r="N354" s="17"/>
      <c r="O354" s="17"/>
      <c r="P354" s="17"/>
      <c r="Q354" s="17"/>
      <c r="R354" s="16"/>
      <c r="S354" s="16"/>
      <c r="T354" s="18"/>
      <c r="U354" s="13"/>
      <c r="V354" s="13"/>
      <c r="W354" s="17"/>
      <c r="X354" s="17"/>
      <c r="Y354" s="17"/>
      <c r="Z354" s="17"/>
      <c r="AA354" s="13"/>
    </row>
    <row r="355" customFormat="false" ht="15" hidden="false" customHeight="false" outlineLevel="0" collapsed="false">
      <c r="A355" s="15" t="s">
        <v>1125</v>
      </c>
      <c r="B355" s="8" t="s">
        <v>1126</v>
      </c>
      <c r="C355" s="16"/>
      <c r="D355" s="17"/>
      <c r="E355" s="17"/>
      <c r="F355" s="17"/>
      <c r="G355" s="13"/>
      <c r="H355" s="13"/>
      <c r="I355" s="17"/>
      <c r="J355" s="17"/>
      <c r="K355" s="17"/>
      <c r="L355" s="17"/>
      <c r="M355" s="17"/>
      <c r="N355" s="17"/>
      <c r="O355" s="17"/>
      <c r="P355" s="17"/>
      <c r="Q355" s="17"/>
      <c r="R355" s="16"/>
      <c r="S355" s="16"/>
      <c r="T355" s="18"/>
      <c r="U355" s="13"/>
      <c r="V355" s="13"/>
      <c r="W355" s="17"/>
      <c r="X355" s="17"/>
      <c r="Y355" s="17"/>
      <c r="Z355" s="17"/>
      <c r="AA355" s="13"/>
    </row>
    <row r="356" customFormat="false" ht="15" hidden="false" customHeight="false" outlineLevel="0" collapsed="false">
      <c r="A356" s="15" t="s">
        <v>1127</v>
      </c>
      <c r="B356" s="8" t="s">
        <v>1128</v>
      </c>
      <c r="C356" s="16"/>
      <c r="D356" s="17"/>
      <c r="E356" s="17"/>
      <c r="F356" s="17"/>
      <c r="G356" s="13"/>
      <c r="H356" s="13"/>
      <c r="I356" s="17"/>
      <c r="J356" s="17"/>
      <c r="K356" s="17"/>
      <c r="L356" s="17"/>
      <c r="M356" s="17"/>
      <c r="N356" s="17"/>
      <c r="O356" s="17"/>
      <c r="P356" s="17"/>
      <c r="Q356" s="17"/>
      <c r="R356" s="16"/>
      <c r="S356" s="16"/>
      <c r="T356" s="18"/>
      <c r="U356" s="13"/>
      <c r="V356" s="13"/>
      <c r="W356" s="17"/>
      <c r="X356" s="17"/>
      <c r="Y356" s="17"/>
      <c r="Z356" s="17"/>
      <c r="AA356" s="13"/>
    </row>
    <row r="357" customFormat="false" ht="15" hidden="false" customHeight="false" outlineLevel="0" collapsed="false">
      <c r="A357" s="15" t="s">
        <v>1129</v>
      </c>
      <c r="B357" s="8" t="s">
        <v>1130</v>
      </c>
      <c r="C357" s="16"/>
      <c r="D357" s="17"/>
      <c r="E357" s="17"/>
      <c r="F357" s="17"/>
      <c r="G357" s="13"/>
      <c r="H357" s="13"/>
      <c r="I357" s="17"/>
      <c r="J357" s="17"/>
      <c r="K357" s="17"/>
      <c r="L357" s="17"/>
      <c r="M357" s="17"/>
      <c r="N357" s="17"/>
      <c r="O357" s="17"/>
      <c r="P357" s="17"/>
      <c r="Q357" s="17"/>
      <c r="R357" s="16"/>
      <c r="S357" s="16"/>
      <c r="T357" s="18"/>
      <c r="U357" s="13"/>
      <c r="V357" s="13"/>
      <c r="W357" s="17"/>
      <c r="X357" s="17"/>
      <c r="Y357" s="17"/>
      <c r="Z357" s="17"/>
      <c r="AA357" s="13"/>
    </row>
    <row r="358" customFormat="false" ht="15" hidden="false" customHeight="false" outlineLevel="0" collapsed="false">
      <c r="A358" s="15" t="s">
        <v>1131</v>
      </c>
      <c r="B358" s="8" t="s">
        <v>1132</v>
      </c>
      <c r="C358" s="16"/>
      <c r="D358" s="17"/>
      <c r="E358" s="17"/>
      <c r="F358" s="17"/>
      <c r="G358" s="13"/>
      <c r="H358" s="13"/>
      <c r="I358" s="17"/>
      <c r="J358" s="17"/>
      <c r="K358" s="17"/>
      <c r="L358" s="17"/>
      <c r="M358" s="17"/>
      <c r="N358" s="17"/>
      <c r="O358" s="17"/>
      <c r="P358" s="17"/>
      <c r="Q358" s="17"/>
      <c r="R358" s="16"/>
      <c r="S358" s="16"/>
      <c r="T358" s="18"/>
      <c r="U358" s="13"/>
      <c r="V358" s="13"/>
      <c r="W358" s="17"/>
      <c r="X358" s="17"/>
      <c r="Y358" s="17"/>
      <c r="Z358" s="17"/>
      <c r="AA358" s="13"/>
    </row>
    <row r="359" customFormat="false" ht="15" hidden="false" customHeight="false" outlineLevel="0" collapsed="false">
      <c r="A359" s="15" t="s">
        <v>1133</v>
      </c>
      <c r="B359" s="8" t="s">
        <v>1134</v>
      </c>
      <c r="C359" s="16"/>
      <c r="D359" s="17"/>
      <c r="E359" s="17"/>
      <c r="F359" s="17"/>
      <c r="G359" s="13"/>
      <c r="H359" s="13"/>
      <c r="I359" s="17"/>
      <c r="J359" s="17"/>
      <c r="K359" s="17"/>
      <c r="L359" s="17"/>
      <c r="M359" s="17"/>
      <c r="N359" s="17"/>
      <c r="O359" s="17"/>
      <c r="P359" s="17"/>
      <c r="Q359" s="17"/>
      <c r="R359" s="16"/>
      <c r="S359" s="16"/>
      <c r="T359" s="18"/>
      <c r="U359" s="13"/>
      <c r="V359" s="13"/>
      <c r="W359" s="17"/>
      <c r="X359" s="17"/>
      <c r="Y359" s="17"/>
      <c r="Z359" s="17"/>
      <c r="AA359" s="13"/>
    </row>
    <row r="360" customFormat="false" ht="15" hidden="false" customHeight="false" outlineLevel="0" collapsed="false">
      <c r="A360" s="15" t="s">
        <v>1135</v>
      </c>
      <c r="B360" s="8" t="s">
        <v>1136</v>
      </c>
      <c r="C360" s="16"/>
      <c r="D360" s="17"/>
      <c r="E360" s="17"/>
      <c r="F360" s="17"/>
      <c r="G360" s="13"/>
      <c r="H360" s="13"/>
      <c r="I360" s="17"/>
      <c r="J360" s="17"/>
      <c r="K360" s="17"/>
      <c r="L360" s="17"/>
      <c r="M360" s="17"/>
      <c r="N360" s="17"/>
      <c r="O360" s="17"/>
      <c r="P360" s="17"/>
      <c r="Q360" s="17"/>
      <c r="R360" s="16"/>
      <c r="S360" s="16"/>
      <c r="T360" s="18"/>
      <c r="U360" s="13"/>
      <c r="V360" s="13"/>
      <c r="W360" s="17"/>
      <c r="X360" s="17"/>
      <c r="Y360" s="17"/>
      <c r="Z360" s="17"/>
      <c r="AA360" s="13"/>
    </row>
    <row r="361" customFormat="false" ht="15" hidden="false" customHeight="false" outlineLevel="0" collapsed="false">
      <c r="A361" s="15" t="s">
        <v>1137</v>
      </c>
      <c r="B361" s="8" t="s">
        <v>1138</v>
      </c>
      <c r="C361" s="16"/>
      <c r="D361" s="17"/>
      <c r="E361" s="17"/>
      <c r="F361" s="17"/>
      <c r="G361" s="13"/>
      <c r="H361" s="13"/>
      <c r="I361" s="17"/>
      <c r="J361" s="17"/>
      <c r="K361" s="17"/>
      <c r="L361" s="17"/>
      <c r="M361" s="17"/>
      <c r="N361" s="17"/>
      <c r="O361" s="17"/>
      <c r="P361" s="17"/>
      <c r="Q361" s="17"/>
      <c r="R361" s="16"/>
      <c r="S361" s="16"/>
      <c r="T361" s="18"/>
      <c r="U361" s="13"/>
      <c r="V361" s="13"/>
      <c r="W361" s="17"/>
      <c r="X361" s="17"/>
      <c r="Y361" s="17"/>
      <c r="Z361" s="17"/>
      <c r="AA361" s="13"/>
    </row>
    <row r="362" customFormat="false" ht="15" hidden="false" customHeight="false" outlineLevel="0" collapsed="false">
      <c r="A362" s="15" t="s">
        <v>1139</v>
      </c>
      <c r="B362" s="8" t="s">
        <v>1140</v>
      </c>
      <c r="C362" s="16"/>
      <c r="D362" s="17"/>
      <c r="E362" s="17"/>
      <c r="F362" s="17"/>
      <c r="G362" s="13"/>
      <c r="H362" s="13"/>
      <c r="I362" s="17"/>
      <c r="J362" s="17"/>
      <c r="K362" s="17"/>
      <c r="L362" s="17"/>
      <c r="M362" s="17"/>
      <c r="N362" s="17"/>
      <c r="O362" s="17"/>
      <c r="P362" s="17"/>
      <c r="Q362" s="17"/>
      <c r="R362" s="16"/>
      <c r="S362" s="16"/>
      <c r="T362" s="18"/>
      <c r="U362" s="13"/>
      <c r="V362" s="13"/>
      <c r="W362" s="17"/>
      <c r="X362" s="17"/>
      <c r="Y362" s="17"/>
      <c r="Z362" s="17"/>
      <c r="AA362" s="13"/>
    </row>
    <row r="363" customFormat="false" ht="15" hidden="false" customHeight="false" outlineLevel="0" collapsed="false">
      <c r="A363" s="15" t="s">
        <v>1141</v>
      </c>
      <c r="B363" s="8" t="s">
        <v>1142</v>
      </c>
      <c r="C363" s="16"/>
      <c r="D363" s="17"/>
      <c r="E363" s="17"/>
      <c r="F363" s="17"/>
      <c r="G363" s="13"/>
      <c r="H363" s="13"/>
      <c r="I363" s="17"/>
      <c r="J363" s="17"/>
      <c r="K363" s="17"/>
      <c r="L363" s="17"/>
      <c r="M363" s="17"/>
      <c r="N363" s="17"/>
      <c r="O363" s="17"/>
      <c r="P363" s="17"/>
      <c r="Q363" s="17"/>
      <c r="R363" s="16"/>
      <c r="S363" s="16"/>
      <c r="T363" s="18"/>
      <c r="U363" s="13"/>
      <c r="V363" s="13"/>
      <c r="W363" s="17"/>
      <c r="X363" s="17"/>
      <c r="Y363" s="17"/>
      <c r="Z363" s="17"/>
      <c r="AA363" s="13"/>
    </row>
    <row r="364" customFormat="false" ht="15" hidden="false" customHeight="false" outlineLevel="0" collapsed="false">
      <c r="A364" s="15" t="s">
        <v>1143</v>
      </c>
      <c r="B364" s="8" t="s">
        <v>1144</v>
      </c>
      <c r="C364" s="16"/>
      <c r="D364" s="17"/>
      <c r="E364" s="17"/>
      <c r="F364" s="17"/>
      <c r="G364" s="13"/>
      <c r="H364" s="13"/>
      <c r="I364" s="17"/>
      <c r="J364" s="17"/>
      <c r="K364" s="17"/>
      <c r="L364" s="17"/>
      <c r="M364" s="17"/>
      <c r="N364" s="17"/>
      <c r="O364" s="17"/>
      <c r="P364" s="17"/>
      <c r="Q364" s="17"/>
      <c r="R364" s="16"/>
      <c r="S364" s="16"/>
      <c r="T364" s="18"/>
      <c r="U364" s="13"/>
      <c r="V364" s="13"/>
      <c r="W364" s="17"/>
      <c r="X364" s="17"/>
      <c r="Y364" s="17"/>
      <c r="Z364" s="17"/>
      <c r="AA364" s="13"/>
    </row>
    <row r="365" customFormat="false" ht="15" hidden="false" customHeight="false" outlineLevel="0" collapsed="false">
      <c r="A365" s="15" t="s">
        <v>1145</v>
      </c>
      <c r="B365" s="8" t="s">
        <v>1146</v>
      </c>
      <c r="C365" s="16"/>
      <c r="D365" s="17"/>
      <c r="E365" s="17"/>
      <c r="F365" s="17"/>
      <c r="G365" s="13"/>
      <c r="H365" s="13"/>
      <c r="I365" s="17"/>
      <c r="J365" s="17"/>
      <c r="K365" s="17"/>
      <c r="L365" s="17"/>
      <c r="M365" s="17"/>
      <c r="N365" s="17"/>
      <c r="O365" s="17"/>
      <c r="P365" s="17"/>
      <c r="Q365" s="17"/>
      <c r="R365" s="16"/>
      <c r="S365" s="16"/>
      <c r="T365" s="18"/>
      <c r="U365" s="13"/>
      <c r="V365" s="13"/>
      <c r="W365" s="17"/>
      <c r="X365" s="17"/>
      <c r="Y365" s="17"/>
      <c r="Z365" s="17"/>
      <c r="AA365" s="13"/>
    </row>
    <row r="366" customFormat="false" ht="15" hidden="false" customHeight="false" outlineLevel="0" collapsed="false">
      <c r="A366" s="15" t="s">
        <v>1147</v>
      </c>
      <c r="B366" s="8" t="s">
        <v>1148</v>
      </c>
      <c r="C366" s="16"/>
      <c r="D366" s="17"/>
      <c r="E366" s="17"/>
      <c r="F366" s="17"/>
      <c r="G366" s="13"/>
      <c r="H366" s="13"/>
      <c r="I366" s="17"/>
      <c r="J366" s="17"/>
      <c r="K366" s="17"/>
      <c r="L366" s="17"/>
      <c r="M366" s="17"/>
      <c r="N366" s="17"/>
      <c r="O366" s="17"/>
      <c r="P366" s="17"/>
      <c r="Q366" s="17"/>
      <c r="R366" s="16"/>
      <c r="S366" s="16"/>
      <c r="T366" s="18"/>
      <c r="U366" s="13"/>
      <c r="V366" s="13"/>
      <c r="W366" s="17"/>
      <c r="X366" s="17"/>
      <c r="Y366" s="17"/>
      <c r="Z366" s="17"/>
      <c r="AA366" s="13"/>
    </row>
    <row r="367" customFormat="false" ht="15" hidden="false" customHeight="false" outlineLevel="0" collapsed="false">
      <c r="A367" s="15" t="s">
        <v>1149</v>
      </c>
      <c r="B367" s="8" t="s">
        <v>1150</v>
      </c>
      <c r="C367" s="16"/>
      <c r="D367" s="17"/>
      <c r="E367" s="17"/>
      <c r="F367" s="17"/>
      <c r="G367" s="13"/>
      <c r="H367" s="13"/>
      <c r="I367" s="17"/>
      <c r="J367" s="17"/>
      <c r="K367" s="17"/>
      <c r="L367" s="17"/>
      <c r="M367" s="17"/>
      <c r="N367" s="17"/>
      <c r="O367" s="17"/>
      <c r="P367" s="17"/>
      <c r="Q367" s="17"/>
      <c r="R367" s="16"/>
      <c r="S367" s="16"/>
      <c r="T367" s="18"/>
      <c r="U367" s="13"/>
      <c r="V367" s="13"/>
      <c r="W367" s="17"/>
      <c r="X367" s="17"/>
      <c r="Y367" s="17"/>
      <c r="Z367" s="17"/>
      <c r="AA367" s="13"/>
    </row>
    <row r="368" customFormat="false" ht="15" hidden="false" customHeight="false" outlineLevel="0" collapsed="false">
      <c r="A368" s="15" t="s">
        <v>1151</v>
      </c>
      <c r="B368" s="8" t="s">
        <v>1152</v>
      </c>
      <c r="C368" s="16"/>
      <c r="D368" s="17"/>
      <c r="E368" s="17"/>
      <c r="F368" s="17"/>
      <c r="G368" s="13"/>
      <c r="H368" s="13"/>
      <c r="I368" s="17"/>
      <c r="J368" s="17"/>
      <c r="K368" s="17"/>
      <c r="L368" s="17"/>
      <c r="M368" s="17"/>
      <c r="N368" s="17"/>
      <c r="O368" s="17"/>
      <c r="P368" s="17"/>
      <c r="Q368" s="17"/>
      <c r="R368" s="16"/>
      <c r="S368" s="16"/>
      <c r="T368" s="18"/>
      <c r="U368" s="13"/>
      <c r="V368" s="13"/>
      <c r="W368" s="17"/>
      <c r="X368" s="17"/>
      <c r="Y368" s="17"/>
      <c r="Z368" s="17"/>
      <c r="AA368" s="13"/>
    </row>
    <row r="369" customFormat="false" ht="15" hidden="false" customHeight="false" outlineLevel="0" collapsed="false">
      <c r="A369" s="15" t="s">
        <v>1153</v>
      </c>
      <c r="B369" s="8" t="s">
        <v>1154</v>
      </c>
      <c r="C369" s="16"/>
      <c r="D369" s="17"/>
      <c r="E369" s="17"/>
      <c r="F369" s="17"/>
      <c r="G369" s="13"/>
      <c r="H369" s="13"/>
      <c r="I369" s="17"/>
      <c r="J369" s="17"/>
      <c r="K369" s="17"/>
      <c r="L369" s="17"/>
      <c r="M369" s="17"/>
      <c r="N369" s="17"/>
      <c r="O369" s="17"/>
      <c r="P369" s="17"/>
      <c r="Q369" s="17"/>
      <c r="R369" s="16"/>
      <c r="S369" s="16"/>
      <c r="T369" s="18"/>
      <c r="U369" s="13"/>
      <c r="V369" s="13"/>
      <c r="W369" s="17"/>
      <c r="X369" s="17"/>
      <c r="Y369" s="17"/>
      <c r="Z369" s="17"/>
      <c r="AA369" s="13"/>
    </row>
    <row r="370" customFormat="false" ht="15" hidden="false" customHeight="false" outlineLevel="0" collapsed="false">
      <c r="A370" s="15" t="s">
        <v>1155</v>
      </c>
      <c r="B370" s="8" t="s">
        <v>1156</v>
      </c>
      <c r="C370" s="16"/>
      <c r="D370" s="17"/>
      <c r="E370" s="17"/>
      <c r="F370" s="17"/>
      <c r="G370" s="13"/>
      <c r="H370" s="13"/>
      <c r="I370" s="17"/>
      <c r="J370" s="17"/>
      <c r="K370" s="17"/>
      <c r="L370" s="17"/>
      <c r="M370" s="17"/>
      <c r="N370" s="17"/>
      <c r="O370" s="17"/>
      <c r="P370" s="17"/>
      <c r="Q370" s="17"/>
      <c r="R370" s="16"/>
      <c r="S370" s="16"/>
      <c r="T370" s="18"/>
      <c r="U370" s="13"/>
      <c r="V370" s="13"/>
      <c r="W370" s="17"/>
      <c r="X370" s="17"/>
      <c r="Y370" s="17"/>
      <c r="Z370" s="17"/>
      <c r="AA370" s="13"/>
    </row>
    <row r="371" customFormat="false" ht="15" hidden="false" customHeight="false" outlineLevel="0" collapsed="false">
      <c r="A371" s="15" t="s">
        <v>1157</v>
      </c>
      <c r="B371" s="8" t="s">
        <v>1158</v>
      </c>
      <c r="C371" s="16"/>
      <c r="D371" s="17"/>
      <c r="E371" s="17"/>
      <c r="F371" s="17"/>
      <c r="G371" s="13"/>
      <c r="H371" s="13"/>
      <c r="I371" s="17"/>
      <c r="J371" s="17"/>
      <c r="K371" s="17"/>
      <c r="L371" s="17"/>
      <c r="M371" s="17"/>
      <c r="N371" s="17"/>
      <c r="O371" s="17"/>
      <c r="P371" s="17"/>
      <c r="Q371" s="17"/>
      <c r="R371" s="16"/>
      <c r="S371" s="16"/>
      <c r="T371" s="18"/>
      <c r="U371" s="13"/>
      <c r="V371" s="13"/>
      <c r="W371" s="17"/>
      <c r="X371" s="17"/>
      <c r="Y371" s="17"/>
      <c r="Z371" s="17"/>
      <c r="AA371" s="13"/>
    </row>
    <row r="372" customFormat="false" ht="15" hidden="false" customHeight="false" outlineLevel="0" collapsed="false">
      <c r="A372" s="15" t="s">
        <v>1159</v>
      </c>
      <c r="B372" s="8" t="s">
        <v>1160</v>
      </c>
      <c r="C372" s="16"/>
      <c r="D372" s="17"/>
      <c r="E372" s="17"/>
      <c r="F372" s="17"/>
      <c r="G372" s="13"/>
      <c r="H372" s="13"/>
      <c r="I372" s="17"/>
      <c r="J372" s="17"/>
      <c r="K372" s="17"/>
      <c r="L372" s="17"/>
      <c r="M372" s="17"/>
      <c r="N372" s="17"/>
      <c r="O372" s="17"/>
      <c r="P372" s="17"/>
      <c r="Q372" s="17"/>
      <c r="R372" s="16"/>
      <c r="S372" s="16"/>
      <c r="T372" s="18"/>
      <c r="U372" s="13"/>
      <c r="V372" s="13"/>
      <c r="W372" s="17"/>
      <c r="X372" s="17"/>
      <c r="Y372" s="17"/>
      <c r="Z372" s="17"/>
      <c r="AA372" s="13"/>
    </row>
    <row r="373" customFormat="false" ht="15" hidden="false" customHeight="false" outlineLevel="0" collapsed="false">
      <c r="A373" s="15" t="s">
        <v>1161</v>
      </c>
      <c r="B373" s="8" t="s">
        <v>1162</v>
      </c>
      <c r="C373" s="16"/>
      <c r="D373" s="17"/>
      <c r="E373" s="17"/>
      <c r="F373" s="17"/>
      <c r="G373" s="13"/>
      <c r="H373" s="13"/>
      <c r="I373" s="17"/>
      <c r="J373" s="17"/>
      <c r="K373" s="17"/>
      <c r="L373" s="17"/>
      <c r="M373" s="17"/>
      <c r="N373" s="17"/>
      <c r="O373" s="17"/>
      <c r="P373" s="17"/>
      <c r="Q373" s="17"/>
      <c r="R373" s="16"/>
      <c r="S373" s="16"/>
      <c r="T373" s="18"/>
      <c r="U373" s="13"/>
      <c r="V373" s="13"/>
      <c r="W373" s="17"/>
      <c r="X373" s="17"/>
      <c r="Y373" s="17"/>
      <c r="Z373" s="17"/>
      <c r="AA373" s="13"/>
    </row>
    <row r="374" customFormat="false" ht="15" hidden="false" customHeight="false" outlineLevel="0" collapsed="false">
      <c r="A374" s="15" t="s">
        <v>1163</v>
      </c>
      <c r="B374" s="8" t="s">
        <v>1164</v>
      </c>
      <c r="C374" s="16"/>
      <c r="D374" s="17"/>
      <c r="E374" s="17"/>
      <c r="F374" s="17"/>
      <c r="G374" s="13"/>
      <c r="H374" s="13"/>
      <c r="I374" s="17"/>
      <c r="J374" s="17"/>
      <c r="K374" s="17"/>
      <c r="L374" s="17"/>
      <c r="M374" s="17"/>
      <c r="N374" s="17"/>
      <c r="O374" s="17"/>
      <c r="P374" s="17"/>
      <c r="Q374" s="17"/>
      <c r="R374" s="16"/>
      <c r="S374" s="16"/>
      <c r="T374" s="18"/>
      <c r="U374" s="13"/>
      <c r="V374" s="13"/>
      <c r="W374" s="17"/>
      <c r="X374" s="17"/>
      <c r="Y374" s="17"/>
      <c r="Z374" s="17"/>
      <c r="AA374" s="13"/>
    </row>
    <row r="375" customFormat="false" ht="15" hidden="false" customHeight="false" outlineLevel="0" collapsed="false">
      <c r="A375" s="15" t="s">
        <v>1165</v>
      </c>
      <c r="B375" s="8" t="s">
        <v>1166</v>
      </c>
      <c r="C375" s="16"/>
      <c r="D375" s="17"/>
      <c r="E375" s="17"/>
      <c r="F375" s="17"/>
      <c r="G375" s="13"/>
      <c r="H375" s="13"/>
      <c r="I375" s="17"/>
      <c r="J375" s="17"/>
      <c r="K375" s="17"/>
      <c r="L375" s="17"/>
      <c r="M375" s="17"/>
      <c r="N375" s="17"/>
      <c r="O375" s="17"/>
      <c r="P375" s="17"/>
      <c r="Q375" s="17"/>
      <c r="R375" s="16"/>
      <c r="S375" s="16"/>
      <c r="T375" s="18"/>
      <c r="U375" s="13"/>
      <c r="V375" s="13"/>
      <c r="W375" s="17"/>
      <c r="X375" s="17"/>
      <c r="Y375" s="17"/>
      <c r="Z375" s="17"/>
      <c r="AA375" s="13"/>
    </row>
    <row r="376" customFormat="false" ht="15" hidden="false" customHeight="false" outlineLevel="0" collapsed="false">
      <c r="A376" s="15" t="s">
        <v>1167</v>
      </c>
      <c r="B376" s="8" t="s">
        <v>1168</v>
      </c>
      <c r="C376" s="16"/>
      <c r="D376" s="17"/>
      <c r="E376" s="17"/>
      <c r="F376" s="17"/>
      <c r="G376" s="13"/>
      <c r="H376" s="13"/>
      <c r="I376" s="17"/>
      <c r="J376" s="17"/>
      <c r="K376" s="17"/>
      <c r="L376" s="17"/>
      <c r="M376" s="17"/>
      <c r="N376" s="17"/>
      <c r="O376" s="17"/>
      <c r="P376" s="17"/>
      <c r="Q376" s="17"/>
      <c r="R376" s="16"/>
      <c r="S376" s="16"/>
      <c r="T376" s="18"/>
      <c r="U376" s="13"/>
      <c r="V376" s="13"/>
      <c r="W376" s="17"/>
      <c r="X376" s="17"/>
      <c r="Y376" s="17"/>
      <c r="Z376" s="17"/>
      <c r="AA376" s="13"/>
    </row>
    <row r="377" customFormat="false" ht="15" hidden="false" customHeight="false" outlineLevel="0" collapsed="false">
      <c r="A377" s="15" t="s">
        <v>1169</v>
      </c>
      <c r="B377" s="8" t="s">
        <v>1170</v>
      </c>
      <c r="C377" s="16"/>
      <c r="D377" s="17"/>
      <c r="E377" s="17"/>
      <c r="F377" s="17"/>
      <c r="G377" s="13"/>
      <c r="H377" s="13"/>
      <c r="I377" s="17"/>
      <c r="J377" s="17"/>
      <c r="K377" s="17"/>
      <c r="L377" s="17"/>
      <c r="M377" s="17"/>
      <c r="N377" s="17"/>
      <c r="O377" s="17"/>
      <c r="P377" s="17"/>
      <c r="Q377" s="17"/>
      <c r="R377" s="16"/>
      <c r="S377" s="16"/>
      <c r="T377" s="18"/>
      <c r="U377" s="13"/>
      <c r="V377" s="13"/>
      <c r="W377" s="17"/>
      <c r="X377" s="17"/>
      <c r="Y377" s="17"/>
      <c r="Z377" s="17"/>
      <c r="AA377" s="13"/>
    </row>
    <row r="378" customFormat="false" ht="15" hidden="false" customHeight="false" outlineLevel="0" collapsed="false">
      <c r="A378" s="15" t="s">
        <v>1171</v>
      </c>
      <c r="B378" s="8" t="s">
        <v>1172</v>
      </c>
      <c r="C378" s="16"/>
      <c r="D378" s="17"/>
      <c r="E378" s="17"/>
      <c r="F378" s="17"/>
      <c r="G378" s="13"/>
      <c r="H378" s="13"/>
      <c r="I378" s="17"/>
      <c r="J378" s="17"/>
      <c r="K378" s="17"/>
      <c r="L378" s="17"/>
      <c r="M378" s="17"/>
      <c r="N378" s="17"/>
      <c r="O378" s="17"/>
      <c r="P378" s="17"/>
      <c r="Q378" s="17"/>
      <c r="R378" s="16"/>
      <c r="S378" s="16"/>
      <c r="T378" s="18"/>
      <c r="U378" s="13"/>
      <c r="V378" s="13"/>
      <c r="W378" s="17"/>
      <c r="X378" s="17"/>
      <c r="Y378" s="17"/>
      <c r="Z378" s="17"/>
      <c r="AA378" s="13"/>
    </row>
    <row r="379" customFormat="false" ht="15" hidden="false" customHeight="false" outlineLevel="0" collapsed="false">
      <c r="A379" s="15" t="s">
        <v>1173</v>
      </c>
      <c r="B379" s="8" t="s">
        <v>1174</v>
      </c>
      <c r="C379" s="16"/>
      <c r="D379" s="17"/>
      <c r="E379" s="17"/>
      <c r="F379" s="17"/>
      <c r="G379" s="13"/>
      <c r="H379" s="13"/>
      <c r="I379" s="17"/>
      <c r="J379" s="17"/>
      <c r="K379" s="17"/>
      <c r="L379" s="17"/>
      <c r="M379" s="17"/>
      <c r="N379" s="17"/>
      <c r="O379" s="17"/>
      <c r="P379" s="17"/>
      <c r="Q379" s="17"/>
      <c r="R379" s="16"/>
      <c r="S379" s="16"/>
      <c r="T379" s="18"/>
      <c r="U379" s="13"/>
      <c r="V379" s="13"/>
      <c r="W379" s="17"/>
      <c r="X379" s="17"/>
      <c r="Y379" s="17"/>
      <c r="Z379" s="17"/>
      <c r="AA379" s="13"/>
    </row>
    <row r="380" customFormat="false" ht="15" hidden="false" customHeight="false" outlineLevel="0" collapsed="false">
      <c r="A380" s="15" t="s">
        <v>1175</v>
      </c>
      <c r="B380" s="8" t="s">
        <v>1176</v>
      </c>
      <c r="C380" s="16"/>
      <c r="D380" s="17"/>
      <c r="E380" s="17"/>
      <c r="F380" s="17"/>
      <c r="G380" s="13"/>
      <c r="H380" s="13"/>
      <c r="I380" s="17"/>
      <c r="J380" s="17"/>
      <c r="K380" s="17"/>
      <c r="L380" s="17"/>
      <c r="M380" s="17"/>
      <c r="N380" s="17"/>
      <c r="O380" s="17"/>
      <c r="P380" s="17"/>
      <c r="Q380" s="17"/>
      <c r="R380" s="16"/>
      <c r="S380" s="16"/>
      <c r="T380" s="18"/>
      <c r="U380" s="13"/>
      <c r="V380" s="13"/>
      <c r="W380" s="17"/>
      <c r="X380" s="17"/>
      <c r="Y380" s="17"/>
      <c r="Z380" s="17"/>
      <c r="AA380" s="13"/>
    </row>
    <row r="381" customFormat="false" ht="15" hidden="false" customHeight="false" outlineLevel="0" collapsed="false">
      <c r="A381" s="15" t="s">
        <v>1177</v>
      </c>
      <c r="B381" s="8" t="s">
        <v>1178</v>
      </c>
      <c r="C381" s="16"/>
      <c r="D381" s="17"/>
      <c r="E381" s="17"/>
      <c r="F381" s="17"/>
      <c r="G381" s="13"/>
      <c r="H381" s="13"/>
      <c r="I381" s="17"/>
      <c r="J381" s="17"/>
      <c r="K381" s="17"/>
      <c r="L381" s="17"/>
      <c r="M381" s="17"/>
      <c r="N381" s="17"/>
      <c r="O381" s="17"/>
      <c r="P381" s="17"/>
      <c r="Q381" s="17"/>
      <c r="R381" s="16"/>
      <c r="S381" s="16"/>
      <c r="T381" s="18"/>
      <c r="U381" s="13"/>
      <c r="V381" s="13"/>
      <c r="W381" s="17"/>
      <c r="X381" s="17"/>
      <c r="Y381" s="17"/>
      <c r="Z381" s="17"/>
      <c r="AA381" s="13"/>
    </row>
    <row r="382" customFormat="false" ht="15" hidden="false" customHeight="false" outlineLevel="0" collapsed="false">
      <c r="A382" s="15" t="s">
        <v>1179</v>
      </c>
      <c r="B382" s="8" t="s">
        <v>1180</v>
      </c>
      <c r="C382" s="16"/>
      <c r="D382" s="17"/>
      <c r="E382" s="17"/>
      <c r="F382" s="17"/>
      <c r="G382" s="13"/>
      <c r="H382" s="13"/>
      <c r="I382" s="17"/>
      <c r="J382" s="17"/>
      <c r="K382" s="17"/>
      <c r="L382" s="17"/>
      <c r="M382" s="17"/>
      <c r="N382" s="17"/>
      <c r="O382" s="17"/>
      <c r="P382" s="17"/>
      <c r="Q382" s="17"/>
      <c r="R382" s="16"/>
      <c r="S382" s="16"/>
      <c r="T382" s="18"/>
      <c r="U382" s="13"/>
      <c r="V382" s="13"/>
      <c r="W382" s="17"/>
      <c r="X382" s="17"/>
      <c r="Y382" s="17"/>
      <c r="Z382" s="17"/>
      <c r="AA382" s="13"/>
    </row>
    <row r="383" customFormat="false" ht="15" hidden="false" customHeight="false" outlineLevel="0" collapsed="false">
      <c r="A383" s="15" t="s">
        <v>1181</v>
      </c>
      <c r="B383" s="8" t="s">
        <v>1182</v>
      </c>
      <c r="C383" s="16"/>
      <c r="D383" s="17"/>
      <c r="E383" s="17"/>
      <c r="F383" s="17"/>
      <c r="G383" s="13"/>
      <c r="H383" s="13"/>
      <c r="I383" s="17"/>
      <c r="J383" s="17"/>
      <c r="K383" s="17"/>
      <c r="L383" s="17"/>
      <c r="M383" s="17"/>
      <c r="N383" s="17"/>
      <c r="O383" s="17"/>
      <c r="P383" s="17"/>
      <c r="Q383" s="17"/>
      <c r="R383" s="16"/>
      <c r="S383" s="16"/>
      <c r="T383" s="18"/>
      <c r="U383" s="13"/>
      <c r="V383" s="13"/>
      <c r="W383" s="17"/>
      <c r="X383" s="17"/>
      <c r="Y383" s="17"/>
      <c r="Z383" s="17"/>
      <c r="AA383" s="13"/>
    </row>
    <row r="384" customFormat="false" ht="15" hidden="false" customHeight="false" outlineLevel="0" collapsed="false">
      <c r="A384" s="15" t="s">
        <v>1183</v>
      </c>
      <c r="B384" s="8" t="s">
        <v>1184</v>
      </c>
      <c r="C384" s="16"/>
      <c r="D384" s="17"/>
      <c r="E384" s="17"/>
      <c r="F384" s="17"/>
      <c r="G384" s="13"/>
      <c r="H384" s="13"/>
      <c r="I384" s="17"/>
      <c r="J384" s="17"/>
      <c r="K384" s="17"/>
      <c r="L384" s="17"/>
      <c r="M384" s="17"/>
      <c r="N384" s="17"/>
      <c r="O384" s="17"/>
      <c r="P384" s="17"/>
      <c r="Q384" s="17"/>
      <c r="R384" s="16"/>
      <c r="S384" s="16"/>
      <c r="T384" s="18"/>
      <c r="U384" s="13"/>
      <c r="V384" s="13"/>
      <c r="W384" s="17"/>
      <c r="X384" s="17"/>
      <c r="Y384" s="17"/>
      <c r="Z384" s="17"/>
      <c r="AA384" s="13"/>
    </row>
    <row r="385" customFormat="false" ht="15" hidden="false" customHeight="false" outlineLevel="0" collapsed="false">
      <c r="A385" s="15" t="s">
        <v>1185</v>
      </c>
      <c r="B385" s="8" t="s">
        <v>1186</v>
      </c>
      <c r="C385" s="16"/>
      <c r="D385" s="17"/>
      <c r="E385" s="17"/>
      <c r="F385" s="17"/>
      <c r="G385" s="13"/>
      <c r="H385" s="13"/>
      <c r="I385" s="17"/>
      <c r="J385" s="17"/>
      <c r="K385" s="17"/>
      <c r="L385" s="17"/>
      <c r="M385" s="17"/>
      <c r="N385" s="17"/>
      <c r="O385" s="17"/>
      <c r="P385" s="17"/>
      <c r="Q385" s="17"/>
      <c r="R385" s="16"/>
      <c r="S385" s="16"/>
      <c r="T385" s="18"/>
      <c r="U385" s="13"/>
      <c r="V385" s="13"/>
      <c r="W385" s="17"/>
      <c r="X385" s="17"/>
      <c r="Y385" s="17"/>
      <c r="Z385" s="17"/>
      <c r="AA385" s="13"/>
    </row>
    <row r="386" customFormat="false" ht="15" hidden="false" customHeight="false" outlineLevel="0" collapsed="false">
      <c r="A386" s="15" t="s">
        <v>1187</v>
      </c>
      <c r="B386" s="8" t="s">
        <v>1188</v>
      </c>
      <c r="C386" s="16"/>
      <c r="D386" s="17"/>
      <c r="E386" s="17"/>
      <c r="F386" s="17"/>
      <c r="G386" s="13"/>
      <c r="H386" s="13"/>
      <c r="I386" s="17"/>
      <c r="J386" s="17"/>
      <c r="K386" s="17"/>
      <c r="L386" s="17"/>
      <c r="M386" s="17"/>
      <c r="N386" s="17"/>
      <c r="O386" s="17"/>
      <c r="P386" s="17"/>
      <c r="Q386" s="17"/>
      <c r="R386" s="16"/>
      <c r="S386" s="16"/>
      <c r="T386" s="18"/>
      <c r="U386" s="13"/>
      <c r="V386" s="13"/>
      <c r="W386" s="17"/>
      <c r="X386" s="17"/>
      <c r="Y386" s="17"/>
      <c r="Z386" s="17"/>
      <c r="AA386" s="13"/>
    </row>
    <row r="387" customFormat="false" ht="15" hidden="false" customHeight="false" outlineLevel="0" collapsed="false">
      <c r="A387" s="15" t="s">
        <v>1189</v>
      </c>
      <c r="B387" s="8" t="s">
        <v>1190</v>
      </c>
      <c r="C387" s="16"/>
      <c r="D387" s="17"/>
      <c r="E387" s="17"/>
      <c r="F387" s="17"/>
      <c r="G387" s="13"/>
      <c r="H387" s="13"/>
      <c r="I387" s="17"/>
      <c r="J387" s="17"/>
      <c r="K387" s="17"/>
      <c r="L387" s="17"/>
      <c r="M387" s="17"/>
      <c r="N387" s="17"/>
      <c r="O387" s="17"/>
      <c r="P387" s="17"/>
      <c r="Q387" s="17"/>
      <c r="R387" s="16"/>
      <c r="S387" s="16"/>
      <c r="T387" s="18"/>
      <c r="U387" s="13"/>
      <c r="V387" s="13"/>
      <c r="W387" s="17"/>
      <c r="X387" s="17"/>
      <c r="Y387" s="17"/>
      <c r="Z387" s="17"/>
      <c r="AA387" s="13"/>
    </row>
    <row r="388" customFormat="false" ht="15" hidden="false" customHeight="false" outlineLevel="0" collapsed="false">
      <c r="A388" s="15" t="s">
        <v>1191</v>
      </c>
      <c r="B388" s="8" t="s">
        <v>1192</v>
      </c>
      <c r="C388" s="16"/>
      <c r="D388" s="17"/>
      <c r="E388" s="17"/>
      <c r="F388" s="17"/>
      <c r="G388" s="13"/>
      <c r="H388" s="13"/>
      <c r="I388" s="17"/>
      <c r="J388" s="17"/>
      <c r="K388" s="17"/>
      <c r="L388" s="17"/>
      <c r="M388" s="17"/>
      <c r="N388" s="17"/>
      <c r="O388" s="17"/>
      <c r="P388" s="17"/>
      <c r="Q388" s="17"/>
      <c r="R388" s="16"/>
      <c r="S388" s="16"/>
      <c r="T388" s="18"/>
      <c r="U388" s="13"/>
      <c r="V388" s="13"/>
      <c r="W388" s="17"/>
      <c r="X388" s="17"/>
      <c r="Y388" s="17"/>
      <c r="Z388" s="17"/>
      <c r="AA388" s="13"/>
    </row>
    <row r="389" customFormat="false" ht="15" hidden="false" customHeight="false" outlineLevel="0" collapsed="false">
      <c r="A389" s="15" t="s">
        <v>1193</v>
      </c>
      <c r="B389" s="8" t="s">
        <v>1194</v>
      </c>
      <c r="C389" s="16"/>
      <c r="D389" s="17"/>
      <c r="E389" s="17"/>
      <c r="F389" s="17"/>
      <c r="G389" s="13"/>
      <c r="H389" s="13"/>
      <c r="I389" s="17"/>
      <c r="J389" s="17"/>
      <c r="K389" s="17"/>
      <c r="L389" s="17"/>
      <c r="M389" s="17"/>
      <c r="N389" s="17"/>
      <c r="O389" s="17"/>
      <c r="P389" s="17"/>
      <c r="Q389" s="17"/>
      <c r="R389" s="16"/>
      <c r="S389" s="16"/>
      <c r="T389" s="18"/>
      <c r="U389" s="13"/>
      <c r="V389" s="13"/>
      <c r="W389" s="17"/>
      <c r="X389" s="17"/>
      <c r="Y389" s="17"/>
      <c r="Z389" s="17"/>
      <c r="AA389" s="13"/>
    </row>
    <row r="390" customFormat="false" ht="15" hidden="false" customHeight="false" outlineLevel="0" collapsed="false">
      <c r="A390" s="15" t="s">
        <v>1195</v>
      </c>
      <c r="B390" s="8" t="s">
        <v>1196</v>
      </c>
      <c r="C390" s="16"/>
      <c r="D390" s="17"/>
      <c r="E390" s="17"/>
      <c r="F390" s="17"/>
      <c r="G390" s="13"/>
      <c r="H390" s="13"/>
      <c r="I390" s="17"/>
      <c r="J390" s="17"/>
      <c r="K390" s="17"/>
      <c r="L390" s="17"/>
      <c r="M390" s="17"/>
      <c r="N390" s="17"/>
      <c r="O390" s="17"/>
      <c r="P390" s="17"/>
      <c r="Q390" s="17"/>
      <c r="R390" s="16"/>
      <c r="S390" s="16"/>
      <c r="T390" s="18"/>
      <c r="U390" s="13"/>
      <c r="V390" s="13"/>
      <c r="W390" s="17"/>
      <c r="X390" s="17"/>
      <c r="Y390" s="17"/>
      <c r="Z390" s="17"/>
      <c r="AA390" s="13"/>
    </row>
    <row r="391" customFormat="false" ht="15" hidden="false" customHeight="false" outlineLevel="0" collapsed="false">
      <c r="A391" s="15" t="s">
        <v>1197</v>
      </c>
      <c r="B391" s="8" t="s">
        <v>1198</v>
      </c>
      <c r="C391" s="16"/>
      <c r="D391" s="17"/>
      <c r="E391" s="17"/>
      <c r="F391" s="17"/>
      <c r="G391" s="13"/>
      <c r="H391" s="13"/>
      <c r="I391" s="17"/>
      <c r="J391" s="17"/>
      <c r="K391" s="17"/>
      <c r="L391" s="17"/>
      <c r="M391" s="17"/>
      <c r="N391" s="17"/>
      <c r="O391" s="17"/>
      <c r="P391" s="17"/>
      <c r="Q391" s="17"/>
      <c r="R391" s="16"/>
      <c r="S391" s="16"/>
      <c r="T391" s="18"/>
      <c r="U391" s="13"/>
      <c r="V391" s="13"/>
      <c r="W391" s="17"/>
      <c r="X391" s="17"/>
      <c r="Y391" s="17"/>
      <c r="Z391" s="17"/>
      <c r="AA391" s="13"/>
    </row>
    <row r="392" customFormat="false" ht="15" hidden="false" customHeight="false" outlineLevel="0" collapsed="false">
      <c r="A392" s="15" t="s">
        <v>1199</v>
      </c>
      <c r="B392" s="8" t="s">
        <v>1200</v>
      </c>
      <c r="C392" s="16"/>
      <c r="D392" s="17"/>
      <c r="E392" s="17"/>
      <c r="F392" s="17"/>
      <c r="G392" s="13"/>
      <c r="H392" s="13"/>
      <c r="I392" s="17"/>
      <c r="J392" s="17"/>
      <c r="K392" s="17"/>
      <c r="L392" s="17"/>
      <c r="M392" s="17"/>
      <c r="N392" s="17"/>
      <c r="O392" s="17"/>
      <c r="P392" s="17"/>
      <c r="Q392" s="17"/>
      <c r="R392" s="16"/>
      <c r="S392" s="16"/>
      <c r="T392" s="18"/>
      <c r="U392" s="13"/>
      <c r="V392" s="13"/>
      <c r="W392" s="17"/>
      <c r="X392" s="17"/>
      <c r="Y392" s="17"/>
      <c r="Z392" s="17"/>
      <c r="AA392" s="13"/>
    </row>
    <row r="393" customFormat="false" ht="15" hidden="false" customHeight="false" outlineLevel="0" collapsed="false">
      <c r="A393" s="15" t="s">
        <v>1201</v>
      </c>
      <c r="B393" s="8" t="s">
        <v>1202</v>
      </c>
      <c r="C393" s="16"/>
      <c r="D393" s="17"/>
      <c r="E393" s="17"/>
      <c r="F393" s="17"/>
      <c r="G393" s="13"/>
      <c r="H393" s="13"/>
      <c r="I393" s="17"/>
      <c r="J393" s="17"/>
      <c r="K393" s="17"/>
      <c r="L393" s="17"/>
      <c r="M393" s="17"/>
      <c r="N393" s="17"/>
      <c r="O393" s="17"/>
      <c r="P393" s="17"/>
      <c r="Q393" s="17"/>
      <c r="R393" s="16"/>
      <c r="S393" s="16"/>
      <c r="T393" s="18"/>
      <c r="U393" s="13"/>
      <c r="V393" s="13"/>
      <c r="W393" s="17"/>
      <c r="X393" s="17"/>
      <c r="Y393" s="17"/>
      <c r="Z393" s="17"/>
      <c r="AA393" s="13"/>
    </row>
    <row r="394" customFormat="false" ht="15" hidden="false" customHeight="false" outlineLevel="0" collapsed="false">
      <c r="A394" s="15" t="s">
        <v>1203</v>
      </c>
      <c r="B394" s="8" t="s">
        <v>1204</v>
      </c>
      <c r="C394" s="16"/>
      <c r="D394" s="17"/>
      <c r="E394" s="17"/>
      <c r="F394" s="17"/>
      <c r="G394" s="13"/>
      <c r="H394" s="13"/>
      <c r="I394" s="17"/>
      <c r="J394" s="17"/>
      <c r="K394" s="17"/>
      <c r="L394" s="17"/>
      <c r="M394" s="17"/>
      <c r="N394" s="17"/>
      <c r="O394" s="17"/>
      <c r="P394" s="17"/>
      <c r="Q394" s="17"/>
      <c r="R394" s="16"/>
      <c r="S394" s="16"/>
      <c r="T394" s="18"/>
      <c r="U394" s="13"/>
      <c r="V394" s="13"/>
      <c r="W394" s="17"/>
      <c r="X394" s="17"/>
      <c r="Y394" s="17"/>
      <c r="Z394" s="17"/>
      <c r="AA394" s="13"/>
    </row>
    <row r="395" customFormat="false" ht="15" hidden="false" customHeight="false" outlineLevel="0" collapsed="false">
      <c r="A395" s="15" t="s">
        <v>1205</v>
      </c>
      <c r="B395" s="8" t="s">
        <v>1206</v>
      </c>
      <c r="C395" s="16"/>
      <c r="D395" s="17"/>
      <c r="E395" s="17"/>
      <c r="F395" s="17"/>
      <c r="G395" s="13"/>
      <c r="H395" s="13"/>
      <c r="I395" s="17"/>
      <c r="J395" s="17"/>
      <c r="K395" s="17"/>
      <c r="L395" s="17"/>
      <c r="M395" s="17"/>
      <c r="N395" s="17"/>
      <c r="O395" s="17"/>
      <c r="P395" s="17"/>
      <c r="Q395" s="17"/>
      <c r="R395" s="16"/>
      <c r="S395" s="16"/>
      <c r="T395" s="18"/>
      <c r="U395" s="13"/>
      <c r="V395" s="13"/>
      <c r="W395" s="17"/>
      <c r="X395" s="17"/>
      <c r="Y395" s="17"/>
      <c r="Z395" s="17"/>
      <c r="AA395" s="13"/>
    </row>
    <row r="396" customFormat="false" ht="15" hidden="false" customHeight="false" outlineLevel="0" collapsed="false">
      <c r="A396" s="15" t="s">
        <v>1207</v>
      </c>
      <c r="B396" s="8" t="s">
        <v>1208</v>
      </c>
      <c r="C396" s="16"/>
      <c r="D396" s="17"/>
      <c r="E396" s="17"/>
      <c r="F396" s="17"/>
      <c r="G396" s="13"/>
      <c r="H396" s="13"/>
      <c r="I396" s="17"/>
      <c r="J396" s="17"/>
      <c r="K396" s="17"/>
      <c r="L396" s="17"/>
      <c r="M396" s="17"/>
      <c r="N396" s="17"/>
      <c r="O396" s="17"/>
      <c r="P396" s="17"/>
      <c r="Q396" s="17"/>
      <c r="R396" s="16"/>
      <c r="S396" s="16"/>
      <c r="T396" s="18"/>
      <c r="U396" s="13"/>
      <c r="V396" s="13"/>
      <c r="W396" s="17"/>
      <c r="X396" s="17"/>
      <c r="Y396" s="17"/>
      <c r="Z396" s="17"/>
      <c r="AA396" s="13"/>
    </row>
    <row r="397" customFormat="false" ht="15" hidden="false" customHeight="false" outlineLevel="0" collapsed="false">
      <c r="A397" s="15" t="s">
        <v>1209</v>
      </c>
      <c r="B397" s="8" t="s">
        <v>1210</v>
      </c>
      <c r="C397" s="16"/>
      <c r="D397" s="17"/>
      <c r="E397" s="17"/>
      <c r="F397" s="17"/>
      <c r="G397" s="13"/>
      <c r="H397" s="13"/>
      <c r="I397" s="17"/>
      <c r="J397" s="17"/>
      <c r="K397" s="17"/>
      <c r="L397" s="17"/>
      <c r="M397" s="17"/>
      <c r="N397" s="17"/>
      <c r="O397" s="17"/>
      <c r="P397" s="17"/>
      <c r="Q397" s="17"/>
      <c r="R397" s="16"/>
      <c r="S397" s="16"/>
      <c r="T397" s="18"/>
      <c r="U397" s="13"/>
      <c r="V397" s="13"/>
      <c r="W397" s="17"/>
      <c r="X397" s="17"/>
      <c r="Y397" s="17"/>
      <c r="Z397" s="17"/>
      <c r="AA397" s="13"/>
    </row>
    <row r="398" customFormat="false" ht="15" hidden="false" customHeight="false" outlineLevel="0" collapsed="false">
      <c r="A398" s="15" t="s">
        <v>1211</v>
      </c>
      <c r="B398" s="8" t="s">
        <v>1212</v>
      </c>
      <c r="C398" s="16"/>
      <c r="D398" s="17"/>
      <c r="E398" s="17"/>
      <c r="F398" s="17"/>
      <c r="G398" s="13"/>
      <c r="H398" s="13"/>
      <c r="I398" s="17"/>
      <c r="J398" s="17"/>
      <c r="K398" s="17"/>
      <c r="L398" s="17"/>
      <c r="M398" s="17"/>
      <c r="N398" s="17"/>
      <c r="O398" s="17"/>
      <c r="P398" s="17"/>
      <c r="Q398" s="17"/>
      <c r="R398" s="16"/>
      <c r="S398" s="16"/>
      <c r="T398" s="18"/>
      <c r="U398" s="13"/>
      <c r="V398" s="13"/>
      <c r="W398" s="17"/>
      <c r="X398" s="17"/>
      <c r="Y398" s="17"/>
      <c r="Z398" s="17"/>
      <c r="AA398" s="13"/>
    </row>
    <row r="399" customFormat="false" ht="15" hidden="false" customHeight="false" outlineLevel="0" collapsed="false">
      <c r="A399" s="15" t="s">
        <v>1213</v>
      </c>
      <c r="B399" s="8" t="s">
        <v>1214</v>
      </c>
      <c r="C399" s="16"/>
      <c r="D399" s="17"/>
      <c r="E399" s="17"/>
      <c r="F399" s="17"/>
      <c r="G399" s="13"/>
      <c r="H399" s="13"/>
      <c r="I399" s="17"/>
      <c r="J399" s="17"/>
      <c r="K399" s="17"/>
      <c r="L399" s="17"/>
      <c r="M399" s="17"/>
      <c r="N399" s="17"/>
      <c r="O399" s="17"/>
      <c r="P399" s="17"/>
      <c r="Q399" s="17"/>
      <c r="R399" s="16"/>
      <c r="S399" s="16"/>
      <c r="T399" s="18"/>
      <c r="U399" s="13"/>
      <c r="V399" s="13"/>
      <c r="W399" s="17"/>
      <c r="X399" s="17"/>
      <c r="Y399" s="17"/>
      <c r="Z399" s="17"/>
      <c r="AA399" s="13"/>
    </row>
    <row r="400" customFormat="false" ht="15" hidden="false" customHeight="false" outlineLevel="0" collapsed="false">
      <c r="A400" s="15" t="s">
        <v>1215</v>
      </c>
      <c r="B400" s="8" t="s">
        <v>1216</v>
      </c>
      <c r="C400" s="16"/>
      <c r="D400" s="17"/>
      <c r="E400" s="17"/>
      <c r="F400" s="17"/>
      <c r="G400" s="13"/>
      <c r="H400" s="13"/>
      <c r="I400" s="17"/>
      <c r="J400" s="17"/>
      <c r="K400" s="17"/>
      <c r="L400" s="17"/>
      <c r="M400" s="17"/>
      <c r="N400" s="17"/>
      <c r="O400" s="17"/>
      <c r="P400" s="17"/>
      <c r="Q400" s="17"/>
      <c r="R400" s="16"/>
      <c r="S400" s="16"/>
      <c r="T400" s="18"/>
      <c r="U400" s="13"/>
      <c r="V400" s="13"/>
      <c r="W400" s="17"/>
      <c r="X400" s="17"/>
      <c r="Y400" s="17"/>
      <c r="Z400" s="17"/>
      <c r="AA400" s="13"/>
    </row>
    <row r="401" customFormat="false" ht="15" hidden="false" customHeight="false" outlineLevel="0" collapsed="false">
      <c r="A401" s="15" t="s">
        <v>1217</v>
      </c>
      <c r="B401" s="8" t="s">
        <v>1218</v>
      </c>
      <c r="C401" s="16"/>
      <c r="D401" s="17"/>
      <c r="E401" s="17"/>
      <c r="F401" s="17"/>
      <c r="G401" s="13"/>
      <c r="H401" s="13"/>
      <c r="I401" s="17"/>
      <c r="J401" s="17"/>
      <c r="K401" s="17"/>
      <c r="L401" s="17"/>
      <c r="M401" s="17"/>
      <c r="N401" s="17"/>
      <c r="O401" s="17"/>
      <c r="P401" s="17"/>
      <c r="Q401" s="17"/>
      <c r="R401" s="16"/>
      <c r="S401" s="16"/>
      <c r="T401" s="18"/>
      <c r="U401" s="13"/>
      <c r="V401" s="13"/>
      <c r="W401" s="17"/>
      <c r="X401" s="17"/>
      <c r="Y401" s="17"/>
      <c r="Z401" s="17"/>
      <c r="AA401" s="13"/>
    </row>
    <row r="402" customFormat="false" ht="15" hidden="false" customHeight="false" outlineLevel="0" collapsed="false">
      <c r="A402" s="15" t="s">
        <v>1219</v>
      </c>
      <c r="B402" s="8" t="s">
        <v>1220</v>
      </c>
      <c r="C402" s="16"/>
      <c r="D402" s="17"/>
      <c r="E402" s="17"/>
      <c r="F402" s="17"/>
      <c r="G402" s="13"/>
      <c r="H402" s="13"/>
      <c r="I402" s="17"/>
      <c r="J402" s="17"/>
      <c r="K402" s="17"/>
      <c r="L402" s="17"/>
      <c r="M402" s="17"/>
      <c r="N402" s="17"/>
      <c r="O402" s="17"/>
      <c r="P402" s="17"/>
      <c r="Q402" s="17"/>
      <c r="R402" s="16"/>
      <c r="S402" s="16"/>
      <c r="T402" s="18"/>
      <c r="U402" s="13"/>
      <c r="V402" s="13"/>
      <c r="W402" s="17"/>
      <c r="X402" s="17"/>
      <c r="Y402" s="17"/>
      <c r="Z402" s="17"/>
      <c r="AA402" s="13"/>
    </row>
    <row r="403" customFormat="false" ht="15" hidden="false" customHeight="false" outlineLevel="0" collapsed="false">
      <c r="A403" s="15" t="s">
        <v>1221</v>
      </c>
      <c r="B403" s="8" t="s">
        <v>1222</v>
      </c>
      <c r="C403" s="16"/>
      <c r="D403" s="17"/>
      <c r="E403" s="17"/>
      <c r="F403" s="17"/>
      <c r="G403" s="13"/>
      <c r="H403" s="13"/>
      <c r="I403" s="17"/>
      <c r="J403" s="17"/>
      <c r="K403" s="17"/>
      <c r="L403" s="17"/>
      <c r="M403" s="17"/>
      <c r="N403" s="17"/>
      <c r="O403" s="17"/>
      <c r="P403" s="17"/>
      <c r="Q403" s="17"/>
      <c r="R403" s="16"/>
      <c r="S403" s="16"/>
      <c r="T403" s="18"/>
      <c r="U403" s="13"/>
      <c r="V403" s="13"/>
      <c r="W403" s="17"/>
      <c r="X403" s="17"/>
      <c r="Y403" s="17"/>
      <c r="Z403" s="17"/>
      <c r="AA403" s="13"/>
    </row>
    <row r="404" customFormat="false" ht="15" hidden="false" customHeight="false" outlineLevel="0" collapsed="false">
      <c r="A404" s="15" t="s">
        <v>1223</v>
      </c>
      <c r="B404" s="8" t="s">
        <v>1224</v>
      </c>
      <c r="C404" s="16"/>
      <c r="D404" s="17"/>
      <c r="E404" s="17"/>
      <c r="F404" s="17"/>
      <c r="G404" s="13"/>
      <c r="H404" s="13"/>
      <c r="I404" s="17"/>
      <c r="J404" s="17"/>
      <c r="K404" s="17"/>
      <c r="L404" s="17"/>
      <c r="M404" s="17"/>
      <c r="N404" s="17"/>
      <c r="O404" s="17"/>
      <c r="P404" s="17"/>
      <c r="Q404" s="17"/>
      <c r="R404" s="16"/>
      <c r="S404" s="16"/>
      <c r="T404" s="18"/>
      <c r="U404" s="13"/>
      <c r="V404" s="13"/>
      <c r="W404" s="17"/>
      <c r="X404" s="17"/>
      <c r="Y404" s="17"/>
      <c r="Z404" s="17"/>
      <c r="AA404" s="13"/>
    </row>
    <row r="405" customFormat="false" ht="15" hidden="false" customHeight="false" outlineLevel="0" collapsed="false">
      <c r="A405" s="15" t="s">
        <v>1225</v>
      </c>
      <c r="B405" s="8" t="s">
        <v>1226</v>
      </c>
      <c r="C405" s="16"/>
      <c r="D405" s="17"/>
      <c r="E405" s="17"/>
      <c r="F405" s="17"/>
      <c r="G405" s="13"/>
      <c r="H405" s="13"/>
      <c r="I405" s="17"/>
      <c r="J405" s="17"/>
      <c r="K405" s="17"/>
      <c r="L405" s="17"/>
      <c r="M405" s="17"/>
      <c r="N405" s="17"/>
      <c r="O405" s="17"/>
      <c r="P405" s="17"/>
      <c r="Q405" s="17"/>
      <c r="R405" s="16"/>
      <c r="S405" s="16"/>
      <c r="T405" s="18"/>
      <c r="U405" s="13"/>
      <c r="V405" s="13"/>
      <c r="W405" s="17"/>
      <c r="X405" s="17"/>
      <c r="Y405" s="17"/>
      <c r="Z405" s="17"/>
      <c r="AA405" s="13"/>
    </row>
    <row r="406" customFormat="false" ht="15" hidden="false" customHeight="false" outlineLevel="0" collapsed="false">
      <c r="A406" s="15" t="s">
        <v>1227</v>
      </c>
      <c r="B406" s="8" t="s">
        <v>1228</v>
      </c>
      <c r="C406" s="16"/>
      <c r="D406" s="17"/>
      <c r="E406" s="17"/>
      <c r="F406" s="17"/>
      <c r="G406" s="13"/>
      <c r="H406" s="13"/>
      <c r="I406" s="17"/>
      <c r="J406" s="17"/>
      <c r="K406" s="17"/>
      <c r="L406" s="17"/>
      <c r="M406" s="17"/>
      <c r="N406" s="17"/>
      <c r="O406" s="17"/>
      <c r="P406" s="17"/>
      <c r="Q406" s="17"/>
      <c r="R406" s="16"/>
      <c r="S406" s="16"/>
      <c r="T406" s="18"/>
      <c r="U406" s="13"/>
      <c r="V406" s="13"/>
      <c r="W406" s="17"/>
      <c r="X406" s="17"/>
      <c r="Y406" s="17"/>
      <c r="Z406" s="17"/>
      <c r="AA406" s="13"/>
    </row>
    <row r="407" customFormat="false" ht="15" hidden="false" customHeight="false" outlineLevel="0" collapsed="false">
      <c r="A407" s="15" t="s">
        <v>1229</v>
      </c>
      <c r="B407" s="8" t="s">
        <v>1230</v>
      </c>
      <c r="C407" s="16"/>
      <c r="D407" s="17"/>
      <c r="E407" s="17"/>
      <c r="F407" s="17"/>
      <c r="G407" s="13"/>
      <c r="H407" s="13"/>
      <c r="I407" s="17"/>
      <c r="J407" s="17"/>
      <c r="K407" s="17"/>
      <c r="L407" s="17"/>
      <c r="M407" s="17"/>
      <c r="N407" s="17"/>
      <c r="O407" s="17"/>
      <c r="P407" s="17"/>
      <c r="Q407" s="17"/>
      <c r="R407" s="16"/>
      <c r="S407" s="16"/>
      <c r="T407" s="18"/>
      <c r="U407" s="13"/>
      <c r="V407" s="13"/>
      <c r="W407" s="17"/>
      <c r="X407" s="17"/>
      <c r="Y407" s="17"/>
      <c r="Z407" s="17"/>
      <c r="AA407" s="13"/>
    </row>
    <row r="408" customFormat="false" ht="15" hidden="false" customHeight="false" outlineLevel="0" collapsed="false">
      <c r="A408" s="15" t="s">
        <v>1231</v>
      </c>
      <c r="B408" s="8" t="s">
        <v>1232</v>
      </c>
      <c r="C408" s="16"/>
      <c r="D408" s="17"/>
      <c r="E408" s="17"/>
      <c r="F408" s="17"/>
      <c r="G408" s="13"/>
      <c r="H408" s="13"/>
      <c r="I408" s="17"/>
      <c r="J408" s="17"/>
      <c r="K408" s="17"/>
      <c r="L408" s="17"/>
      <c r="M408" s="17"/>
      <c r="N408" s="17"/>
      <c r="O408" s="17"/>
      <c r="P408" s="17"/>
      <c r="Q408" s="17"/>
      <c r="R408" s="16"/>
      <c r="S408" s="16"/>
      <c r="T408" s="18"/>
      <c r="U408" s="13"/>
      <c r="V408" s="13"/>
      <c r="W408" s="17"/>
      <c r="X408" s="17"/>
      <c r="Y408" s="17"/>
      <c r="Z408" s="17"/>
      <c r="AA408" s="13"/>
    </row>
    <row r="409" customFormat="false" ht="15" hidden="false" customHeight="false" outlineLevel="0" collapsed="false">
      <c r="A409" s="15" t="s">
        <v>1233</v>
      </c>
      <c r="B409" s="8" t="s">
        <v>1234</v>
      </c>
      <c r="C409" s="16"/>
      <c r="D409" s="17"/>
      <c r="E409" s="17"/>
      <c r="F409" s="17"/>
      <c r="G409" s="13"/>
      <c r="H409" s="13"/>
      <c r="I409" s="17"/>
      <c r="J409" s="17"/>
      <c r="K409" s="17"/>
      <c r="L409" s="17"/>
      <c r="M409" s="17"/>
      <c r="N409" s="17"/>
      <c r="O409" s="17"/>
      <c r="P409" s="17"/>
      <c r="Q409" s="17"/>
      <c r="R409" s="16"/>
      <c r="S409" s="16"/>
      <c r="T409" s="18"/>
      <c r="U409" s="13"/>
      <c r="V409" s="13"/>
      <c r="W409" s="17"/>
      <c r="X409" s="17"/>
      <c r="Y409" s="17"/>
      <c r="Z409" s="17"/>
      <c r="AA409" s="13"/>
    </row>
    <row r="410" customFormat="false" ht="15" hidden="false" customHeight="false" outlineLevel="0" collapsed="false">
      <c r="A410" s="15" t="s">
        <v>1235</v>
      </c>
      <c r="B410" s="8" t="s">
        <v>1236</v>
      </c>
      <c r="C410" s="16"/>
      <c r="D410" s="17"/>
      <c r="E410" s="17"/>
      <c r="F410" s="17"/>
      <c r="G410" s="13"/>
      <c r="H410" s="13"/>
      <c r="I410" s="17"/>
      <c r="J410" s="17"/>
      <c r="K410" s="17"/>
      <c r="L410" s="17"/>
      <c r="M410" s="17"/>
      <c r="N410" s="17"/>
      <c r="O410" s="17"/>
      <c r="P410" s="17"/>
      <c r="Q410" s="17"/>
      <c r="R410" s="16"/>
      <c r="S410" s="16"/>
      <c r="T410" s="18"/>
      <c r="U410" s="13"/>
      <c r="V410" s="13"/>
      <c r="W410" s="17"/>
      <c r="X410" s="17"/>
      <c r="Y410" s="17"/>
      <c r="Z410" s="17"/>
      <c r="AA410" s="13"/>
    </row>
    <row r="411" customFormat="false" ht="15" hidden="false" customHeight="false" outlineLevel="0" collapsed="false">
      <c r="A411" s="15" t="s">
        <v>1237</v>
      </c>
      <c r="B411" s="8" t="s">
        <v>1238</v>
      </c>
      <c r="C411" s="16"/>
      <c r="D411" s="17"/>
      <c r="E411" s="17"/>
      <c r="F411" s="17"/>
      <c r="G411" s="13"/>
      <c r="H411" s="13"/>
      <c r="I411" s="17"/>
      <c r="J411" s="17"/>
      <c r="K411" s="17"/>
      <c r="L411" s="17"/>
      <c r="M411" s="17"/>
      <c r="N411" s="17"/>
      <c r="O411" s="17"/>
      <c r="P411" s="17"/>
      <c r="Q411" s="17"/>
      <c r="R411" s="16"/>
      <c r="S411" s="16"/>
      <c r="T411" s="18"/>
      <c r="U411" s="13"/>
      <c r="V411" s="13"/>
      <c r="W411" s="17"/>
      <c r="X411" s="17"/>
      <c r="Y411" s="17"/>
      <c r="Z411" s="17"/>
      <c r="AA411" s="13"/>
    </row>
    <row r="412" customFormat="false" ht="15" hidden="false" customHeight="false" outlineLevel="0" collapsed="false">
      <c r="A412" s="15" t="s">
        <v>1239</v>
      </c>
      <c r="B412" s="8" t="s">
        <v>1240</v>
      </c>
      <c r="C412" s="16"/>
      <c r="D412" s="17"/>
      <c r="E412" s="17"/>
      <c r="F412" s="17"/>
      <c r="G412" s="13"/>
      <c r="H412" s="13"/>
      <c r="I412" s="17"/>
      <c r="J412" s="17"/>
      <c r="K412" s="17"/>
      <c r="L412" s="17"/>
      <c r="M412" s="17"/>
      <c r="N412" s="17"/>
      <c r="O412" s="17"/>
      <c r="P412" s="17"/>
      <c r="Q412" s="17"/>
      <c r="R412" s="16"/>
      <c r="S412" s="16"/>
      <c r="T412" s="18"/>
      <c r="U412" s="13"/>
      <c r="V412" s="13"/>
      <c r="W412" s="17"/>
      <c r="X412" s="17"/>
      <c r="Y412" s="17"/>
      <c r="Z412" s="17"/>
      <c r="AA412" s="13"/>
    </row>
    <row r="413" customFormat="false" ht="15" hidden="false" customHeight="false" outlineLevel="0" collapsed="false">
      <c r="A413" s="15" t="s">
        <v>1241</v>
      </c>
      <c r="B413" s="8" t="s">
        <v>1242</v>
      </c>
      <c r="C413" s="16"/>
      <c r="D413" s="17"/>
      <c r="E413" s="17"/>
      <c r="F413" s="17"/>
      <c r="G413" s="13"/>
      <c r="H413" s="13"/>
      <c r="I413" s="17"/>
      <c r="J413" s="17"/>
      <c r="K413" s="17"/>
      <c r="L413" s="17"/>
      <c r="M413" s="17"/>
      <c r="N413" s="17"/>
      <c r="O413" s="17"/>
      <c r="P413" s="17"/>
      <c r="Q413" s="17"/>
      <c r="R413" s="16"/>
      <c r="S413" s="16"/>
      <c r="T413" s="18"/>
      <c r="U413" s="13"/>
      <c r="V413" s="13"/>
      <c r="W413" s="17"/>
      <c r="X413" s="17"/>
      <c r="Y413" s="17"/>
      <c r="Z413" s="17"/>
      <c r="AA413" s="13"/>
    </row>
    <row r="414" customFormat="false" ht="15" hidden="false" customHeight="false" outlineLevel="0" collapsed="false">
      <c r="A414" s="15" t="s">
        <v>1243</v>
      </c>
      <c r="B414" s="8" t="s">
        <v>1244</v>
      </c>
      <c r="C414" s="16"/>
      <c r="D414" s="17"/>
      <c r="E414" s="17"/>
      <c r="F414" s="17"/>
      <c r="G414" s="13"/>
      <c r="H414" s="13"/>
      <c r="I414" s="17"/>
      <c r="J414" s="17"/>
      <c r="K414" s="17"/>
      <c r="L414" s="17"/>
      <c r="M414" s="17"/>
      <c r="N414" s="17"/>
      <c r="O414" s="17"/>
      <c r="P414" s="17"/>
      <c r="Q414" s="17"/>
      <c r="R414" s="16"/>
      <c r="S414" s="16"/>
      <c r="T414" s="18"/>
      <c r="U414" s="13"/>
      <c r="V414" s="13"/>
      <c r="W414" s="17"/>
      <c r="X414" s="17"/>
      <c r="Y414" s="17"/>
      <c r="Z414" s="17"/>
      <c r="AA414" s="13"/>
    </row>
    <row r="415" customFormat="false" ht="15" hidden="false" customHeight="false" outlineLevel="0" collapsed="false">
      <c r="A415" s="15" t="s">
        <v>1245</v>
      </c>
      <c r="B415" s="8" t="s">
        <v>1246</v>
      </c>
      <c r="C415" s="16"/>
      <c r="D415" s="17"/>
      <c r="E415" s="17"/>
      <c r="F415" s="17"/>
      <c r="G415" s="13"/>
      <c r="H415" s="13"/>
      <c r="I415" s="17"/>
      <c r="J415" s="17"/>
      <c r="K415" s="17"/>
      <c r="L415" s="17"/>
      <c r="M415" s="17"/>
      <c r="N415" s="17"/>
      <c r="O415" s="17"/>
      <c r="P415" s="17"/>
      <c r="Q415" s="17"/>
      <c r="R415" s="16"/>
      <c r="S415" s="16"/>
      <c r="T415" s="18"/>
      <c r="U415" s="13"/>
      <c r="V415" s="13"/>
      <c r="W415" s="17"/>
      <c r="X415" s="17"/>
      <c r="Y415" s="17"/>
      <c r="Z415" s="17"/>
      <c r="AA415" s="13"/>
    </row>
    <row r="416" customFormat="false" ht="15" hidden="false" customHeight="false" outlineLevel="0" collapsed="false">
      <c r="A416" s="15" t="s">
        <v>1247</v>
      </c>
      <c r="B416" s="8" t="s">
        <v>1248</v>
      </c>
      <c r="C416" s="16"/>
      <c r="D416" s="17"/>
      <c r="E416" s="17"/>
      <c r="F416" s="17"/>
      <c r="G416" s="13"/>
      <c r="H416" s="13"/>
      <c r="I416" s="17"/>
      <c r="J416" s="17"/>
      <c r="K416" s="17"/>
      <c r="L416" s="17"/>
      <c r="M416" s="17"/>
      <c r="N416" s="17"/>
      <c r="O416" s="17"/>
      <c r="P416" s="17"/>
      <c r="Q416" s="17"/>
      <c r="R416" s="16"/>
      <c r="S416" s="16"/>
      <c r="T416" s="18"/>
      <c r="U416" s="13"/>
      <c r="V416" s="13"/>
      <c r="W416" s="17"/>
      <c r="X416" s="17"/>
      <c r="Y416" s="17"/>
      <c r="Z416" s="17"/>
      <c r="AA416" s="13"/>
    </row>
    <row r="417" customFormat="false" ht="15" hidden="false" customHeight="false" outlineLevel="0" collapsed="false">
      <c r="A417" s="15" t="s">
        <v>1249</v>
      </c>
      <c r="B417" s="8" t="s">
        <v>1250</v>
      </c>
      <c r="C417" s="16"/>
      <c r="D417" s="17"/>
      <c r="E417" s="17"/>
      <c r="F417" s="17"/>
      <c r="G417" s="13"/>
      <c r="H417" s="13"/>
      <c r="I417" s="17"/>
      <c r="J417" s="17"/>
      <c r="K417" s="17"/>
      <c r="L417" s="17"/>
      <c r="M417" s="17"/>
      <c r="N417" s="17"/>
      <c r="O417" s="17"/>
      <c r="P417" s="17"/>
      <c r="Q417" s="17"/>
      <c r="R417" s="16"/>
      <c r="S417" s="16"/>
      <c r="T417" s="18"/>
      <c r="U417" s="13"/>
      <c r="V417" s="13"/>
      <c r="W417" s="17"/>
      <c r="X417" s="17"/>
      <c r="Y417" s="17"/>
      <c r="Z417" s="17"/>
      <c r="AA417" s="13"/>
    </row>
    <row r="418" customFormat="false" ht="15" hidden="false" customHeight="false" outlineLevel="0" collapsed="false">
      <c r="A418" s="15" t="s">
        <v>1251</v>
      </c>
      <c r="B418" s="8" t="s">
        <v>1252</v>
      </c>
      <c r="C418" s="16"/>
      <c r="D418" s="17"/>
      <c r="E418" s="17"/>
      <c r="F418" s="17"/>
      <c r="G418" s="13"/>
      <c r="H418" s="13"/>
      <c r="I418" s="17"/>
      <c r="J418" s="17"/>
      <c r="K418" s="17"/>
      <c r="L418" s="17"/>
      <c r="M418" s="17"/>
      <c r="N418" s="17"/>
      <c r="O418" s="17"/>
      <c r="P418" s="17"/>
      <c r="Q418" s="17"/>
      <c r="R418" s="16"/>
      <c r="S418" s="16"/>
      <c r="T418" s="18"/>
      <c r="U418" s="13"/>
      <c r="V418" s="13"/>
      <c r="W418" s="17"/>
      <c r="X418" s="17"/>
      <c r="Y418" s="17"/>
      <c r="Z418" s="17"/>
      <c r="AA418" s="13"/>
    </row>
    <row r="419" customFormat="false" ht="15" hidden="false" customHeight="false" outlineLevel="0" collapsed="false">
      <c r="A419" s="15" t="s">
        <v>1253</v>
      </c>
      <c r="B419" s="8" t="s">
        <v>1254</v>
      </c>
      <c r="C419" s="16"/>
      <c r="D419" s="17"/>
      <c r="E419" s="17"/>
      <c r="F419" s="17"/>
      <c r="G419" s="13"/>
      <c r="H419" s="13"/>
      <c r="I419" s="17"/>
      <c r="J419" s="17"/>
      <c r="K419" s="17"/>
      <c r="L419" s="17"/>
      <c r="M419" s="17"/>
      <c r="N419" s="17"/>
      <c r="O419" s="17"/>
      <c r="P419" s="17"/>
      <c r="Q419" s="17"/>
      <c r="R419" s="16"/>
      <c r="S419" s="16"/>
      <c r="T419" s="18"/>
      <c r="U419" s="13"/>
      <c r="V419" s="13"/>
      <c r="W419" s="17"/>
      <c r="X419" s="17"/>
      <c r="Y419" s="17"/>
      <c r="Z419" s="17"/>
      <c r="AA419" s="13"/>
    </row>
    <row r="420" customFormat="false" ht="15" hidden="false" customHeight="false" outlineLevel="0" collapsed="false">
      <c r="A420" s="15" t="s">
        <v>1255</v>
      </c>
      <c r="B420" s="8" t="s">
        <v>1256</v>
      </c>
      <c r="C420" s="16"/>
      <c r="D420" s="17"/>
      <c r="E420" s="17"/>
      <c r="F420" s="17"/>
      <c r="G420" s="13"/>
      <c r="H420" s="13"/>
      <c r="I420" s="17"/>
      <c r="J420" s="17"/>
      <c r="K420" s="17"/>
      <c r="L420" s="17"/>
      <c r="M420" s="17"/>
      <c r="N420" s="17"/>
      <c r="O420" s="17"/>
      <c r="P420" s="17"/>
      <c r="Q420" s="17"/>
      <c r="R420" s="16"/>
      <c r="S420" s="16"/>
      <c r="T420" s="18"/>
      <c r="U420" s="13"/>
      <c r="V420" s="13"/>
      <c r="W420" s="17"/>
      <c r="X420" s="17"/>
      <c r="Y420" s="17"/>
      <c r="Z420" s="17"/>
      <c r="AA420" s="13"/>
    </row>
    <row r="421" customFormat="false" ht="15" hidden="false" customHeight="false" outlineLevel="0" collapsed="false">
      <c r="A421" s="15" t="s">
        <v>1257</v>
      </c>
      <c r="B421" s="8" t="s">
        <v>1258</v>
      </c>
      <c r="C421" s="16"/>
      <c r="D421" s="17"/>
      <c r="E421" s="17"/>
      <c r="F421" s="17"/>
      <c r="G421" s="13"/>
      <c r="H421" s="13"/>
      <c r="I421" s="17"/>
      <c r="J421" s="17"/>
      <c r="K421" s="17"/>
      <c r="L421" s="17"/>
      <c r="M421" s="17"/>
      <c r="N421" s="17"/>
      <c r="O421" s="17"/>
      <c r="P421" s="17"/>
      <c r="Q421" s="17"/>
      <c r="R421" s="16"/>
      <c r="S421" s="16"/>
      <c r="T421" s="18"/>
      <c r="U421" s="13"/>
      <c r="V421" s="13"/>
      <c r="W421" s="17"/>
      <c r="X421" s="17"/>
      <c r="Y421" s="17"/>
      <c r="Z421" s="17"/>
      <c r="AA421" s="13"/>
    </row>
    <row r="422" customFormat="false" ht="15" hidden="false" customHeight="false" outlineLevel="0" collapsed="false">
      <c r="A422" s="15" t="s">
        <v>1259</v>
      </c>
      <c r="B422" s="8" t="s">
        <v>1260</v>
      </c>
      <c r="C422" s="16"/>
      <c r="D422" s="17"/>
      <c r="E422" s="17"/>
      <c r="F422" s="17"/>
      <c r="G422" s="13"/>
      <c r="H422" s="13"/>
      <c r="I422" s="17"/>
      <c r="J422" s="17"/>
      <c r="K422" s="17"/>
      <c r="L422" s="17"/>
      <c r="M422" s="17"/>
      <c r="N422" s="17"/>
      <c r="O422" s="17"/>
      <c r="P422" s="17"/>
      <c r="Q422" s="17"/>
      <c r="R422" s="16"/>
      <c r="S422" s="16"/>
      <c r="T422" s="18"/>
      <c r="U422" s="13"/>
      <c r="V422" s="13"/>
      <c r="W422" s="17"/>
      <c r="X422" s="17"/>
      <c r="Y422" s="17"/>
      <c r="Z422" s="17"/>
      <c r="AA422" s="13"/>
    </row>
    <row r="423" customFormat="false" ht="15" hidden="false" customHeight="false" outlineLevel="0" collapsed="false">
      <c r="A423" s="15" t="s">
        <v>1261</v>
      </c>
      <c r="B423" s="8" t="s">
        <v>1262</v>
      </c>
      <c r="C423" s="16"/>
      <c r="D423" s="17"/>
      <c r="E423" s="17"/>
      <c r="F423" s="17"/>
      <c r="G423" s="13"/>
      <c r="H423" s="13"/>
      <c r="I423" s="17"/>
      <c r="J423" s="17"/>
      <c r="K423" s="17"/>
      <c r="L423" s="17"/>
      <c r="M423" s="17"/>
      <c r="N423" s="17"/>
      <c r="O423" s="17"/>
      <c r="P423" s="17"/>
      <c r="Q423" s="17"/>
      <c r="R423" s="16"/>
      <c r="S423" s="16"/>
      <c r="T423" s="18"/>
      <c r="U423" s="13"/>
      <c r="V423" s="13"/>
      <c r="W423" s="17"/>
      <c r="X423" s="17"/>
      <c r="Y423" s="17"/>
      <c r="Z423" s="17"/>
      <c r="AA423" s="13"/>
    </row>
    <row r="424" customFormat="false" ht="15" hidden="false" customHeight="false" outlineLevel="0" collapsed="false">
      <c r="A424" s="15" t="s">
        <v>1263</v>
      </c>
      <c r="B424" s="8" t="s">
        <v>1264</v>
      </c>
      <c r="C424" s="16"/>
      <c r="D424" s="17"/>
      <c r="E424" s="17"/>
      <c r="F424" s="17"/>
      <c r="G424" s="13"/>
      <c r="H424" s="13"/>
      <c r="I424" s="17"/>
      <c r="J424" s="17"/>
      <c r="K424" s="17"/>
      <c r="L424" s="17"/>
      <c r="M424" s="17"/>
      <c r="N424" s="17"/>
      <c r="O424" s="17"/>
      <c r="P424" s="17"/>
      <c r="Q424" s="17"/>
      <c r="R424" s="16"/>
      <c r="S424" s="16"/>
      <c r="T424" s="18"/>
      <c r="U424" s="13"/>
      <c r="V424" s="13"/>
      <c r="W424" s="17"/>
      <c r="X424" s="17"/>
      <c r="Y424" s="17"/>
      <c r="Z424" s="17"/>
      <c r="AA424" s="13"/>
    </row>
    <row r="425" customFormat="false" ht="15" hidden="false" customHeight="false" outlineLevel="0" collapsed="false">
      <c r="A425" s="15" t="s">
        <v>1265</v>
      </c>
      <c r="B425" s="8" t="s">
        <v>1266</v>
      </c>
      <c r="C425" s="16"/>
      <c r="D425" s="17"/>
      <c r="E425" s="17"/>
      <c r="F425" s="17"/>
      <c r="G425" s="13"/>
      <c r="H425" s="13"/>
      <c r="I425" s="17"/>
      <c r="J425" s="17"/>
      <c r="K425" s="17"/>
      <c r="L425" s="17"/>
      <c r="M425" s="17"/>
      <c r="N425" s="17"/>
      <c r="O425" s="17"/>
      <c r="P425" s="17"/>
      <c r="Q425" s="17"/>
      <c r="R425" s="16"/>
      <c r="S425" s="16"/>
      <c r="T425" s="18"/>
      <c r="U425" s="13"/>
      <c r="V425" s="13"/>
      <c r="W425" s="17"/>
      <c r="X425" s="17"/>
      <c r="Y425" s="17"/>
      <c r="Z425" s="17"/>
      <c r="AA425" s="13"/>
    </row>
    <row r="426" customFormat="false" ht="15" hidden="false" customHeight="false" outlineLevel="0" collapsed="false">
      <c r="A426" s="15" t="s">
        <v>1267</v>
      </c>
      <c r="B426" s="8" t="s">
        <v>1268</v>
      </c>
      <c r="C426" s="16"/>
      <c r="D426" s="17"/>
      <c r="E426" s="17"/>
      <c r="F426" s="17"/>
      <c r="G426" s="13"/>
      <c r="H426" s="13"/>
      <c r="I426" s="17"/>
      <c r="J426" s="17"/>
      <c r="K426" s="17"/>
      <c r="L426" s="17"/>
      <c r="M426" s="17"/>
      <c r="N426" s="17"/>
      <c r="O426" s="17"/>
      <c r="P426" s="17"/>
      <c r="Q426" s="17"/>
      <c r="R426" s="16"/>
      <c r="S426" s="16"/>
      <c r="T426" s="18"/>
      <c r="U426" s="13"/>
      <c r="V426" s="13"/>
      <c r="W426" s="17"/>
      <c r="X426" s="17"/>
      <c r="Y426" s="17"/>
      <c r="Z426" s="17"/>
      <c r="AA426" s="13"/>
    </row>
    <row r="427" customFormat="false" ht="15" hidden="false" customHeight="false" outlineLevel="0" collapsed="false">
      <c r="A427" s="15" t="s">
        <v>1269</v>
      </c>
      <c r="B427" s="8" t="s">
        <v>1270</v>
      </c>
      <c r="C427" s="16"/>
      <c r="D427" s="17"/>
      <c r="E427" s="17"/>
      <c r="F427" s="17"/>
      <c r="G427" s="13"/>
      <c r="H427" s="13"/>
      <c r="I427" s="17"/>
      <c r="J427" s="17"/>
      <c r="K427" s="17"/>
      <c r="L427" s="17"/>
      <c r="M427" s="17"/>
      <c r="N427" s="17"/>
      <c r="O427" s="17"/>
      <c r="P427" s="17"/>
      <c r="Q427" s="17"/>
      <c r="R427" s="16"/>
      <c r="S427" s="16"/>
      <c r="T427" s="18"/>
      <c r="U427" s="13"/>
      <c r="V427" s="13"/>
      <c r="W427" s="17"/>
      <c r="X427" s="17"/>
      <c r="Y427" s="17"/>
      <c r="Z427" s="17"/>
      <c r="AA427" s="13"/>
    </row>
    <row r="428" customFormat="false" ht="15" hidden="false" customHeight="false" outlineLevel="0" collapsed="false">
      <c r="A428" s="15" t="s">
        <v>1271</v>
      </c>
      <c r="B428" s="8" t="s">
        <v>1272</v>
      </c>
      <c r="C428" s="16"/>
      <c r="D428" s="17"/>
      <c r="E428" s="17"/>
      <c r="F428" s="17"/>
      <c r="G428" s="13"/>
      <c r="H428" s="13"/>
      <c r="I428" s="17"/>
      <c r="J428" s="17"/>
      <c r="K428" s="17"/>
      <c r="L428" s="17"/>
      <c r="M428" s="17"/>
      <c r="N428" s="17"/>
      <c r="O428" s="17"/>
      <c r="P428" s="17"/>
      <c r="Q428" s="17"/>
      <c r="R428" s="16"/>
      <c r="S428" s="16"/>
      <c r="T428" s="18"/>
      <c r="U428" s="13"/>
      <c r="V428" s="13"/>
      <c r="W428" s="17"/>
      <c r="X428" s="17"/>
      <c r="Y428" s="17"/>
      <c r="Z428" s="17"/>
      <c r="AA428" s="13"/>
    </row>
    <row r="429" customFormat="false" ht="15" hidden="false" customHeight="false" outlineLevel="0" collapsed="false">
      <c r="A429" s="15" t="s">
        <v>1273</v>
      </c>
      <c r="B429" s="8" t="s">
        <v>1274</v>
      </c>
      <c r="C429" s="16"/>
      <c r="D429" s="17"/>
      <c r="E429" s="17"/>
      <c r="F429" s="17"/>
      <c r="G429" s="13"/>
      <c r="H429" s="13"/>
      <c r="I429" s="17"/>
      <c r="J429" s="17"/>
      <c r="K429" s="17"/>
      <c r="L429" s="17"/>
      <c r="M429" s="17"/>
      <c r="N429" s="17"/>
      <c r="O429" s="17"/>
      <c r="P429" s="17"/>
      <c r="Q429" s="17"/>
      <c r="R429" s="16"/>
      <c r="S429" s="16"/>
      <c r="T429" s="18"/>
      <c r="U429" s="13"/>
      <c r="V429" s="13"/>
      <c r="W429" s="17"/>
      <c r="X429" s="17"/>
      <c r="Y429" s="17"/>
      <c r="Z429" s="17"/>
      <c r="AA429" s="13"/>
    </row>
    <row r="430" customFormat="false" ht="15" hidden="false" customHeight="false" outlineLevel="0" collapsed="false">
      <c r="A430" s="15" t="s">
        <v>1275</v>
      </c>
      <c r="B430" s="8" t="s">
        <v>1276</v>
      </c>
      <c r="C430" s="16"/>
      <c r="D430" s="17"/>
      <c r="E430" s="17"/>
      <c r="F430" s="17"/>
      <c r="G430" s="13"/>
      <c r="H430" s="13"/>
      <c r="I430" s="17"/>
      <c r="J430" s="17"/>
      <c r="K430" s="17"/>
      <c r="L430" s="17"/>
      <c r="M430" s="17"/>
      <c r="N430" s="17"/>
      <c r="O430" s="17"/>
      <c r="P430" s="17"/>
      <c r="Q430" s="17"/>
      <c r="R430" s="16"/>
      <c r="S430" s="16"/>
      <c r="T430" s="18"/>
      <c r="U430" s="13"/>
      <c r="V430" s="13"/>
      <c r="W430" s="17"/>
      <c r="X430" s="17"/>
      <c r="Y430" s="17"/>
      <c r="Z430" s="17"/>
      <c r="AA430" s="13"/>
    </row>
    <row r="431" customFormat="false" ht="15" hidden="false" customHeight="false" outlineLevel="0" collapsed="false">
      <c r="A431" s="15" t="s">
        <v>1277</v>
      </c>
      <c r="B431" s="8" t="s">
        <v>1278</v>
      </c>
      <c r="C431" s="16"/>
      <c r="D431" s="17"/>
      <c r="E431" s="17"/>
      <c r="F431" s="17"/>
      <c r="G431" s="13"/>
      <c r="H431" s="13"/>
      <c r="I431" s="17"/>
      <c r="J431" s="17"/>
      <c r="K431" s="17"/>
      <c r="L431" s="17"/>
      <c r="M431" s="17"/>
      <c r="N431" s="17"/>
      <c r="O431" s="17"/>
      <c r="P431" s="17"/>
      <c r="Q431" s="17"/>
      <c r="R431" s="16"/>
      <c r="S431" s="16"/>
      <c r="T431" s="18"/>
      <c r="U431" s="13"/>
      <c r="V431" s="13"/>
      <c r="W431" s="17"/>
      <c r="X431" s="17"/>
      <c r="Y431" s="17"/>
      <c r="Z431" s="17"/>
      <c r="AA431" s="13"/>
    </row>
    <row r="432" customFormat="false" ht="15" hidden="false" customHeight="false" outlineLevel="0" collapsed="false">
      <c r="A432" s="15" t="s">
        <v>1279</v>
      </c>
      <c r="B432" s="8" t="s">
        <v>1280</v>
      </c>
      <c r="C432" s="16"/>
      <c r="D432" s="17"/>
      <c r="E432" s="17"/>
      <c r="F432" s="17"/>
      <c r="G432" s="13"/>
      <c r="H432" s="13"/>
      <c r="I432" s="17"/>
      <c r="J432" s="17"/>
      <c r="K432" s="17"/>
      <c r="L432" s="17"/>
      <c r="M432" s="17"/>
      <c r="N432" s="17"/>
      <c r="O432" s="17"/>
      <c r="P432" s="17"/>
      <c r="Q432" s="17"/>
      <c r="R432" s="16"/>
      <c r="S432" s="16"/>
      <c r="T432" s="18"/>
      <c r="U432" s="13"/>
      <c r="V432" s="13"/>
      <c r="W432" s="17"/>
      <c r="X432" s="17"/>
      <c r="Y432" s="17"/>
      <c r="Z432" s="17"/>
      <c r="AA432" s="13"/>
    </row>
    <row r="433" customFormat="false" ht="15" hidden="false" customHeight="false" outlineLevel="0" collapsed="false">
      <c r="A433" s="15" t="s">
        <v>1281</v>
      </c>
      <c r="B433" s="8" t="s">
        <v>1282</v>
      </c>
      <c r="C433" s="16"/>
      <c r="D433" s="17"/>
      <c r="E433" s="17"/>
      <c r="F433" s="17"/>
      <c r="G433" s="13"/>
      <c r="H433" s="13"/>
      <c r="I433" s="17"/>
      <c r="J433" s="17"/>
      <c r="K433" s="17"/>
      <c r="L433" s="17"/>
      <c r="M433" s="17"/>
      <c r="N433" s="17"/>
      <c r="O433" s="17"/>
      <c r="P433" s="17"/>
      <c r="Q433" s="17"/>
      <c r="R433" s="16"/>
      <c r="S433" s="16"/>
      <c r="T433" s="18"/>
      <c r="U433" s="13"/>
      <c r="V433" s="13"/>
      <c r="W433" s="17"/>
      <c r="X433" s="17"/>
      <c r="Y433" s="17"/>
      <c r="Z433" s="17"/>
      <c r="AA433" s="13"/>
    </row>
    <row r="434" customFormat="false" ht="15" hidden="false" customHeight="false" outlineLevel="0" collapsed="false">
      <c r="A434" s="15" t="s">
        <v>1283</v>
      </c>
      <c r="B434" s="8" t="s">
        <v>1284</v>
      </c>
      <c r="C434" s="16"/>
      <c r="D434" s="17"/>
      <c r="E434" s="17"/>
      <c r="F434" s="17"/>
      <c r="G434" s="13"/>
      <c r="H434" s="13"/>
      <c r="I434" s="17"/>
      <c r="J434" s="17"/>
      <c r="K434" s="17"/>
      <c r="L434" s="17"/>
      <c r="M434" s="17"/>
      <c r="N434" s="17"/>
      <c r="O434" s="17"/>
      <c r="P434" s="17"/>
      <c r="Q434" s="17"/>
      <c r="R434" s="16"/>
      <c r="S434" s="16"/>
      <c r="T434" s="18"/>
      <c r="U434" s="13"/>
      <c r="V434" s="13"/>
      <c r="W434" s="17"/>
      <c r="X434" s="17"/>
      <c r="Y434" s="17"/>
      <c r="Z434" s="17"/>
      <c r="AA434" s="13"/>
    </row>
    <row r="435" customFormat="false" ht="15" hidden="false" customHeight="false" outlineLevel="0" collapsed="false">
      <c r="A435" s="15" t="s">
        <v>1285</v>
      </c>
      <c r="B435" s="8" t="s">
        <v>1286</v>
      </c>
      <c r="C435" s="16" t="s">
        <v>1287</v>
      </c>
      <c r="D435" s="17" t="s">
        <v>1288</v>
      </c>
      <c r="E435" s="17" t="n">
        <v>62</v>
      </c>
      <c r="F435" s="17" t="n">
        <v>36</v>
      </c>
      <c r="G435" s="13" t="n">
        <v>2</v>
      </c>
      <c r="H435" s="13" t="n">
        <v>205</v>
      </c>
      <c r="I435" s="17" t="s">
        <v>43</v>
      </c>
      <c r="J435" s="17" t="s">
        <v>43</v>
      </c>
      <c r="K435" s="17" t="s">
        <v>43</v>
      </c>
      <c r="L435" s="17" t="s">
        <v>162</v>
      </c>
      <c r="M435" s="17" t="s">
        <v>145</v>
      </c>
      <c r="N435" s="17" t="s">
        <v>66</v>
      </c>
      <c r="O435" s="17" t="s">
        <v>55</v>
      </c>
      <c r="P435" s="17" t="s">
        <v>55</v>
      </c>
      <c r="Q435" s="17" t="s">
        <v>55</v>
      </c>
      <c r="R435" s="16" t="s">
        <v>141</v>
      </c>
      <c r="S435" s="16" t="s">
        <v>90</v>
      </c>
      <c r="T435" s="18" t="s">
        <v>659</v>
      </c>
      <c r="U435" s="13" t="s">
        <v>146</v>
      </c>
      <c r="V435" s="13" t="s">
        <v>107</v>
      </c>
      <c r="W435" s="17" t="s">
        <v>124</v>
      </c>
      <c r="X435" s="17" t="s">
        <v>567</v>
      </c>
      <c r="Y435" s="17" t="s">
        <v>85</v>
      </c>
      <c r="Z435" s="17" t="s">
        <v>157</v>
      </c>
      <c r="AA435" s="13" t="s">
        <v>1289</v>
      </c>
    </row>
    <row r="436" customFormat="false" ht="15" hidden="false" customHeight="false" outlineLevel="0" collapsed="false">
      <c r="A436" s="15" t="s">
        <v>1290</v>
      </c>
      <c r="B436" s="8" t="s">
        <v>1291</v>
      </c>
      <c r="C436" s="16"/>
      <c r="D436" s="17"/>
      <c r="E436" s="17"/>
      <c r="F436" s="17"/>
      <c r="G436" s="13"/>
      <c r="H436" s="13"/>
      <c r="I436" s="17"/>
      <c r="J436" s="17"/>
      <c r="K436" s="17"/>
      <c r="L436" s="17"/>
      <c r="M436" s="17"/>
      <c r="N436" s="17"/>
      <c r="O436" s="17"/>
      <c r="P436" s="17"/>
      <c r="Q436" s="17"/>
      <c r="R436" s="16"/>
      <c r="S436" s="16"/>
      <c r="T436" s="18"/>
      <c r="U436" s="13"/>
      <c r="V436" s="13"/>
      <c r="W436" s="17"/>
      <c r="X436" s="17"/>
      <c r="Y436" s="17"/>
      <c r="Z436" s="17"/>
      <c r="AA436" s="13"/>
    </row>
    <row r="437" customFormat="false" ht="15" hidden="false" customHeight="false" outlineLevel="0" collapsed="false">
      <c r="A437" s="15" t="s">
        <v>1292</v>
      </c>
      <c r="B437" s="8" t="s">
        <v>1293</v>
      </c>
      <c r="C437" s="16"/>
      <c r="D437" s="17"/>
      <c r="E437" s="17"/>
      <c r="F437" s="17"/>
      <c r="G437" s="13"/>
      <c r="H437" s="13"/>
      <c r="I437" s="17"/>
      <c r="J437" s="17"/>
      <c r="K437" s="17"/>
      <c r="L437" s="17"/>
      <c r="M437" s="17"/>
      <c r="N437" s="17"/>
      <c r="O437" s="17"/>
      <c r="P437" s="17"/>
      <c r="Q437" s="17"/>
      <c r="R437" s="16"/>
      <c r="S437" s="16"/>
      <c r="T437" s="18"/>
      <c r="U437" s="13"/>
      <c r="V437" s="13"/>
      <c r="W437" s="17"/>
      <c r="X437" s="17"/>
      <c r="Y437" s="17"/>
      <c r="Z437" s="17"/>
      <c r="AA437" s="13"/>
    </row>
    <row r="438" customFormat="false" ht="15" hidden="false" customHeight="false" outlineLevel="0" collapsed="false">
      <c r="A438" s="15" t="s">
        <v>1294</v>
      </c>
      <c r="B438" s="8" t="s">
        <v>1295</v>
      </c>
      <c r="C438" s="16"/>
      <c r="D438" s="17"/>
      <c r="E438" s="17"/>
      <c r="F438" s="17"/>
      <c r="G438" s="13"/>
      <c r="H438" s="13"/>
      <c r="I438" s="17"/>
      <c r="J438" s="17"/>
      <c r="K438" s="17"/>
      <c r="L438" s="17"/>
      <c r="M438" s="17"/>
      <c r="N438" s="17"/>
      <c r="O438" s="17"/>
      <c r="P438" s="17"/>
      <c r="Q438" s="17"/>
      <c r="R438" s="16"/>
      <c r="S438" s="16"/>
      <c r="T438" s="18"/>
      <c r="U438" s="13"/>
      <c r="V438" s="13"/>
      <c r="W438" s="17"/>
      <c r="X438" s="17"/>
      <c r="Y438" s="17"/>
      <c r="Z438" s="17"/>
      <c r="AA438" s="13"/>
    </row>
    <row r="439" customFormat="false" ht="15" hidden="false" customHeight="false" outlineLevel="0" collapsed="false">
      <c r="A439" s="15" t="s">
        <v>1296</v>
      </c>
      <c r="B439" s="8" t="s">
        <v>1297</v>
      </c>
      <c r="C439" s="16"/>
      <c r="D439" s="17"/>
      <c r="E439" s="17"/>
      <c r="F439" s="17"/>
      <c r="G439" s="13"/>
      <c r="H439" s="13"/>
      <c r="I439" s="17"/>
      <c r="J439" s="17"/>
      <c r="K439" s="17"/>
      <c r="L439" s="17"/>
      <c r="M439" s="17"/>
      <c r="N439" s="17"/>
      <c r="O439" s="17"/>
      <c r="P439" s="17"/>
      <c r="Q439" s="17"/>
      <c r="R439" s="16"/>
      <c r="S439" s="16"/>
      <c r="T439" s="18"/>
      <c r="U439" s="13"/>
      <c r="V439" s="13"/>
      <c r="W439" s="17"/>
      <c r="X439" s="17"/>
      <c r="Y439" s="17"/>
      <c r="Z439" s="17"/>
      <c r="AA439" s="13"/>
    </row>
    <row r="440" customFormat="false" ht="15" hidden="false" customHeight="false" outlineLevel="0" collapsed="false">
      <c r="A440" s="15" t="s">
        <v>1298</v>
      </c>
      <c r="B440" s="8" t="s">
        <v>1299</v>
      </c>
      <c r="C440" s="16"/>
      <c r="D440" s="17"/>
      <c r="E440" s="17"/>
      <c r="F440" s="17"/>
      <c r="G440" s="13"/>
      <c r="H440" s="13"/>
      <c r="I440" s="17"/>
      <c r="J440" s="17"/>
      <c r="K440" s="17"/>
      <c r="L440" s="17"/>
      <c r="M440" s="17"/>
      <c r="N440" s="17"/>
      <c r="O440" s="17"/>
      <c r="P440" s="17"/>
      <c r="Q440" s="17"/>
      <c r="R440" s="16"/>
      <c r="S440" s="16"/>
      <c r="T440" s="18"/>
      <c r="U440" s="13"/>
      <c r="V440" s="13"/>
      <c r="W440" s="17"/>
      <c r="X440" s="17"/>
      <c r="Y440" s="17"/>
      <c r="Z440" s="17"/>
      <c r="AA440" s="13"/>
    </row>
    <row r="441" customFormat="false" ht="15" hidden="false" customHeight="false" outlineLevel="0" collapsed="false">
      <c r="A441" s="15" t="s">
        <v>1300</v>
      </c>
      <c r="B441" s="8" t="s">
        <v>1301</v>
      </c>
      <c r="C441" s="16"/>
      <c r="D441" s="17"/>
      <c r="E441" s="17"/>
      <c r="F441" s="17"/>
      <c r="G441" s="13"/>
      <c r="H441" s="13"/>
      <c r="I441" s="17"/>
      <c r="J441" s="17"/>
      <c r="K441" s="17"/>
      <c r="L441" s="17"/>
      <c r="M441" s="17"/>
      <c r="N441" s="17"/>
      <c r="O441" s="17"/>
      <c r="P441" s="17"/>
      <c r="Q441" s="17"/>
      <c r="R441" s="16"/>
      <c r="S441" s="16"/>
      <c r="T441" s="18"/>
      <c r="U441" s="13"/>
      <c r="V441" s="13"/>
      <c r="W441" s="17"/>
      <c r="X441" s="17"/>
      <c r="Y441" s="17"/>
      <c r="Z441" s="17"/>
      <c r="AA441" s="13"/>
    </row>
    <row r="442" customFormat="false" ht="15" hidden="false" customHeight="false" outlineLevel="0" collapsed="false">
      <c r="A442" s="15" t="s">
        <v>1302</v>
      </c>
      <c r="B442" s="8" t="s">
        <v>1303</v>
      </c>
      <c r="C442" s="16"/>
      <c r="D442" s="17"/>
      <c r="E442" s="17"/>
      <c r="F442" s="17"/>
      <c r="G442" s="13"/>
      <c r="H442" s="13"/>
      <c r="I442" s="17"/>
      <c r="J442" s="17"/>
      <c r="K442" s="17"/>
      <c r="L442" s="17"/>
      <c r="M442" s="17"/>
      <c r="N442" s="17"/>
      <c r="O442" s="17"/>
      <c r="P442" s="17"/>
      <c r="Q442" s="17"/>
      <c r="R442" s="16"/>
      <c r="S442" s="16"/>
      <c r="T442" s="18"/>
      <c r="U442" s="13"/>
      <c r="V442" s="13"/>
      <c r="W442" s="17"/>
      <c r="X442" s="17"/>
      <c r="Y442" s="17"/>
      <c r="Z442" s="17"/>
      <c r="AA442" s="13"/>
    </row>
    <row r="443" customFormat="false" ht="15" hidden="false" customHeight="false" outlineLevel="0" collapsed="false">
      <c r="A443" s="15" t="s">
        <v>1304</v>
      </c>
      <c r="B443" s="8" t="s">
        <v>1305</v>
      </c>
      <c r="C443" s="16"/>
      <c r="D443" s="17"/>
      <c r="E443" s="17"/>
      <c r="F443" s="17"/>
      <c r="G443" s="13"/>
      <c r="H443" s="13"/>
      <c r="I443" s="17"/>
      <c r="J443" s="17"/>
      <c r="K443" s="17"/>
      <c r="L443" s="17"/>
      <c r="M443" s="17"/>
      <c r="N443" s="17"/>
      <c r="O443" s="17"/>
      <c r="P443" s="17"/>
      <c r="Q443" s="17"/>
      <c r="R443" s="16"/>
      <c r="S443" s="16"/>
      <c r="T443" s="18"/>
      <c r="U443" s="13"/>
      <c r="V443" s="13"/>
      <c r="W443" s="17"/>
      <c r="X443" s="17"/>
      <c r="Y443" s="17"/>
      <c r="Z443" s="17"/>
      <c r="AA443" s="13"/>
    </row>
    <row r="444" customFormat="false" ht="15" hidden="false" customHeight="false" outlineLevel="0" collapsed="false">
      <c r="A444" s="15" t="s">
        <v>1306</v>
      </c>
      <c r="B444" s="8" t="s">
        <v>1307</v>
      </c>
      <c r="C444" s="16"/>
      <c r="D444" s="17"/>
      <c r="E444" s="17"/>
      <c r="F444" s="17"/>
      <c r="G444" s="13"/>
      <c r="H444" s="13"/>
      <c r="I444" s="17"/>
      <c r="J444" s="17"/>
      <c r="K444" s="17"/>
      <c r="L444" s="17"/>
      <c r="M444" s="17"/>
      <c r="N444" s="17"/>
      <c r="O444" s="17"/>
      <c r="P444" s="17"/>
      <c r="Q444" s="17"/>
      <c r="R444" s="16"/>
      <c r="S444" s="16"/>
      <c r="T444" s="18"/>
      <c r="U444" s="13"/>
      <c r="V444" s="13"/>
      <c r="W444" s="17"/>
      <c r="X444" s="17"/>
      <c r="Y444" s="17"/>
      <c r="Z444" s="17"/>
      <c r="AA444" s="13"/>
    </row>
    <row r="445" customFormat="false" ht="15" hidden="false" customHeight="false" outlineLevel="0" collapsed="false">
      <c r="A445" s="15" t="s">
        <v>1308</v>
      </c>
      <c r="B445" s="8" t="s">
        <v>1309</v>
      </c>
      <c r="C445" s="16"/>
      <c r="D445" s="17"/>
      <c r="E445" s="17"/>
      <c r="F445" s="17"/>
      <c r="G445" s="13"/>
      <c r="H445" s="13"/>
      <c r="I445" s="17"/>
      <c r="J445" s="17"/>
      <c r="K445" s="17"/>
      <c r="L445" s="17"/>
      <c r="M445" s="17"/>
      <c r="N445" s="17"/>
      <c r="O445" s="17"/>
      <c r="P445" s="17"/>
      <c r="Q445" s="17"/>
      <c r="R445" s="16"/>
      <c r="S445" s="16"/>
      <c r="T445" s="18"/>
      <c r="U445" s="13"/>
      <c r="V445" s="13"/>
      <c r="W445" s="17"/>
      <c r="X445" s="17"/>
      <c r="Y445" s="17"/>
      <c r="Z445" s="17"/>
      <c r="AA445" s="13"/>
    </row>
    <row r="446" customFormat="false" ht="15" hidden="false" customHeight="false" outlineLevel="0" collapsed="false">
      <c r="A446" s="15" t="s">
        <v>1310</v>
      </c>
      <c r="B446" s="8" t="s">
        <v>1311</v>
      </c>
      <c r="C446" s="16"/>
      <c r="D446" s="17"/>
      <c r="E446" s="17"/>
      <c r="F446" s="17"/>
      <c r="G446" s="13"/>
      <c r="H446" s="13"/>
      <c r="I446" s="17"/>
      <c r="J446" s="17"/>
      <c r="K446" s="17"/>
      <c r="L446" s="17"/>
      <c r="M446" s="17"/>
      <c r="N446" s="17"/>
      <c r="O446" s="17"/>
      <c r="P446" s="17"/>
      <c r="Q446" s="17"/>
      <c r="R446" s="16"/>
      <c r="S446" s="16"/>
      <c r="T446" s="18"/>
      <c r="U446" s="13"/>
      <c r="V446" s="13"/>
      <c r="W446" s="17"/>
      <c r="X446" s="17"/>
      <c r="Y446" s="17"/>
      <c r="Z446" s="17"/>
      <c r="AA446" s="13"/>
    </row>
    <row r="447" customFormat="false" ht="15" hidden="false" customHeight="false" outlineLevel="0" collapsed="false">
      <c r="A447" s="15" t="s">
        <v>1312</v>
      </c>
      <c r="B447" s="8" t="s">
        <v>1313</v>
      </c>
      <c r="C447" s="16"/>
      <c r="D447" s="17"/>
      <c r="E447" s="17"/>
      <c r="F447" s="17"/>
      <c r="G447" s="13"/>
      <c r="H447" s="13"/>
      <c r="I447" s="17"/>
      <c r="J447" s="17"/>
      <c r="K447" s="17"/>
      <c r="L447" s="17"/>
      <c r="M447" s="17"/>
      <c r="N447" s="17"/>
      <c r="O447" s="17"/>
      <c r="P447" s="17"/>
      <c r="Q447" s="17"/>
      <c r="R447" s="16"/>
      <c r="S447" s="16"/>
      <c r="T447" s="18"/>
      <c r="U447" s="13"/>
      <c r="V447" s="13"/>
      <c r="W447" s="17"/>
      <c r="X447" s="17"/>
      <c r="Y447" s="17"/>
      <c r="Z447" s="17"/>
      <c r="AA447" s="13"/>
    </row>
    <row r="448" customFormat="false" ht="15" hidden="false" customHeight="false" outlineLevel="0" collapsed="false">
      <c r="A448" s="15" t="s">
        <v>1314</v>
      </c>
      <c r="B448" s="8" t="s">
        <v>1315</v>
      </c>
      <c r="C448" s="16"/>
      <c r="D448" s="17"/>
      <c r="E448" s="17"/>
      <c r="F448" s="17"/>
      <c r="G448" s="13"/>
      <c r="H448" s="13"/>
      <c r="I448" s="17"/>
      <c r="J448" s="17"/>
      <c r="K448" s="17"/>
      <c r="L448" s="17"/>
      <c r="M448" s="17"/>
      <c r="N448" s="17"/>
      <c r="O448" s="17"/>
      <c r="P448" s="17"/>
      <c r="Q448" s="17"/>
      <c r="R448" s="16"/>
      <c r="S448" s="16"/>
      <c r="T448" s="18"/>
      <c r="U448" s="13"/>
      <c r="V448" s="13"/>
      <c r="W448" s="17"/>
      <c r="X448" s="17"/>
      <c r="Y448" s="17"/>
      <c r="Z448" s="17"/>
      <c r="AA448" s="13"/>
    </row>
    <row r="449" customFormat="false" ht="15" hidden="false" customHeight="false" outlineLevel="0" collapsed="false">
      <c r="A449" s="15" t="s">
        <v>1316</v>
      </c>
      <c r="B449" s="8" t="s">
        <v>1317</v>
      </c>
      <c r="C449" s="16"/>
      <c r="D449" s="17"/>
      <c r="E449" s="17"/>
      <c r="F449" s="17"/>
      <c r="G449" s="13"/>
      <c r="H449" s="13"/>
      <c r="I449" s="17"/>
      <c r="J449" s="17"/>
      <c r="K449" s="17"/>
      <c r="L449" s="17"/>
      <c r="M449" s="17"/>
      <c r="N449" s="17"/>
      <c r="O449" s="17"/>
      <c r="P449" s="17"/>
      <c r="Q449" s="17"/>
      <c r="R449" s="16"/>
      <c r="S449" s="16"/>
      <c r="T449" s="18"/>
      <c r="U449" s="13"/>
      <c r="V449" s="13"/>
      <c r="W449" s="17"/>
      <c r="X449" s="17"/>
      <c r="Y449" s="17"/>
      <c r="Z449" s="17"/>
      <c r="AA449" s="13"/>
    </row>
    <row r="450" customFormat="false" ht="15" hidden="false" customHeight="false" outlineLevel="0" collapsed="false">
      <c r="A450" s="15" t="s">
        <v>1318</v>
      </c>
      <c r="B450" s="8" t="s">
        <v>1319</v>
      </c>
      <c r="C450" s="16"/>
      <c r="D450" s="17"/>
      <c r="E450" s="17"/>
      <c r="F450" s="17"/>
      <c r="G450" s="13"/>
      <c r="H450" s="13"/>
      <c r="I450" s="17"/>
      <c r="J450" s="17"/>
      <c r="K450" s="17"/>
      <c r="L450" s="17"/>
      <c r="M450" s="17"/>
      <c r="N450" s="17"/>
      <c r="O450" s="17"/>
      <c r="P450" s="17"/>
      <c r="Q450" s="17"/>
      <c r="R450" s="16"/>
      <c r="S450" s="16"/>
      <c r="T450" s="18"/>
      <c r="U450" s="13"/>
      <c r="V450" s="13"/>
      <c r="W450" s="17"/>
      <c r="X450" s="17"/>
      <c r="Y450" s="17"/>
      <c r="Z450" s="17"/>
      <c r="AA450" s="13"/>
    </row>
    <row r="451" customFormat="false" ht="15" hidden="false" customHeight="false" outlineLevel="0" collapsed="false">
      <c r="A451" s="15" t="s">
        <v>1320</v>
      </c>
      <c r="B451" s="8" t="s">
        <v>1321</v>
      </c>
      <c r="C451" s="16"/>
      <c r="D451" s="17"/>
      <c r="E451" s="17"/>
      <c r="F451" s="17"/>
      <c r="G451" s="13"/>
      <c r="H451" s="13"/>
      <c r="I451" s="17"/>
      <c r="J451" s="17"/>
      <c r="K451" s="17"/>
      <c r="L451" s="17"/>
      <c r="M451" s="17"/>
      <c r="N451" s="17"/>
      <c r="O451" s="17"/>
      <c r="P451" s="17"/>
      <c r="Q451" s="17"/>
      <c r="R451" s="16"/>
      <c r="S451" s="16"/>
      <c r="T451" s="18"/>
      <c r="U451" s="13"/>
      <c r="V451" s="13"/>
      <c r="W451" s="17"/>
      <c r="X451" s="17"/>
      <c r="Y451" s="17"/>
      <c r="Z451" s="17"/>
      <c r="AA451" s="13"/>
    </row>
    <row r="452" customFormat="false" ht="15" hidden="false" customHeight="false" outlineLevel="0" collapsed="false">
      <c r="A452" s="15" t="s">
        <v>1322</v>
      </c>
      <c r="B452" s="8" t="s">
        <v>1323</v>
      </c>
      <c r="C452" s="16"/>
      <c r="D452" s="17"/>
      <c r="E452" s="17"/>
      <c r="F452" s="17"/>
      <c r="G452" s="13"/>
      <c r="H452" s="13"/>
      <c r="I452" s="17"/>
      <c r="J452" s="17"/>
      <c r="K452" s="17"/>
      <c r="L452" s="17"/>
      <c r="M452" s="17"/>
      <c r="N452" s="17"/>
      <c r="O452" s="17"/>
      <c r="P452" s="17"/>
      <c r="Q452" s="17"/>
      <c r="R452" s="16"/>
      <c r="S452" s="16"/>
      <c r="T452" s="18"/>
      <c r="U452" s="13"/>
      <c r="V452" s="13"/>
      <c r="W452" s="17"/>
      <c r="X452" s="17"/>
      <c r="Y452" s="17"/>
      <c r="Z452" s="17"/>
      <c r="AA452" s="13"/>
    </row>
    <row r="453" customFormat="false" ht="15" hidden="false" customHeight="false" outlineLevel="0" collapsed="false">
      <c r="A453" s="15" t="s">
        <v>1324</v>
      </c>
      <c r="B453" s="8" t="s">
        <v>1325</v>
      </c>
      <c r="C453" s="16"/>
      <c r="D453" s="17"/>
      <c r="E453" s="17"/>
      <c r="F453" s="17"/>
      <c r="G453" s="13"/>
      <c r="H453" s="13"/>
      <c r="I453" s="17"/>
      <c r="J453" s="17"/>
      <c r="K453" s="17"/>
      <c r="L453" s="17"/>
      <c r="M453" s="17"/>
      <c r="N453" s="17"/>
      <c r="O453" s="17"/>
      <c r="P453" s="17"/>
      <c r="Q453" s="17"/>
      <c r="R453" s="16"/>
      <c r="S453" s="16"/>
      <c r="T453" s="18"/>
      <c r="U453" s="13"/>
      <c r="V453" s="13"/>
      <c r="W453" s="17"/>
      <c r="X453" s="17"/>
      <c r="Y453" s="17"/>
      <c r="Z453" s="17"/>
      <c r="AA453" s="13"/>
    </row>
    <row r="454" customFormat="false" ht="15" hidden="false" customHeight="false" outlineLevel="0" collapsed="false">
      <c r="A454" s="15" t="s">
        <v>1326</v>
      </c>
      <c r="B454" s="8" t="s">
        <v>1327</v>
      </c>
      <c r="C454" s="16"/>
      <c r="D454" s="17"/>
      <c r="E454" s="17"/>
      <c r="F454" s="17"/>
      <c r="G454" s="13"/>
      <c r="H454" s="13"/>
      <c r="I454" s="17"/>
      <c r="J454" s="17"/>
      <c r="K454" s="17"/>
      <c r="L454" s="17"/>
      <c r="M454" s="17"/>
      <c r="N454" s="17"/>
      <c r="O454" s="17"/>
      <c r="P454" s="17"/>
      <c r="Q454" s="17"/>
      <c r="R454" s="16"/>
      <c r="S454" s="16"/>
      <c r="T454" s="18"/>
      <c r="U454" s="13"/>
      <c r="V454" s="13"/>
      <c r="W454" s="17"/>
      <c r="X454" s="17"/>
      <c r="Y454" s="17"/>
      <c r="Z454" s="17"/>
      <c r="AA454" s="13"/>
    </row>
    <row r="455" customFormat="false" ht="15" hidden="false" customHeight="false" outlineLevel="0" collapsed="false">
      <c r="A455" s="15" t="s">
        <v>1328</v>
      </c>
      <c r="B455" s="8" t="s">
        <v>1329</v>
      </c>
      <c r="C455" s="16"/>
      <c r="D455" s="17"/>
      <c r="E455" s="17"/>
      <c r="F455" s="17"/>
      <c r="G455" s="13"/>
      <c r="H455" s="13"/>
      <c r="I455" s="17"/>
      <c r="J455" s="17"/>
      <c r="K455" s="17"/>
      <c r="L455" s="17"/>
      <c r="M455" s="17"/>
      <c r="N455" s="17"/>
      <c r="O455" s="17"/>
      <c r="P455" s="17"/>
      <c r="Q455" s="17"/>
      <c r="R455" s="16"/>
      <c r="S455" s="16"/>
      <c r="T455" s="18"/>
      <c r="U455" s="13"/>
      <c r="V455" s="13"/>
      <c r="W455" s="17"/>
      <c r="X455" s="17"/>
      <c r="Y455" s="17"/>
      <c r="Z455" s="17"/>
      <c r="AA455" s="13"/>
    </row>
    <row r="456" customFormat="false" ht="15" hidden="false" customHeight="false" outlineLevel="0" collapsed="false">
      <c r="A456" s="15" t="s">
        <v>1330</v>
      </c>
      <c r="B456" s="8" t="s">
        <v>1331</v>
      </c>
      <c r="C456" s="16"/>
      <c r="D456" s="17"/>
      <c r="E456" s="17"/>
      <c r="F456" s="17"/>
      <c r="G456" s="13"/>
      <c r="H456" s="13"/>
      <c r="I456" s="17"/>
      <c r="J456" s="17"/>
      <c r="K456" s="17"/>
      <c r="L456" s="17"/>
      <c r="M456" s="17"/>
      <c r="N456" s="17"/>
      <c r="O456" s="17"/>
      <c r="P456" s="17"/>
      <c r="Q456" s="17"/>
      <c r="R456" s="16"/>
      <c r="S456" s="16"/>
      <c r="T456" s="18"/>
      <c r="U456" s="13"/>
      <c r="V456" s="13"/>
      <c r="W456" s="17"/>
      <c r="X456" s="17"/>
      <c r="Y456" s="17"/>
      <c r="Z456" s="17"/>
      <c r="AA456" s="13"/>
    </row>
    <row r="457" customFormat="false" ht="15" hidden="false" customHeight="false" outlineLevel="0" collapsed="false">
      <c r="A457" s="15" t="s">
        <v>1332</v>
      </c>
      <c r="B457" s="8" t="s">
        <v>1333</v>
      </c>
      <c r="C457" s="16"/>
      <c r="D457" s="17"/>
      <c r="E457" s="17"/>
      <c r="F457" s="17"/>
      <c r="G457" s="13"/>
      <c r="H457" s="13"/>
      <c r="I457" s="17"/>
      <c r="J457" s="17"/>
      <c r="K457" s="17"/>
      <c r="L457" s="17"/>
      <c r="M457" s="17"/>
      <c r="N457" s="17"/>
      <c r="O457" s="17"/>
      <c r="P457" s="17"/>
      <c r="Q457" s="17"/>
      <c r="R457" s="16"/>
      <c r="S457" s="16"/>
      <c r="T457" s="18"/>
      <c r="U457" s="13"/>
      <c r="V457" s="13"/>
      <c r="W457" s="17"/>
      <c r="X457" s="17"/>
      <c r="Y457" s="17"/>
      <c r="Z457" s="17"/>
      <c r="AA457" s="13"/>
    </row>
    <row r="458" customFormat="false" ht="15" hidden="false" customHeight="false" outlineLevel="0" collapsed="false">
      <c r="A458" s="15" t="s">
        <v>1334</v>
      </c>
      <c r="B458" s="8" t="s">
        <v>1335</v>
      </c>
      <c r="C458" s="16"/>
      <c r="D458" s="17"/>
      <c r="E458" s="17"/>
      <c r="F458" s="17"/>
      <c r="G458" s="13"/>
      <c r="H458" s="13"/>
      <c r="I458" s="17"/>
      <c r="J458" s="17"/>
      <c r="K458" s="17"/>
      <c r="L458" s="17"/>
      <c r="M458" s="17"/>
      <c r="N458" s="17"/>
      <c r="O458" s="17"/>
      <c r="P458" s="17"/>
      <c r="Q458" s="17"/>
      <c r="R458" s="16"/>
      <c r="S458" s="16"/>
      <c r="T458" s="18"/>
      <c r="U458" s="13"/>
      <c r="V458" s="13"/>
      <c r="W458" s="17"/>
      <c r="X458" s="17"/>
      <c r="Y458" s="17"/>
      <c r="Z458" s="17"/>
      <c r="AA458" s="13"/>
    </row>
    <row r="459" customFormat="false" ht="15" hidden="false" customHeight="false" outlineLevel="0" collapsed="false">
      <c r="A459" s="15" t="s">
        <v>1336</v>
      </c>
      <c r="B459" s="8" t="s">
        <v>1337</v>
      </c>
      <c r="C459" s="16"/>
      <c r="D459" s="17"/>
      <c r="E459" s="17"/>
      <c r="F459" s="17"/>
      <c r="G459" s="13"/>
      <c r="H459" s="13"/>
      <c r="I459" s="17"/>
      <c r="J459" s="17"/>
      <c r="K459" s="17"/>
      <c r="L459" s="17"/>
      <c r="M459" s="17"/>
      <c r="N459" s="17"/>
      <c r="O459" s="17"/>
      <c r="P459" s="17"/>
      <c r="Q459" s="17"/>
      <c r="R459" s="16"/>
      <c r="S459" s="16"/>
      <c r="T459" s="18"/>
      <c r="U459" s="13"/>
      <c r="V459" s="13"/>
      <c r="W459" s="17"/>
      <c r="X459" s="17"/>
      <c r="Y459" s="17"/>
      <c r="Z459" s="17"/>
      <c r="AA459" s="13"/>
    </row>
    <row r="460" customFormat="false" ht="15" hidden="false" customHeight="false" outlineLevel="0" collapsed="false">
      <c r="A460" s="15" t="s">
        <v>1338</v>
      </c>
      <c r="B460" s="8" t="s">
        <v>1339</v>
      </c>
      <c r="C460" s="16"/>
      <c r="D460" s="17"/>
      <c r="E460" s="17"/>
      <c r="F460" s="17"/>
      <c r="G460" s="13"/>
      <c r="H460" s="13"/>
      <c r="I460" s="17"/>
      <c r="J460" s="17"/>
      <c r="K460" s="17"/>
      <c r="L460" s="17"/>
      <c r="M460" s="17"/>
      <c r="N460" s="17"/>
      <c r="O460" s="17"/>
      <c r="P460" s="17"/>
      <c r="Q460" s="17"/>
      <c r="R460" s="16"/>
      <c r="S460" s="16"/>
      <c r="T460" s="18"/>
      <c r="U460" s="13"/>
      <c r="V460" s="13"/>
      <c r="W460" s="17"/>
      <c r="X460" s="17"/>
      <c r="Y460" s="17"/>
      <c r="Z460" s="17"/>
      <c r="AA460" s="13"/>
    </row>
    <row r="461" customFormat="false" ht="15" hidden="false" customHeight="false" outlineLevel="0" collapsed="false">
      <c r="A461" s="15" t="s">
        <v>1340</v>
      </c>
      <c r="B461" s="8" t="s">
        <v>1341</v>
      </c>
      <c r="C461" s="16"/>
      <c r="D461" s="17"/>
      <c r="E461" s="17"/>
      <c r="F461" s="17"/>
      <c r="G461" s="13"/>
      <c r="H461" s="13"/>
      <c r="I461" s="17"/>
      <c r="J461" s="17"/>
      <c r="K461" s="17"/>
      <c r="L461" s="17"/>
      <c r="M461" s="17"/>
      <c r="N461" s="17"/>
      <c r="O461" s="17"/>
      <c r="P461" s="17"/>
      <c r="Q461" s="17"/>
      <c r="R461" s="16"/>
      <c r="S461" s="16"/>
      <c r="T461" s="18"/>
      <c r="U461" s="13"/>
      <c r="V461" s="13"/>
      <c r="W461" s="17"/>
      <c r="X461" s="17"/>
      <c r="Y461" s="17"/>
      <c r="Z461" s="17"/>
      <c r="AA461" s="13"/>
    </row>
    <row r="462" customFormat="false" ht="15" hidden="false" customHeight="false" outlineLevel="0" collapsed="false">
      <c r="A462" s="15" t="s">
        <v>1342</v>
      </c>
      <c r="B462" s="8" t="s">
        <v>1343</v>
      </c>
      <c r="C462" s="16"/>
      <c r="D462" s="17"/>
      <c r="E462" s="17"/>
      <c r="F462" s="17"/>
      <c r="G462" s="13"/>
      <c r="H462" s="13"/>
      <c r="I462" s="17"/>
      <c r="J462" s="17"/>
      <c r="K462" s="17"/>
      <c r="L462" s="17"/>
      <c r="M462" s="17"/>
      <c r="N462" s="17"/>
      <c r="O462" s="17"/>
      <c r="P462" s="17"/>
      <c r="Q462" s="17"/>
      <c r="R462" s="16"/>
      <c r="S462" s="16"/>
      <c r="T462" s="18"/>
      <c r="U462" s="13"/>
      <c r="V462" s="13"/>
      <c r="W462" s="17"/>
      <c r="X462" s="17"/>
      <c r="Y462" s="17"/>
      <c r="Z462" s="17"/>
      <c r="AA462" s="13"/>
    </row>
    <row r="463" customFormat="false" ht="15" hidden="false" customHeight="false" outlineLevel="0" collapsed="false">
      <c r="A463" s="15" t="s">
        <v>1344</v>
      </c>
      <c r="B463" s="8" t="s">
        <v>1345</v>
      </c>
      <c r="C463" s="16"/>
      <c r="D463" s="17"/>
      <c r="E463" s="17"/>
      <c r="F463" s="17"/>
      <c r="G463" s="13"/>
      <c r="H463" s="13"/>
      <c r="I463" s="17"/>
      <c r="J463" s="17"/>
      <c r="K463" s="17"/>
      <c r="L463" s="17"/>
      <c r="M463" s="17"/>
      <c r="N463" s="17"/>
      <c r="O463" s="17"/>
      <c r="P463" s="17"/>
      <c r="Q463" s="17"/>
      <c r="R463" s="16"/>
      <c r="S463" s="16"/>
      <c r="T463" s="18"/>
      <c r="U463" s="13"/>
      <c r="V463" s="13"/>
      <c r="W463" s="17"/>
      <c r="X463" s="17"/>
      <c r="Y463" s="17"/>
      <c r="Z463" s="17"/>
      <c r="AA463" s="13"/>
    </row>
    <row r="464" customFormat="false" ht="15" hidden="false" customHeight="false" outlineLevel="0" collapsed="false">
      <c r="A464" s="15" t="s">
        <v>1346</v>
      </c>
      <c r="B464" s="8" t="s">
        <v>1347</v>
      </c>
      <c r="C464" s="16"/>
      <c r="D464" s="17"/>
      <c r="E464" s="17"/>
      <c r="F464" s="17"/>
      <c r="G464" s="13"/>
      <c r="H464" s="13"/>
      <c r="I464" s="17"/>
      <c r="J464" s="17"/>
      <c r="K464" s="17"/>
      <c r="L464" s="17"/>
      <c r="M464" s="17"/>
      <c r="N464" s="17"/>
      <c r="O464" s="17"/>
      <c r="P464" s="17"/>
      <c r="Q464" s="17"/>
      <c r="R464" s="16"/>
      <c r="S464" s="16"/>
      <c r="T464" s="18"/>
      <c r="U464" s="13"/>
      <c r="V464" s="13"/>
      <c r="W464" s="17"/>
      <c r="X464" s="17"/>
      <c r="Y464" s="17"/>
      <c r="Z464" s="17"/>
      <c r="AA464" s="13"/>
    </row>
    <row r="465" customFormat="false" ht="15" hidden="false" customHeight="false" outlineLevel="0" collapsed="false">
      <c r="A465" s="15" t="s">
        <v>1348</v>
      </c>
      <c r="B465" s="8" t="s">
        <v>1349</v>
      </c>
      <c r="C465" s="16"/>
      <c r="D465" s="17"/>
      <c r="E465" s="17"/>
      <c r="F465" s="17"/>
      <c r="G465" s="13"/>
      <c r="H465" s="13"/>
      <c r="I465" s="17"/>
      <c r="J465" s="17"/>
      <c r="K465" s="17"/>
      <c r="L465" s="17"/>
      <c r="M465" s="17"/>
      <c r="N465" s="17"/>
      <c r="O465" s="17"/>
      <c r="P465" s="17"/>
      <c r="Q465" s="17"/>
      <c r="R465" s="16"/>
      <c r="S465" s="16"/>
      <c r="T465" s="18"/>
      <c r="U465" s="13"/>
      <c r="V465" s="13"/>
      <c r="W465" s="17"/>
      <c r="X465" s="17"/>
      <c r="Y465" s="17"/>
      <c r="Z465" s="17"/>
      <c r="AA465" s="13"/>
    </row>
    <row r="466" customFormat="false" ht="15" hidden="false" customHeight="false" outlineLevel="0" collapsed="false">
      <c r="A466" s="15" t="s">
        <v>1350</v>
      </c>
      <c r="B466" s="8" t="s">
        <v>1351</v>
      </c>
      <c r="C466" s="16"/>
      <c r="D466" s="17"/>
      <c r="E466" s="17"/>
      <c r="F466" s="17"/>
      <c r="G466" s="13"/>
      <c r="H466" s="13"/>
      <c r="I466" s="17"/>
      <c r="J466" s="17"/>
      <c r="K466" s="17"/>
      <c r="L466" s="17"/>
      <c r="M466" s="17"/>
      <c r="N466" s="17"/>
      <c r="O466" s="17"/>
      <c r="P466" s="17"/>
      <c r="Q466" s="17"/>
      <c r="R466" s="16"/>
      <c r="S466" s="16"/>
      <c r="T466" s="18"/>
      <c r="U466" s="13"/>
      <c r="V466" s="13"/>
      <c r="W466" s="17"/>
      <c r="X466" s="17"/>
      <c r="Y466" s="17"/>
      <c r="Z466" s="17"/>
      <c r="AA466" s="13"/>
    </row>
    <row r="467" customFormat="false" ht="15" hidden="false" customHeight="false" outlineLevel="0" collapsed="false">
      <c r="A467" s="15" t="s">
        <v>1352</v>
      </c>
      <c r="B467" s="8" t="s">
        <v>1353</v>
      </c>
      <c r="C467" s="16"/>
      <c r="D467" s="17"/>
      <c r="E467" s="17"/>
      <c r="F467" s="17"/>
      <c r="G467" s="13"/>
      <c r="H467" s="13"/>
      <c r="I467" s="17"/>
      <c r="J467" s="17"/>
      <c r="K467" s="17"/>
      <c r="L467" s="17"/>
      <c r="M467" s="17"/>
      <c r="N467" s="17"/>
      <c r="O467" s="17"/>
      <c r="P467" s="17"/>
      <c r="Q467" s="17"/>
      <c r="R467" s="16"/>
      <c r="S467" s="16"/>
      <c r="T467" s="18"/>
      <c r="U467" s="13"/>
      <c r="V467" s="13"/>
      <c r="W467" s="17"/>
      <c r="X467" s="17"/>
      <c r="Y467" s="17"/>
      <c r="Z467" s="17"/>
      <c r="AA467" s="13"/>
    </row>
    <row r="468" customFormat="false" ht="15" hidden="false" customHeight="false" outlineLevel="0" collapsed="false">
      <c r="A468" s="15" t="s">
        <v>1354</v>
      </c>
      <c r="B468" s="8" t="s">
        <v>1355</v>
      </c>
      <c r="C468" s="16"/>
      <c r="D468" s="17"/>
      <c r="E468" s="17"/>
      <c r="F468" s="17"/>
      <c r="G468" s="13"/>
      <c r="H468" s="13"/>
      <c r="I468" s="17"/>
      <c r="J468" s="17"/>
      <c r="K468" s="17"/>
      <c r="L468" s="17"/>
      <c r="M468" s="17"/>
      <c r="N468" s="17"/>
      <c r="O468" s="17"/>
      <c r="P468" s="17"/>
      <c r="Q468" s="17"/>
      <c r="R468" s="16"/>
      <c r="S468" s="16"/>
      <c r="T468" s="18"/>
      <c r="U468" s="13"/>
      <c r="V468" s="13"/>
      <c r="W468" s="17"/>
      <c r="X468" s="17"/>
      <c r="Y468" s="17"/>
      <c r="Z468" s="17"/>
      <c r="AA468" s="13"/>
    </row>
    <row r="469" customFormat="false" ht="15" hidden="false" customHeight="false" outlineLevel="0" collapsed="false">
      <c r="A469" s="15" t="s">
        <v>1356</v>
      </c>
      <c r="B469" s="8" t="s">
        <v>1357</v>
      </c>
      <c r="C469" s="16"/>
      <c r="D469" s="17"/>
      <c r="E469" s="17"/>
      <c r="F469" s="17"/>
      <c r="G469" s="13"/>
      <c r="H469" s="13"/>
      <c r="I469" s="17"/>
      <c r="J469" s="17"/>
      <c r="K469" s="17"/>
      <c r="L469" s="17"/>
      <c r="M469" s="17"/>
      <c r="N469" s="17"/>
      <c r="O469" s="17"/>
      <c r="P469" s="17"/>
      <c r="Q469" s="17"/>
      <c r="R469" s="16"/>
      <c r="S469" s="16"/>
      <c r="T469" s="18"/>
      <c r="U469" s="13"/>
      <c r="V469" s="13"/>
      <c r="W469" s="17"/>
      <c r="X469" s="17"/>
      <c r="Y469" s="17"/>
      <c r="Z469" s="17"/>
      <c r="AA469" s="13"/>
    </row>
    <row r="470" customFormat="false" ht="15" hidden="false" customHeight="false" outlineLevel="0" collapsed="false">
      <c r="A470" s="15" t="s">
        <v>1358</v>
      </c>
      <c r="B470" s="8" t="s">
        <v>1359</v>
      </c>
      <c r="C470" s="16"/>
      <c r="D470" s="17"/>
      <c r="E470" s="17"/>
      <c r="F470" s="17"/>
      <c r="G470" s="13"/>
      <c r="H470" s="13"/>
      <c r="I470" s="17"/>
      <c r="J470" s="17"/>
      <c r="K470" s="17"/>
      <c r="L470" s="17"/>
      <c r="M470" s="17"/>
      <c r="N470" s="17"/>
      <c r="O470" s="17"/>
      <c r="P470" s="17"/>
      <c r="Q470" s="17"/>
      <c r="R470" s="16"/>
      <c r="S470" s="16"/>
      <c r="T470" s="18"/>
      <c r="U470" s="13"/>
      <c r="V470" s="13"/>
      <c r="W470" s="17"/>
      <c r="X470" s="17"/>
      <c r="Y470" s="17"/>
      <c r="Z470" s="17"/>
      <c r="AA470" s="13"/>
    </row>
    <row r="471" customFormat="false" ht="15" hidden="false" customHeight="false" outlineLevel="0" collapsed="false">
      <c r="A471" s="15" t="s">
        <v>1360</v>
      </c>
      <c r="B471" s="8" t="s">
        <v>1361</v>
      </c>
      <c r="C471" s="16"/>
      <c r="D471" s="17"/>
      <c r="E471" s="17"/>
      <c r="F471" s="17"/>
      <c r="G471" s="13"/>
      <c r="H471" s="13"/>
      <c r="I471" s="17"/>
      <c r="J471" s="17"/>
      <c r="K471" s="17"/>
      <c r="L471" s="17"/>
      <c r="M471" s="17"/>
      <c r="N471" s="17"/>
      <c r="O471" s="17"/>
      <c r="P471" s="17"/>
      <c r="Q471" s="17"/>
      <c r="R471" s="16"/>
      <c r="S471" s="16"/>
      <c r="T471" s="18"/>
      <c r="U471" s="13"/>
      <c r="V471" s="13"/>
      <c r="W471" s="17"/>
      <c r="X471" s="17"/>
      <c r="Y471" s="17"/>
      <c r="Z471" s="17"/>
      <c r="AA471" s="13"/>
    </row>
    <row r="472" customFormat="false" ht="15" hidden="false" customHeight="false" outlineLevel="0" collapsed="false">
      <c r="A472" s="15" t="s">
        <v>1362</v>
      </c>
      <c r="B472" s="8" t="s">
        <v>1363</v>
      </c>
      <c r="C472" s="16"/>
      <c r="D472" s="17"/>
      <c r="E472" s="17"/>
      <c r="F472" s="17"/>
      <c r="G472" s="13"/>
      <c r="H472" s="13"/>
      <c r="I472" s="17"/>
      <c r="J472" s="17"/>
      <c r="K472" s="17"/>
      <c r="L472" s="17"/>
      <c r="M472" s="17"/>
      <c r="N472" s="17"/>
      <c r="O472" s="17"/>
      <c r="P472" s="17"/>
      <c r="Q472" s="17"/>
      <c r="R472" s="16"/>
      <c r="S472" s="16"/>
      <c r="T472" s="18"/>
      <c r="U472" s="13"/>
      <c r="V472" s="13"/>
      <c r="W472" s="17"/>
      <c r="X472" s="17"/>
      <c r="Y472" s="17"/>
      <c r="Z472" s="17"/>
      <c r="AA472" s="13"/>
    </row>
    <row r="473" customFormat="false" ht="15" hidden="false" customHeight="false" outlineLevel="0" collapsed="false">
      <c r="A473" s="15" t="s">
        <v>1364</v>
      </c>
      <c r="B473" s="8" t="s">
        <v>1365</v>
      </c>
      <c r="C473" s="16"/>
      <c r="D473" s="17"/>
      <c r="E473" s="17"/>
      <c r="F473" s="17"/>
      <c r="G473" s="13"/>
      <c r="H473" s="13"/>
      <c r="I473" s="17"/>
      <c r="J473" s="17"/>
      <c r="K473" s="17"/>
      <c r="L473" s="17"/>
      <c r="M473" s="17"/>
      <c r="N473" s="17"/>
      <c r="O473" s="17"/>
      <c r="P473" s="17"/>
      <c r="Q473" s="17"/>
      <c r="R473" s="16"/>
      <c r="S473" s="16"/>
      <c r="T473" s="18"/>
      <c r="U473" s="13"/>
      <c r="V473" s="13"/>
      <c r="W473" s="17"/>
      <c r="X473" s="17"/>
      <c r="Y473" s="17"/>
      <c r="Z473" s="17"/>
      <c r="AA473" s="13"/>
    </row>
    <row r="474" customFormat="false" ht="15" hidden="false" customHeight="false" outlineLevel="0" collapsed="false">
      <c r="A474" s="15" t="s">
        <v>1366</v>
      </c>
      <c r="B474" s="8" t="s">
        <v>1367</v>
      </c>
      <c r="C474" s="16"/>
      <c r="D474" s="17"/>
      <c r="E474" s="17"/>
      <c r="F474" s="17"/>
      <c r="G474" s="13"/>
      <c r="H474" s="13"/>
      <c r="I474" s="17"/>
      <c r="J474" s="17"/>
      <c r="K474" s="17"/>
      <c r="L474" s="17"/>
      <c r="M474" s="17"/>
      <c r="N474" s="17"/>
      <c r="O474" s="17"/>
      <c r="P474" s="17"/>
      <c r="Q474" s="17"/>
      <c r="R474" s="16"/>
      <c r="S474" s="16"/>
      <c r="T474" s="18"/>
      <c r="U474" s="13"/>
      <c r="V474" s="13"/>
      <c r="W474" s="17"/>
      <c r="X474" s="17"/>
      <c r="Y474" s="17"/>
      <c r="Z474" s="17"/>
      <c r="AA474" s="13"/>
    </row>
    <row r="475" customFormat="false" ht="15" hidden="false" customHeight="false" outlineLevel="0" collapsed="false">
      <c r="A475" s="15" t="s">
        <v>1368</v>
      </c>
      <c r="B475" s="8" t="s">
        <v>1369</v>
      </c>
      <c r="C475" s="16"/>
      <c r="D475" s="17"/>
      <c r="E475" s="17"/>
      <c r="F475" s="17"/>
      <c r="G475" s="13"/>
      <c r="H475" s="13"/>
      <c r="I475" s="17"/>
      <c r="J475" s="17"/>
      <c r="K475" s="17"/>
      <c r="L475" s="17"/>
      <c r="M475" s="17"/>
      <c r="N475" s="17"/>
      <c r="O475" s="17"/>
      <c r="P475" s="17"/>
      <c r="Q475" s="17"/>
      <c r="R475" s="16"/>
      <c r="S475" s="16"/>
      <c r="T475" s="18"/>
      <c r="U475" s="13"/>
      <c r="V475" s="13"/>
      <c r="W475" s="17"/>
      <c r="X475" s="17"/>
      <c r="Y475" s="17"/>
      <c r="Z475" s="17"/>
      <c r="AA475" s="13"/>
    </row>
    <row r="476" customFormat="false" ht="15" hidden="false" customHeight="false" outlineLevel="0" collapsed="false">
      <c r="A476" s="15" t="s">
        <v>1370</v>
      </c>
      <c r="B476" s="8" t="s">
        <v>1371</v>
      </c>
      <c r="C476" s="16"/>
      <c r="D476" s="17"/>
      <c r="E476" s="17"/>
      <c r="F476" s="17"/>
      <c r="G476" s="13"/>
      <c r="H476" s="13"/>
      <c r="I476" s="17"/>
      <c r="J476" s="17"/>
      <c r="K476" s="17"/>
      <c r="L476" s="17"/>
      <c r="M476" s="17"/>
      <c r="N476" s="17"/>
      <c r="O476" s="17"/>
      <c r="P476" s="17"/>
      <c r="Q476" s="17"/>
      <c r="R476" s="16"/>
      <c r="S476" s="16"/>
      <c r="T476" s="18"/>
      <c r="U476" s="13"/>
      <c r="V476" s="13"/>
      <c r="W476" s="17"/>
      <c r="X476" s="17"/>
      <c r="Y476" s="17"/>
      <c r="Z476" s="17"/>
      <c r="AA476" s="13"/>
    </row>
    <row r="477" customFormat="false" ht="15" hidden="false" customHeight="false" outlineLevel="0" collapsed="false">
      <c r="A477" s="15" t="s">
        <v>1372</v>
      </c>
      <c r="B477" s="8" t="s">
        <v>1373</v>
      </c>
      <c r="C477" s="16"/>
      <c r="D477" s="17"/>
      <c r="E477" s="17"/>
      <c r="F477" s="17"/>
      <c r="G477" s="13"/>
      <c r="H477" s="13"/>
      <c r="I477" s="17"/>
      <c r="J477" s="17"/>
      <c r="K477" s="17"/>
      <c r="L477" s="17"/>
      <c r="M477" s="17"/>
      <c r="N477" s="17"/>
      <c r="O477" s="17"/>
      <c r="P477" s="17"/>
      <c r="Q477" s="17"/>
      <c r="R477" s="16"/>
      <c r="S477" s="16"/>
      <c r="T477" s="18"/>
      <c r="U477" s="13"/>
      <c r="V477" s="13"/>
      <c r="W477" s="17"/>
      <c r="X477" s="17"/>
      <c r="Y477" s="17"/>
      <c r="Z477" s="17"/>
      <c r="AA477" s="13"/>
    </row>
    <row r="478" customFormat="false" ht="15" hidden="false" customHeight="false" outlineLevel="0" collapsed="false">
      <c r="A478" s="15" t="s">
        <v>1374</v>
      </c>
      <c r="B478" s="8" t="s">
        <v>1375</v>
      </c>
      <c r="C478" s="16"/>
      <c r="D478" s="17"/>
      <c r="E478" s="17"/>
      <c r="F478" s="17"/>
      <c r="G478" s="13"/>
      <c r="H478" s="13"/>
      <c r="I478" s="17"/>
      <c r="J478" s="17"/>
      <c r="K478" s="17"/>
      <c r="L478" s="17"/>
      <c r="M478" s="17"/>
      <c r="N478" s="17"/>
      <c r="O478" s="17"/>
      <c r="P478" s="17"/>
      <c r="Q478" s="17"/>
      <c r="R478" s="16"/>
      <c r="S478" s="16"/>
      <c r="T478" s="18"/>
      <c r="U478" s="13"/>
      <c r="V478" s="13"/>
      <c r="W478" s="17"/>
      <c r="X478" s="17"/>
      <c r="Y478" s="17"/>
      <c r="Z478" s="17"/>
      <c r="AA478" s="13"/>
    </row>
    <row r="479" customFormat="false" ht="12.75" hidden="false" customHeight="false" outlineLevel="0" collapsed="false">
      <c r="A479" s="15"/>
      <c r="B479" s="16"/>
      <c r="C479" s="16"/>
      <c r="D479" s="17"/>
      <c r="E479" s="17"/>
      <c r="F479" s="17"/>
      <c r="G479" s="13"/>
      <c r="H479" s="13"/>
      <c r="I479" s="17"/>
      <c r="J479" s="17"/>
      <c r="K479" s="17"/>
      <c r="L479" s="17"/>
      <c r="M479" s="17"/>
      <c r="N479" s="17"/>
      <c r="O479" s="17"/>
      <c r="P479" s="17"/>
      <c r="Q479" s="17"/>
      <c r="R479" s="16"/>
      <c r="S479" s="16"/>
      <c r="T479" s="18"/>
      <c r="U479" s="13"/>
      <c r="V479" s="13"/>
      <c r="W479" s="17"/>
      <c r="X479" s="17"/>
      <c r="Y479" s="17"/>
      <c r="Z479" s="17"/>
      <c r="AA479" s="13"/>
    </row>
    <row r="480" customFormat="false" ht="12.75" hidden="false" customHeight="false" outlineLevel="0" collapsed="false">
      <c r="A480" s="15"/>
      <c r="B480" s="16"/>
      <c r="C480" s="16"/>
      <c r="D480" s="17"/>
      <c r="E480" s="17"/>
      <c r="F480" s="17"/>
      <c r="G480" s="13"/>
      <c r="H480" s="13"/>
      <c r="I480" s="17"/>
      <c r="J480" s="17"/>
      <c r="K480" s="17"/>
      <c r="L480" s="17"/>
      <c r="M480" s="17"/>
      <c r="N480" s="17"/>
      <c r="O480" s="17"/>
      <c r="P480" s="17"/>
      <c r="Q480" s="17"/>
      <c r="R480" s="16"/>
      <c r="S480" s="16"/>
      <c r="T480" s="18"/>
      <c r="U480" s="13"/>
      <c r="V480" s="13"/>
      <c r="W480" s="17"/>
      <c r="X480" s="17"/>
      <c r="Y480" s="17"/>
      <c r="Z480" s="17"/>
      <c r="AA480" s="13"/>
    </row>
    <row r="481" customFormat="false" ht="12.75" hidden="false" customHeight="false" outlineLevel="0" collapsed="false">
      <c r="A481" s="15"/>
      <c r="B481" s="16"/>
      <c r="C481" s="16"/>
      <c r="D481" s="17"/>
      <c r="E481" s="17"/>
      <c r="F481" s="17"/>
      <c r="G481" s="13"/>
      <c r="H481" s="13"/>
      <c r="I481" s="17"/>
      <c r="J481" s="17"/>
      <c r="K481" s="17"/>
      <c r="L481" s="17"/>
      <c r="M481" s="17"/>
      <c r="N481" s="17"/>
      <c r="O481" s="17"/>
      <c r="P481" s="17"/>
      <c r="Q481" s="17"/>
      <c r="R481" s="16"/>
      <c r="S481" s="16"/>
      <c r="T481" s="18"/>
      <c r="U481" s="13"/>
      <c r="V481" s="13"/>
      <c r="W481" s="17"/>
      <c r="X481" s="17"/>
      <c r="Y481" s="17"/>
      <c r="Z481" s="17"/>
      <c r="AA481" s="13"/>
    </row>
    <row r="482" customFormat="false" ht="12.75" hidden="false" customHeight="false" outlineLevel="0" collapsed="false">
      <c r="A482" s="15"/>
      <c r="B482" s="16"/>
      <c r="C482" s="16"/>
      <c r="D482" s="17"/>
      <c r="E482" s="17"/>
      <c r="F482" s="17"/>
      <c r="G482" s="13"/>
      <c r="H482" s="13"/>
      <c r="I482" s="17"/>
      <c r="J482" s="17"/>
      <c r="K482" s="17"/>
      <c r="L482" s="17"/>
      <c r="M482" s="17"/>
      <c r="N482" s="17"/>
      <c r="O482" s="17"/>
      <c r="P482" s="17"/>
      <c r="Q482" s="17"/>
      <c r="R482" s="16"/>
      <c r="S482" s="16"/>
      <c r="T482" s="18"/>
      <c r="U482" s="13"/>
      <c r="V482" s="13"/>
      <c r="W482" s="17"/>
      <c r="X482" s="17"/>
      <c r="Y482" s="17"/>
      <c r="Z482" s="17"/>
      <c r="AA482" s="13"/>
    </row>
    <row r="483" customFormat="false" ht="12.75" hidden="false" customHeight="false" outlineLevel="0" collapsed="false">
      <c r="A483" s="15"/>
      <c r="B483" s="16"/>
      <c r="C483" s="16"/>
      <c r="D483" s="17"/>
      <c r="E483" s="17"/>
      <c r="F483" s="17"/>
      <c r="G483" s="13"/>
      <c r="H483" s="13"/>
      <c r="I483" s="17"/>
      <c r="J483" s="17"/>
      <c r="K483" s="17"/>
      <c r="L483" s="17"/>
      <c r="M483" s="17"/>
      <c r="N483" s="17"/>
      <c r="O483" s="17"/>
      <c r="P483" s="17"/>
      <c r="Q483" s="17"/>
      <c r="R483" s="16"/>
      <c r="S483" s="16"/>
      <c r="T483" s="18"/>
      <c r="U483" s="13"/>
      <c r="V483" s="13"/>
      <c r="W483" s="17"/>
      <c r="X483" s="17"/>
      <c r="Y483" s="17"/>
      <c r="Z483" s="17"/>
      <c r="AA483" s="13"/>
    </row>
    <row r="484" customFormat="false" ht="12.75" hidden="false" customHeight="false" outlineLevel="0" collapsed="false">
      <c r="A484" s="15"/>
      <c r="B484" s="16"/>
      <c r="C484" s="16"/>
      <c r="D484" s="17"/>
      <c r="E484" s="17"/>
      <c r="F484" s="17"/>
      <c r="G484" s="13"/>
      <c r="H484" s="13"/>
      <c r="I484" s="17"/>
      <c r="J484" s="17"/>
      <c r="K484" s="17"/>
      <c r="L484" s="17"/>
      <c r="M484" s="17"/>
      <c r="N484" s="17"/>
      <c r="O484" s="17"/>
      <c r="P484" s="17"/>
      <c r="Q484" s="17"/>
      <c r="R484" s="16"/>
      <c r="S484" s="16"/>
      <c r="T484" s="18"/>
      <c r="U484" s="13"/>
      <c r="V484" s="13"/>
      <c r="W484" s="17"/>
      <c r="X484" s="17"/>
      <c r="Y484" s="17"/>
      <c r="Z484" s="17"/>
      <c r="AA484" s="13"/>
    </row>
    <row r="485" customFormat="false" ht="12.75" hidden="false" customHeight="false" outlineLevel="0" collapsed="false">
      <c r="A485" s="15"/>
      <c r="B485" s="16"/>
      <c r="C485" s="16"/>
      <c r="D485" s="17"/>
      <c r="E485" s="17"/>
      <c r="F485" s="17"/>
      <c r="G485" s="13"/>
      <c r="H485" s="13"/>
      <c r="I485" s="17"/>
      <c r="J485" s="17"/>
      <c r="K485" s="17"/>
      <c r="L485" s="17"/>
      <c r="M485" s="17"/>
      <c r="N485" s="17"/>
      <c r="O485" s="17"/>
      <c r="P485" s="17"/>
      <c r="Q485" s="17"/>
      <c r="R485" s="16"/>
      <c r="S485" s="16"/>
      <c r="T485" s="18"/>
      <c r="U485" s="13"/>
      <c r="V485" s="13"/>
      <c r="W485" s="17"/>
      <c r="X485" s="17"/>
      <c r="Y485" s="17"/>
      <c r="Z485" s="17"/>
      <c r="AA485" s="13"/>
    </row>
    <row r="486" customFormat="false" ht="12.75" hidden="false" customHeight="false" outlineLevel="0" collapsed="false">
      <c r="A486" s="15"/>
      <c r="B486" s="16"/>
      <c r="C486" s="16"/>
      <c r="D486" s="17"/>
      <c r="E486" s="17"/>
      <c r="F486" s="17"/>
      <c r="G486" s="13"/>
      <c r="H486" s="13"/>
      <c r="I486" s="17"/>
      <c r="J486" s="17"/>
      <c r="K486" s="17"/>
      <c r="L486" s="17"/>
      <c r="M486" s="17"/>
      <c r="N486" s="17"/>
      <c r="O486" s="17"/>
      <c r="P486" s="17"/>
      <c r="Q486" s="17"/>
      <c r="R486" s="16"/>
      <c r="S486" s="16"/>
      <c r="T486" s="18"/>
      <c r="U486" s="13"/>
      <c r="V486" s="13"/>
      <c r="W486" s="17"/>
      <c r="X486" s="17"/>
      <c r="Y486" s="17"/>
      <c r="Z486" s="17"/>
      <c r="AA486" s="13"/>
    </row>
    <row r="487" customFormat="false" ht="12.75" hidden="false" customHeight="false" outlineLevel="0" collapsed="false">
      <c r="A487" s="15"/>
      <c r="B487" s="16"/>
      <c r="C487" s="16"/>
      <c r="D487" s="17"/>
      <c r="E487" s="17"/>
      <c r="F487" s="17"/>
      <c r="G487" s="13"/>
      <c r="H487" s="13"/>
      <c r="I487" s="17"/>
      <c r="J487" s="17"/>
      <c r="K487" s="17"/>
      <c r="L487" s="17"/>
      <c r="M487" s="17"/>
      <c r="N487" s="17"/>
      <c r="O487" s="17"/>
      <c r="P487" s="17"/>
      <c r="Q487" s="17"/>
      <c r="R487" s="16"/>
      <c r="S487" s="16"/>
      <c r="T487" s="18"/>
      <c r="U487" s="13"/>
      <c r="V487" s="13"/>
      <c r="W487" s="17"/>
      <c r="X487" s="17"/>
      <c r="Y487" s="17"/>
      <c r="Z487" s="17"/>
      <c r="AA487" s="13"/>
    </row>
    <row r="488" customFormat="false" ht="12.75" hidden="false" customHeight="false" outlineLevel="0" collapsed="false">
      <c r="A488" s="15"/>
      <c r="B488" s="16"/>
      <c r="C488" s="16"/>
      <c r="D488" s="17"/>
      <c r="E488" s="17"/>
      <c r="F488" s="17"/>
      <c r="G488" s="13"/>
      <c r="H488" s="13"/>
      <c r="I488" s="17"/>
      <c r="J488" s="17"/>
      <c r="K488" s="17"/>
      <c r="L488" s="17"/>
      <c r="M488" s="17"/>
      <c r="N488" s="17"/>
      <c r="O488" s="17"/>
      <c r="P488" s="17"/>
      <c r="Q488" s="17"/>
      <c r="R488" s="16"/>
      <c r="S488" s="16"/>
      <c r="T488" s="18"/>
      <c r="U488" s="13"/>
      <c r="V488" s="13"/>
      <c r="W488" s="17"/>
      <c r="X488" s="17"/>
      <c r="Y488" s="17"/>
      <c r="Z488" s="17"/>
      <c r="AA488" s="13"/>
    </row>
    <row r="489" customFormat="false" ht="12.75" hidden="false" customHeight="false" outlineLevel="0" collapsed="false">
      <c r="A489" s="15"/>
      <c r="B489" s="16"/>
      <c r="C489" s="16"/>
      <c r="D489" s="17"/>
      <c r="E489" s="17"/>
      <c r="F489" s="17"/>
      <c r="G489" s="13"/>
      <c r="H489" s="13"/>
      <c r="I489" s="17"/>
      <c r="J489" s="17"/>
      <c r="K489" s="17"/>
      <c r="L489" s="17"/>
      <c r="M489" s="17"/>
      <c r="N489" s="17"/>
      <c r="O489" s="17"/>
      <c r="P489" s="17"/>
      <c r="Q489" s="17"/>
      <c r="R489" s="16"/>
      <c r="S489" s="16"/>
      <c r="T489" s="18"/>
      <c r="U489" s="13"/>
      <c r="V489" s="13"/>
      <c r="W489" s="17"/>
      <c r="X489" s="17"/>
      <c r="Y489" s="17"/>
      <c r="Z489" s="17"/>
      <c r="AA489" s="13"/>
    </row>
    <row r="490" customFormat="false" ht="12.75" hidden="false" customHeight="false" outlineLevel="0" collapsed="false">
      <c r="A490" s="15"/>
      <c r="B490" s="16"/>
      <c r="C490" s="16"/>
      <c r="D490" s="17"/>
      <c r="E490" s="17"/>
      <c r="F490" s="17"/>
      <c r="G490" s="13"/>
      <c r="H490" s="13"/>
      <c r="I490" s="17"/>
      <c r="J490" s="17"/>
      <c r="K490" s="17"/>
      <c r="L490" s="17"/>
      <c r="M490" s="17"/>
      <c r="N490" s="17"/>
      <c r="O490" s="17"/>
      <c r="P490" s="17"/>
      <c r="Q490" s="17"/>
      <c r="R490" s="16"/>
      <c r="S490" s="16"/>
      <c r="T490" s="18"/>
      <c r="U490" s="13"/>
      <c r="V490" s="13"/>
      <c r="W490" s="17"/>
      <c r="X490" s="17"/>
      <c r="Y490" s="17"/>
      <c r="Z490" s="17"/>
      <c r="AA490" s="13"/>
    </row>
    <row r="491" customFormat="false" ht="12.75" hidden="false" customHeight="false" outlineLevel="0" collapsed="false">
      <c r="A491" s="15"/>
      <c r="B491" s="16"/>
      <c r="C491" s="16"/>
      <c r="D491" s="17"/>
      <c r="E491" s="17"/>
      <c r="F491" s="17"/>
      <c r="G491" s="13"/>
      <c r="H491" s="13"/>
      <c r="I491" s="17"/>
      <c r="J491" s="17"/>
      <c r="K491" s="17"/>
      <c r="L491" s="17"/>
      <c r="M491" s="17"/>
      <c r="N491" s="17"/>
      <c r="O491" s="17"/>
      <c r="P491" s="17"/>
      <c r="Q491" s="17"/>
      <c r="R491" s="16"/>
      <c r="S491" s="16"/>
      <c r="T491" s="18"/>
      <c r="U491" s="13"/>
      <c r="V491" s="13"/>
      <c r="W491" s="17"/>
      <c r="X491" s="17"/>
      <c r="Y491" s="17"/>
      <c r="Z491" s="17"/>
      <c r="AA491" s="13"/>
    </row>
    <row r="492" customFormat="false" ht="12.75" hidden="false" customHeight="false" outlineLevel="0" collapsed="false">
      <c r="A492" s="15"/>
      <c r="B492" s="16"/>
      <c r="C492" s="16"/>
      <c r="D492" s="17"/>
      <c r="E492" s="17"/>
      <c r="F492" s="17"/>
      <c r="G492" s="13"/>
      <c r="H492" s="13"/>
      <c r="I492" s="17"/>
      <c r="J492" s="17"/>
      <c r="K492" s="17"/>
      <c r="L492" s="17"/>
      <c r="M492" s="17"/>
      <c r="N492" s="17"/>
      <c r="O492" s="17"/>
      <c r="P492" s="17"/>
      <c r="Q492" s="17"/>
      <c r="R492" s="16"/>
      <c r="S492" s="16"/>
      <c r="T492" s="18"/>
      <c r="U492" s="13"/>
      <c r="V492" s="13"/>
      <c r="W492" s="17"/>
      <c r="X492" s="17"/>
      <c r="Y492" s="17"/>
      <c r="Z492" s="17"/>
      <c r="AA492" s="13"/>
    </row>
    <row r="493" customFormat="false" ht="12.75" hidden="false" customHeight="false" outlineLevel="0" collapsed="false">
      <c r="A493" s="15"/>
      <c r="B493" s="16"/>
      <c r="C493" s="16"/>
      <c r="D493" s="17"/>
      <c r="E493" s="17"/>
      <c r="F493" s="17"/>
      <c r="G493" s="13"/>
      <c r="H493" s="13"/>
      <c r="I493" s="17"/>
      <c r="J493" s="17"/>
      <c r="K493" s="17"/>
      <c r="L493" s="17"/>
      <c r="M493" s="17"/>
      <c r="N493" s="17"/>
      <c r="O493" s="17"/>
      <c r="P493" s="17"/>
      <c r="Q493" s="17"/>
      <c r="R493" s="16"/>
      <c r="S493" s="16"/>
      <c r="T493" s="18"/>
      <c r="U493" s="13"/>
      <c r="V493" s="13"/>
      <c r="W493" s="17"/>
      <c r="X493" s="17"/>
      <c r="Y493" s="17"/>
      <c r="Z493" s="17"/>
      <c r="AA493" s="13"/>
    </row>
    <row r="494" customFormat="false" ht="12.75" hidden="false" customHeight="false" outlineLevel="0" collapsed="false">
      <c r="A494" s="15"/>
      <c r="B494" s="16"/>
      <c r="C494" s="16"/>
      <c r="D494" s="17"/>
      <c r="E494" s="17"/>
      <c r="F494" s="17"/>
      <c r="G494" s="13"/>
      <c r="H494" s="13"/>
      <c r="I494" s="17"/>
      <c r="J494" s="17"/>
      <c r="K494" s="17"/>
      <c r="L494" s="17"/>
      <c r="M494" s="17"/>
      <c r="N494" s="17"/>
      <c r="O494" s="17"/>
      <c r="P494" s="17"/>
      <c r="Q494" s="17"/>
      <c r="R494" s="16"/>
      <c r="S494" s="16"/>
      <c r="T494" s="18"/>
      <c r="U494" s="13"/>
      <c r="V494" s="13"/>
      <c r="W494" s="17"/>
      <c r="X494" s="17"/>
      <c r="Y494" s="17"/>
      <c r="Z494" s="17"/>
      <c r="AA494" s="13"/>
    </row>
    <row r="495" customFormat="false" ht="12.75" hidden="false" customHeight="false" outlineLevel="0" collapsed="false">
      <c r="A495" s="15"/>
      <c r="B495" s="16"/>
      <c r="C495" s="16"/>
      <c r="D495" s="17"/>
      <c r="E495" s="17"/>
      <c r="F495" s="17"/>
      <c r="G495" s="13"/>
      <c r="H495" s="13"/>
      <c r="I495" s="17"/>
      <c r="J495" s="17"/>
      <c r="K495" s="17"/>
      <c r="L495" s="17"/>
      <c r="M495" s="17"/>
      <c r="N495" s="17"/>
      <c r="O495" s="17"/>
      <c r="P495" s="17"/>
      <c r="Q495" s="17"/>
      <c r="R495" s="16"/>
      <c r="S495" s="16"/>
      <c r="T495" s="18"/>
      <c r="U495" s="13"/>
      <c r="V495" s="13"/>
      <c r="W495" s="17"/>
      <c r="X495" s="17"/>
      <c r="Y495" s="17"/>
      <c r="Z495" s="17"/>
      <c r="AA495" s="13"/>
    </row>
    <row r="496" customFormat="false" ht="12.75" hidden="false" customHeight="false" outlineLevel="0" collapsed="false">
      <c r="A496" s="15"/>
      <c r="B496" s="16"/>
      <c r="C496" s="16"/>
      <c r="D496" s="17"/>
      <c r="E496" s="17"/>
      <c r="F496" s="17"/>
      <c r="G496" s="13"/>
      <c r="H496" s="13"/>
      <c r="I496" s="17"/>
      <c r="J496" s="17"/>
      <c r="K496" s="17"/>
      <c r="L496" s="17"/>
      <c r="M496" s="17"/>
      <c r="N496" s="17"/>
      <c r="O496" s="17"/>
      <c r="P496" s="17"/>
      <c r="Q496" s="17"/>
      <c r="R496" s="16"/>
      <c r="S496" s="16"/>
      <c r="T496" s="18"/>
      <c r="U496" s="13"/>
      <c r="V496" s="13"/>
      <c r="W496" s="17"/>
      <c r="X496" s="17"/>
      <c r="Y496" s="17"/>
      <c r="Z496" s="17"/>
      <c r="AA496" s="13"/>
    </row>
    <row r="497" customFormat="false" ht="12.75" hidden="false" customHeight="false" outlineLevel="0" collapsed="false">
      <c r="A497" s="15"/>
      <c r="B497" s="16"/>
      <c r="C497" s="16"/>
      <c r="D497" s="17"/>
      <c r="E497" s="17"/>
      <c r="F497" s="17"/>
      <c r="G497" s="13"/>
      <c r="H497" s="13"/>
      <c r="I497" s="17"/>
      <c r="J497" s="17"/>
      <c r="K497" s="17"/>
      <c r="L497" s="17"/>
      <c r="M497" s="17"/>
      <c r="N497" s="17"/>
      <c r="O497" s="17"/>
      <c r="P497" s="17"/>
      <c r="Q497" s="17"/>
      <c r="R497" s="16"/>
      <c r="S497" s="16"/>
      <c r="T497" s="18"/>
      <c r="U497" s="13"/>
      <c r="V497" s="13"/>
      <c r="W497" s="17"/>
      <c r="X497" s="17"/>
      <c r="Y497" s="17"/>
      <c r="Z497" s="17"/>
      <c r="AA497" s="13"/>
    </row>
    <row r="498" customFormat="false" ht="12.75" hidden="false" customHeight="false" outlineLevel="0" collapsed="false">
      <c r="A498" s="15"/>
      <c r="B498" s="16"/>
      <c r="C498" s="16"/>
      <c r="D498" s="17"/>
      <c r="E498" s="17"/>
      <c r="F498" s="17"/>
      <c r="G498" s="13"/>
      <c r="H498" s="13"/>
      <c r="I498" s="17"/>
      <c r="J498" s="17"/>
      <c r="K498" s="17"/>
      <c r="L498" s="17"/>
      <c r="M498" s="17"/>
      <c r="N498" s="17"/>
      <c r="O498" s="17"/>
      <c r="P498" s="17"/>
      <c r="Q498" s="17"/>
      <c r="R498" s="16"/>
      <c r="S498" s="16"/>
      <c r="T498" s="18"/>
      <c r="U498" s="13"/>
      <c r="V498" s="13"/>
      <c r="W498" s="17"/>
      <c r="X498" s="17"/>
      <c r="Y498" s="17"/>
      <c r="Z498" s="17"/>
      <c r="AA498" s="13"/>
    </row>
    <row r="499" customFormat="false" ht="12.75" hidden="false" customHeight="false" outlineLevel="0" collapsed="false">
      <c r="A499" s="15"/>
      <c r="B499" s="16"/>
      <c r="C499" s="16"/>
      <c r="D499" s="17"/>
      <c r="E499" s="17"/>
      <c r="F499" s="17"/>
      <c r="G499" s="13"/>
      <c r="H499" s="13"/>
      <c r="I499" s="17"/>
      <c r="J499" s="17"/>
      <c r="K499" s="17"/>
      <c r="L499" s="17"/>
      <c r="M499" s="17"/>
      <c r="N499" s="17"/>
      <c r="O499" s="17"/>
      <c r="P499" s="17"/>
      <c r="Q499" s="17"/>
      <c r="R499" s="16"/>
      <c r="S499" s="16"/>
      <c r="T499" s="18"/>
      <c r="U499" s="13"/>
      <c r="V499" s="13"/>
      <c r="W499" s="17"/>
      <c r="X499" s="17"/>
      <c r="Y499" s="17"/>
      <c r="Z499" s="17"/>
      <c r="AA499" s="13"/>
    </row>
    <row r="500" customFormat="false" ht="12.75" hidden="false" customHeight="false" outlineLevel="0" collapsed="false">
      <c r="A500" s="15"/>
      <c r="B500" s="16"/>
      <c r="C500" s="16"/>
      <c r="D500" s="17"/>
      <c r="E500" s="17"/>
      <c r="F500" s="17"/>
      <c r="G500" s="13"/>
      <c r="H500" s="13"/>
      <c r="I500" s="17"/>
      <c r="J500" s="17"/>
      <c r="K500" s="17"/>
      <c r="L500" s="17"/>
      <c r="M500" s="17"/>
      <c r="N500" s="17"/>
      <c r="O500" s="17"/>
      <c r="P500" s="17"/>
      <c r="Q500" s="17"/>
      <c r="R500" s="16"/>
      <c r="S500" s="16"/>
      <c r="T500" s="18"/>
      <c r="U500" s="13"/>
      <c r="V500" s="13"/>
      <c r="W500" s="17"/>
      <c r="X500" s="17"/>
      <c r="Y500" s="17"/>
      <c r="Z500" s="17"/>
      <c r="AA500" s="13"/>
    </row>
    <row r="501" customFormat="false" ht="12.75" hidden="false" customHeight="false" outlineLevel="0" collapsed="false">
      <c r="A501" s="15"/>
      <c r="B501" s="16"/>
      <c r="C501" s="16"/>
      <c r="D501" s="17"/>
      <c r="E501" s="17"/>
      <c r="F501" s="17"/>
      <c r="G501" s="13"/>
      <c r="H501" s="13"/>
      <c r="I501" s="17"/>
      <c r="J501" s="17"/>
      <c r="K501" s="17"/>
      <c r="L501" s="17"/>
      <c r="M501" s="17"/>
      <c r="N501" s="17"/>
      <c r="O501" s="17"/>
      <c r="P501" s="17"/>
      <c r="Q501" s="17"/>
      <c r="R501" s="16"/>
      <c r="S501" s="16"/>
      <c r="T501" s="18"/>
      <c r="U501" s="13"/>
      <c r="V501" s="13"/>
      <c r="W501" s="17"/>
      <c r="X501" s="17"/>
      <c r="Y501" s="17"/>
      <c r="Z501" s="17"/>
      <c r="AA501" s="13"/>
    </row>
    <row r="502" customFormat="false" ht="12.75" hidden="false" customHeight="false" outlineLevel="0" collapsed="false">
      <c r="A502" s="15"/>
      <c r="B502" s="16"/>
      <c r="C502" s="16"/>
      <c r="D502" s="17"/>
      <c r="E502" s="17"/>
      <c r="F502" s="17"/>
      <c r="G502" s="13"/>
      <c r="H502" s="13"/>
      <c r="I502" s="17"/>
      <c r="J502" s="17"/>
      <c r="K502" s="17"/>
      <c r="L502" s="17"/>
      <c r="M502" s="17"/>
      <c r="N502" s="17"/>
      <c r="O502" s="17"/>
      <c r="P502" s="17"/>
      <c r="Q502" s="17"/>
      <c r="R502" s="16"/>
      <c r="S502" s="16"/>
      <c r="T502" s="18"/>
      <c r="U502" s="13"/>
      <c r="V502" s="13"/>
      <c r="W502" s="17"/>
      <c r="X502" s="17"/>
      <c r="Y502" s="17"/>
      <c r="Z502" s="17"/>
      <c r="AA502" s="13"/>
    </row>
    <row r="503" customFormat="false" ht="12.75" hidden="false" customHeight="false" outlineLevel="0" collapsed="false">
      <c r="A503" s="15"/>
      <c r="B503" s="16"/>
      <c r="C503" s="16"/>
      <c r="D503" s="17"/>
      <c r="E503" s="17"/>
      <c r="F503" s="17"/>
      <c r="G503" s="13"/>
      <c r="H503" s="13"/>
      <c r="I503" s="17"/>
      <c r="J503" s="17"/>
      <c r="K503" s="17"/>
      <c r="L503" s="17"/>
      <c r="M503" s="17"/>
      <c r="N503" s="17"/>
      <c r="O503" s="17"/>
      <c r="P503" s="17"/>
      <c r="Q503" s="17"/>
      <c r="R503" s="16"/>
      <c r="S503" s="16"/>
      <c r="T503" s="18"/>
      <c r="U503" s="13"/>
      <c r="V503" s="13"/>
      <c r="W503" s="17"/>
      <c r="X503" s="17"/>
      <c r="Y503" s="17"/>
      <c r="Z503" s="17"/>
      <c r="AA503" s="13"/>
    </row>
    <row r="504" customFormat="false" ht="12.75" hidden="false" customHeight="false" outlineLevel="0" collapsed="false">
      <c r="A504" s="15"/>
      <c r="B504" s="16"/>
      <c r="C504" s="16"/>
      <c r="D504" s="17"/>
      <c r="E504" s="17"/>
      <c r="F504" s="17"/>
      <c r="G504" s="13"/>
      <c r="H504" s="13"/>
      <c r="I504" s="17"/>
      <c r="J504" s="17"/>
      <c r="K504" s="17"/>
      <c r="L504" s="17"/>
      <c r="M504" s="17"/>
      <c r="N504" s="17"/>
      <c r="O504" s="17"/>
      <c r="P504" s="17"/>
      <c r="Q504" s="17"/>
      <c r="R504" s="16"/>
      <c r="S504" s="16"/>
      <c r="T504" s="18"/>
      <c r="U504" s="13"/>
      <c r="V504" s="13"/>
      <c r="W504" s="17"/>
      <c r="X504" s="17"/>
      <c r="Y504" s="17"/>
      <c r="Z504" s="17"/>
      <c r="AA504" s="13"/>
    </row>
    <row r="505" customFormat="false" ht="12.75" hidden="false" customHeight="false" outlineLevel="0" collapsed="false">
      <c r="A505" s="15"/>
      <c r="B505" s="16"/>
      <c r="C505" s="16"/>
      <c r="D505" s="17"/>
      <c r="E505" s="17"/>
      <c r="F505" s="17"/>
      <c r="G505" s="13"/>
      <c r="H505" s="13"/>
      <c r="I505" s="17"/>
      <c r="J505" s="17"/>
      <c r="K505" s="17"/>
      <c r="L505" s="17"/>
      <c r="M505" s="17"/>
      <c r="N505" s="17"/>
      <c r="O505" s="17"/>
      <c r="P505" s="17"/>
      <c r="Q505" s="17"/>
      <c r="R505" s="16"/>
      <c r="S505" s="16"/>
      <c r="T505" s="18"/>
      <c r="U505" s="13"/>
      <c r="V505" s="13"/>
      <c r="W505" s="17"/>
      <c r="X505" s="17"/>
      <c r="Y505" s="17"/>
      <c r="Z505" s="17"/>
      <c r="AA505" s="13"/>
    </row>
    <row r="506" customFormat="false" ht="12.75" hidden="false" customHeight="false" outlineLevel="0" collapsed="false">
      <c r="A506" s="15"/>
      <c r="B506" s="16"/>
      <c r="C506" s="16"/>
      <c r="D506" s="17"/>
      <c r="E506" s="17"/>
      <c r="F506" s="17"/>
      <c r="G506" s="13"/>
      <c r="H506" s="13"/>
      <c r="I506" s="17"/>
      <c r="J506" s="17"/>
      <c r="K506" s="17"/>
      <c r="L506" s="17"/>
      <c r="M506" s="17"/>
      <c r="N506" s="17"/>
      <c r="O506" s="17"/>
      <c r="P506" s="17"/>
      <c r="Q506" s="17"/>
      <c r="R506" s="16"/>
      <c r="S506" s="16"/>
      <c r="T506" s="18"/>
      <c r="U506" s="13"/>
      <c r="V506" s="13"/>
      <c r="W506" s="17"/>
      <c r="X506" s="17"/>
      <c r="Y506" s="17"/>
      <c r="Z506" s="17"/>
      <c r="AA506" s="13"/>
    </row>
    <row r="507" customFormat="false" ht="12.75" hidden="false" customHeight="false" outlineLevel="0" collapsed="false">
      <c r="A507" s="15"/>
      <c r="B507" s="16"/>
      <c r="C507" s="16"/>
      <c r="D507" s="17"/>
      <c r="E507" s="17"/>
      <c r="F507" s="17"/>
      <c r="G507" s="13"/>
      <c r="H507" s="13"/>
      <c r="I507" s="17"/>
      <c r="J507" s="17"/>
      <c r="K507" s="17"/>
      <c r="L507" s="17"/>
      <c r="M507" s="17"/>
      <c r="N507" s="17"/>
      <c r="O507" s="17"/>
      <c r="P507" s="17"/>
      <c r="Q507" s="17"/>
      <c r="R507" s="16"/>
      <c r="S507" s="16"/>
      <c r="T507" s="18"/>
      <c r="U507" s="13"/>
      <c r="V507" s="13"/>
      <c r="W507" s="17"/>
      <c r="X507" s="17"/>
      <c r="Y507" s="17"/>
      <c r="Z507" s="17"/>
      <c r="AA507" s="13"/>
    </row>
    <row r="508" customFormat="false" ht="12.75" hidden="false" customHeight="false" outlineLevel="0" collapsed="false">
      <c r="A508" s="15"/>
      <c r="B508" s="16"/>
      <c r="C508" s="16"/>
      <c r="D508" s="17"/>
      <c r="E508" s="17"/>
      <c r="F508" s="17"/>
      <c r="G508" s="13"/>
      <c r="H508" s="13"/>
      <c r="I508" s="17"/>
      <c r="J508" s="17"/>
      <c r="K508" s="17"/>
      <c r="L508" s="17"/>
      <c r="M508" s="17"/>
      <c r="N508" s="17"/>
      <c r="O508" s="17"/>
      <c r="P508" s="17"/>
      <c r="Q508" s="17"/>
      <c r="R508" s="16"/>
      <c r="S508" s="16"/>
      <c r="T508" s="18"/>
      <c r="U508" s="13"/>
      <c r="V508" s="13"/>
      <c r="W508" s="17"/>
      <c r="X508" s="17"/>
      <c r="Y508" s="17"/>
      <c r="Z508" s="17"/>
      <c r="AA508" s="13"/>
    </row>
    <row r="509" customFormat="false" ht="12.75" hidden="false" customHeight="false" outlineLevel="0" collapsed="false">
      <c r="A509" s="15"/>
      <c r="B509" s="16"/>
      <c r="C509" s="16"/>
      <c r="D509" s="17"/>
      <c r="E509" s="17"/>
      <c r="F509" s="17"/>
      <c r="G509" s="13"/>
      <c r="H509" s="13"/>
      <c r="I509" s="17"/>
      <c r="J509" s="17"/>
      <c r="K509" s="17"/>
      <c r="L509" s="17"/>
      <c r="M509" s="17"/>
      <c r="N509" s="17"/>
      <c r="O509" s="17"/>
      <c r="P509" s="17"/>
      <c r="Q509" s="17"/>
      <c r="R509" s="16"/>
      <c r="S509" s="16"/>
      <c r="T509" s="18"/>
      <c r="U509" s="13"/>
      <c r="V509" s="13"/>
      <c r="W509" s="17"/>
      <c r="X509" s="17"/>
      <c r="Y509" s="17"/>
      <c r="Z509" s="17"/>
      <c r="AA509" s="13"/>
    </row>
    <row r="510" customFormat="false" ht="12.75" hidden="false" customHeight="false" outlineLevel="0" collapsed="false">
      <c r="A510" s="15"/>
      <c r="B510" s="16"/>
      <c r="C510" s="16"/>
      <c r="D510" s="17"/>
      <c r="E510" s="17"/>
      <c r="F510" s="17"/>
      <c r="G510" s="13"/>
      <c r="H510" s="13"/>
      <c r="I510" s="17"/>
      <c r="J510" s="17"/>
      <c r="K510" s="17"/>
      <c r="L510" s="17"/>
      <c r="M510" s="17"/>
      <c r="N510" s="17"/>
      <c r="O510" s="17"/>
      <c r="P510" s="17"/>
      <c r="Q510" s="17"/>
      <c r="R510" s="16"/>
      <c r="S510" s="16"/>
      <c r="T510" s="18"/>
      <c r="U510" s="13"/>
      <c r="V510" s="13"/>
      <c r="W510" s="17"/>
      <c r="X510" s="17"/>
      <c r="Y510" s="17"/>
      <c r="Z510" s="17"/>
      <c r="AA510" s="13"/>
    </row>
    <row r="511" customFormat="false" ht="12.75" hidden="false" customHeight="false" outlineLevel="0" collapsed="false">
      <c r="A511" s="15"/>
      <c r="B511" s="16"/>
      <c r="C511" s="16"/>
      <c r="D511" s="17"/>
      <c r="E511" s="17"/>
      <c r="F511" s="17"/>
      <c r="G511" s="13"/>
      <c r="H511" s="13"/>
      <c r="I511" s="17"/>
      <c r="J511" s="17"/>
      <c r="K511" s="17"/>
      <c r="L511" s="17"/>
      <c r="M511" s="17"/>
      <c r="N511" s="17"/>
      <c r="O511" s="17"/>
      <c r="P511" s="17"/>
      <c r="Q511" s="17"/>
      <c r="R511" s="16"/>
      <c r="S511" s="16"/>
      <c r="T511" s="18"/>
      <c r="U511" s="13"/>
      <c r="V511" s="13"/>
      <c r="W511" s="17"/>
      <c r="X511" s="17"/>
      <c r="Y511" s="17"/>
      <c r="Z511" s="17"/>
      <c r="AA511" s="13"/>
    </row>
    <row r="512" customFormat="false" ht="12.75" hidden="false" customHeight="false" outlineLevel="0" collapsed="false">
      <c r="A512" s="15"/>
      <c r="B512" s="16"/>
      <c r="C512" s="16"/>
      <c r="D512" s="17"/>
      <c r="E512" s="17"/>
      <c r="F512" s="17"/>
      <c r="G512" s="13"/>
      <c r="H512" s="13"/>
      <c r="I512" s="17"/>
      <c r="J512" s="17"/>
      <c r="K512" s="17"/>
      <c r="L512" s="17"/>
      <c r="M512" s="17"/>
      <c r="N512" s="17"/>
      <c r="O512" s="17"/>
      <c r="P512" s="17"/>
      <c r="Q512" s="17"/>
      <c r="R512" s="16"/>
      <c r="S512" s="16"/>
      <c r="T512" s="18"/>
      <c r="U512" s="13"/>
      <c r="V512" s="13"/>
      <c r="W512" s="17"/>
      <c r="X512" s="17"/>
      <c r="Y512" s="17"/>
      <c r="Z512" s="17"/>
      <c r="AA512" s="13"/>
    </row>
    <row r="513" customFormat="false" ht="12.75" hidden="false" customHeight="false" outlineLevel="0" collapsed="false">
      <c r="A513" s="15"/>
      <c r="B513" s="16"/>
      <c r="C513" s="16"/>
      <c r="D513" s="17"/>
      <c r="E513" s="17"/>
      <c r="F513" s="17"/>
      <c r="G513" s="13"/>
      <c r="H513" s="13"/>
      <c r="I513" s="17"/>
      <c r="J513" s="17"/>
      <c r="K513" s="17"/>
      <c r="L513" s="17"/>
      <c r="M513" s="17"/>
      <c r="N513" s="17"/>
      <c r="O513" s="17"/>
      <c r="P513" s="17"/>
      <c r="Q513" s="17"/>
      <c r="R513" s="16"/>
      <c r="S513" s="16"/>
      <c r="T513" s="18"/>
      <c r="U513" s="13"/>
      <c r="V513" s="13"/>
      <c r="W513" s="17"/>
      <c r="X513" s="17"/>
      <c r="Y513" s="17"/>
      <c r="Z513" s="17"/>
      <c r="AA513" s="13"/>
    </row>
    <row r="514" customFormat="false" ht="12.75" hidden="false" customHeight="false" outlineLevel="0" collapsed="false">
      <c r="A514" s="15"/>
      <c r="B514" s="16"/>
      <c r="C514" s="16"/>
      <c r="D514" s="17"/>
      <c r="E514" s="17"/>
      <c r="F514" s="17"/>
      <c r="G514" s="13"/>
      <c r="H514" s="13"/>
      <c r="I514" s="17"/>
      <c r="J514" s="17"/>
      <c r="K514" s="17"/>
      <c r="L514" s="17"/>
      <c r="M514" s="17"/>
      <c r="N514" s="17"/>
      <c r="O514" s="17"/>
      <c r="P514" s="17"/>
      <c r="Q514" s="17"/>
      <c r="R514" s="16"/>
      <c r="S514" s="16"/>
      <c r="T514" s="18"/>
      <c r="U514" s="13"/>
      <c r="V514" s="13"/>
      <c r="W514" s="17"/>
      <c r="X514" s="17"/>
      <c r="Y514" s="17"/>
      <c r="Z514" s="17"/>
      <c r="AA514" s="13"/>
    </row>
    <row r="515" customFormat="false" ht="12.75" hidden="false" customHeight="false" outlineLevel="0" collapsed="false">
      <c r="A515" s="15"/>
      <c r="B515" s="16"/>
      <c r="C515" s="16"/>
      <c r="D515" s="17"/>
      <c r="E515" s="17"/>
      <c r="F515" s="17"/>
      <c r="G515" s="13"/>
      <c r="H515" s="13"/>
      <c r="I515" s="17"/>
      <c r="J515" s="17"/>
      <c r="K515" s="17"/>
      <c r="L515" s="17"/>
      <c r="M515" s="17"/>
      <c r="N515" s="17"/>
      <c r="O515" s="17"/>
      <c r="P515" s="17"/>
      <c r="Q515" s="17"/>
      <c r="R515" s="16"/>
      <c r="S515" s="16"/>
      <c r="T515" s="18"/>
      <c r="U515" s="13"/>
      <c r="V515" s="13"/>
      <c r="W515" s="17"/>
      <c r="X515" s="17"/>
      <c r="Y515" s="17"/>
      <c r="Z515" s="17"/>
      <c r="AA515" s="13"/>
    </row>
    <row r="516" customFormat="false" ht="12.75" hidden="false" customHeight="false" outlineLevel="0" collapsed="false">
      <c r="A516" s="15"/>
      <c r="B516" s="16"/>
      <c r="C516" s="16"/>
      <c r="D516" s="17"/>
      <c r="E516" s="17"/>
      <c r="F516" s="17"/>
      <c r="G516" s="13"/>
      <c r="H516" s="13"/>
      <c r="I516" s="17"/>
      <c r="J516" s="17"/>
      <c r="K516" s="17"/>
      <c r="L516" s="17"/>
      <c r="M516" s="17"/>
      <c r="N516" s="17"/>
      <c r="O516" s="17"/>
      <c r="P516" s="17"/>
      <c r="Q516" s="17"/>
      <c r="R516" s="16"/>
      <c r="S516" s="16"/>
      <c r="T516" s="18"/>
      <c r="U516" s="13"/>
      <c r="V516" s="13"/>
      <c r="W516" s="17"/>
      <c r="X516" s="17"/>
      <c r="Y516" s="17"/>
      <c r="Z516" s="17"/>
      <c r="AA516" s="13"/>
    </row>
    <row r="517" customFormat="false" ht="12.75" hidden="false" customHeight="false" outlineLevel="0" collapsed="false">
      <c r="A517" s="15"/>
      <c r="B517" s="16"/>
      <c r="C517" s="16"/>
      <c r="D517" s="17"/>
      <c r="E517" s="17"/>
      <c r="F517" s="17"/>
      <c r="G517" s="13"/>
      <c r="H517" s="13"/>
      <c r="I517" s="17"/>
      <c r="J517" s="17"/>
      <c r="K517" s="17"/>
      <c r="L517" s="17"/>
      <c r="M517" s="17"/>
      <c r="N517" s="17"/>
      <c r="O517" s="17"/>
      <c r="P517" s="17"/>
      <c r="Q517" s="17"/>
      <c r="R517" s="16"/>
      <c r="S517" s="16"/>
      <c r="T517" s="18"/>
      <c r="U517" s="13"/>
      <c r="V517" s="13"/>
      <c r="W517" s="17"/>
      <c r="X517" s="17"/>
      <c r="Y517" s="17"/>
      <c r="Z517" s="17"/>
      <c r="AA517" s="13"/>
    </row>
    <row r="518" customFormat="false" ht="12.75" hidden="false" customHeight="false" outlineLevel="0" collapsed="false">
      <c r="A518" s="15"/>
      <c r="B518" s="16"/>
      <c r="C518" s="16"/>
      <c r="D518" s="17"/>
      <c r="E518" s="17"/>
      <c r="F518" s="17"/>
      <c r="G518" s="13"/>
      <c r="H518" s="13"/>
      <c r="I518" s="17"/>
      <c r="J518" s="17"/>
      <c r="K518" s="17"/>
      <c r="L518" s="17"/>
      <c r="M518" s="17"/>
      <c r="N518" s="17"/>
      <c r="O518" s="17"/>
      <c r="P518" s="17"/>
      <c r="Q518" s="17"/>
      <c r="R518" s="16"/>
      <c r="S518" s="16"/>
      <c r="T518" s="18"/>
      <c r="U518" s="13"/>
      <c r="V518" s="13"/>
      <c r="W518" s="17"/>
      <c r="X518" s="17"/>
      <c r="Y518" s="17"/>
      <c r="Z518" s="17"/>
      <c r="AA518" s="13"/>
    </row>
    <row r="519" customFormat="false" ht="12.75" hidden="false" customHeight="false" outlineLevel="0" collapsed="false">
      <c r="A519" s="15"/>
      <c r="B519" s="16"/>
      <c r="C519" s="16"/>
      <c r="D519" s="17"/>
      <c r="E519" s="17"/>
      <c r="F519" s="17"/>
      <c r="G519" s="13"/>
      <c r="H519" s="13"/>
      <c r="I519" s="17"/>
      <c r="J519" s="17"/>
      <c r="K519" s="17"/>
      <c r="L519" s="17"/>
      <c r="M519" s="17"/>
      <c r="N519" s="17"/>
      <c r="O519" s="17"/>
      <c r="P519" s="17"/>
      <c r="Q519" s="17"/>
      <c r="R519" s="16"/>
      <c r="S519" s="16"/>
      <c r="T519" s="18"/>
      <c r="U519" s="13"/>
      <c r="V519" s="13"/>
      <c r="W519" s="17"/>
      <c r="X519" s="17"/>
      <c r="Y519" s="17"/>
      <c r="Z519" s="17"/>
      <c r="AA519" s="13"/>
    </row>
    <row r="520" customFormat="false" ht="12.75" hidden="false" customHeight="false" outlineLevel="0" collapsed="false">
      <c r="A520" s="15"/>
      <c r="B520" s="16"/>
      <c r="C520" s="16"/>
      <c r="D520" s="17"/>
      <c r="E520" s="17"/>
      <c r="F520" s="17"/>
      <c r="G520" s="13"/>
      <c r="H520" s="13"/>
      <c r="I520" s="17"/>
      <c r="J520" s="17"/>
      <c r="K520" s="17"/>
      <c r="L520" s="17"/>
      <c r="M520" s="17"/>
      <c r="N520" s="17"/>
      <c r="O520" s="17"/>
      <c r="P520" s="17"/>
      <c r="Q520" s="17"/>
      <c r="R520" s="16"/>
      <c r="S520" s="16"/>
      <c r="T520" s="18"/>
      <c r="U520" s="13"/>
      <c r="V520" s="13"/>
      <c r="W520" s="17"/>
      <c r="X520" s="17"/>
      <c r="Y520" s="17"/>
      <c r="Z520" s="17"/>
      <c r="AA520" s="13"/>
    </row>
    <row r="521" customFormat="false" ht="12.75" hidden="false" customHeight="false" outlineLevel="0" collapsed="false">
      <c r="A521" s="15"/>
      <c r="B521" s="16"/>
      <c r="C521" s="16"/>
      <c r="D521" s="17"/>
      <c r="E521" s="17"/>
      <c r="F521" s="17"/>
      <c r="G521" s="13"/>
      <c r="H521" s="13"/>
      <c r="I521" s="17"/>
      <c r="J521" s="17"/>
      <c r="K521" s="17"/>
      <c r="L521" s="17"/>
      <c r="M521" s="17"/>
      <c r="N521" s="17"/>
      <c r="O521" s="17"/>
      <c r="P521" s="17"/>
      <c r="Q521" s="17"/>
      <c r="R521" s="16"/>
      <c r="S521" s="16"/>
      <c r="T521" s="18"/>
      <c r="U521" s="13"/>
      <c r="V521" s="13"/>
      <c r="W521" s="17"/>
      <c r="X521" s="17"/>
      <c r="Y521" s="17"/>
      <c r="Z521" s="17"/>
      <c r="AA521" s="13"/>
    </row>
    <row r="522" customFormat="false" ht="12.75" hidden="false" customHeight="false" outlineLevel="0" collapsed="false">
      <c r="A522" s="15"/>
      <c r="B522" s="16"/>
      <c r="C522" s="16"/>
      <c r="D522" s="17"/>
      <c r="E522" s="17"/>
      <c r="F522" s="17"/>
      <c r="G522" s="13"/>
      <c r="H522" s="13"/>
      <c r="I522" s="17"/>
      <c r="J522" s="17"/>
      <c r="K522" s="17"/>
      <c r="L522" s="17"/>
      <c r="M522" s="17"/>
      <c r="N522" s="17"/>
      <c r="O522" s="17"/>
      <c r="P522" s="17"/>
      <c r="Q522" s="17"/>
      <c r="R522" s="16"/>
      <c r="S522" s="16"/>
      <c r="T522" s="18"/>
      <c r="U522" s="13"/>
      <c r="V522" s="13"/>
      <c r="W522" s="17"/>
      <c r="X522" s="17"/>
      <c r="Y522" s="17"/>
      <c r="Z522" s="17"/>
      <c r="AA522" s="13"/>
    </row>
    <row r="523" customFormat="false" ht="12.75" hidden="false" customHeight="false" outlineLevel="0" collapsed="false">
      <c r="A523" s="15"/>
      <c r="B523" s="16"/>
      <c r="C523" s="16"/>
      <c r="D523" s="17"/>
      <c r="E523" s="17"/>
      <c r="F523" s="17"/>
      <c r="G523" s="13"/>
      <c r="H523" s="13"/>
      <c r="I523" s="17"/>
      <c r="J523" s="17"/>
      <c r="K523" s="17"/>
      <c r="L523" s="17"/>
      <c r="M523" s="17"/>
      <c r="N523" s="17"/>
      <c r="O523" s="17"/>
      <c r="P523" s="17"/>
      <c r="Q523" s="17"/>
      <c r="R523" s="16"/>
      <c r="S523" s="16"/>
      <c r="T523" s="18"/>
      <c r="U523" s="13"/>
      <c r="V523" s="13"/>
      <c r="W523" s="17"/>
      <c r="X523" s="17"/>
      <c r="Y523" s="17"/>
      <c r="Z523" s="17"/>
      <c r="AA523" s="13"/>
    </row>
    <row r="524" customFormat="false" ht="12.75" hidden="false" customHeight="false" outlineLevel="0" collapsed="false">
      <c r="A524" s="15"/>
      <c r="B524" s="16"/>
      <c r="C524" s="16"/>
      <c r="D524" s="17"/>
      <c r="E524" s="17"/>
      <c r="F524" s="17"/>
      <c r="G524" s="13"/>
      <c r="H524" s="13"/>
      <c r="I524" s="17"/>
      <c r="J524" s="17"/>
      <c r="K524" s="17"/>
      <c r="L524" s="17"/>
      <c r="M524" s="17"/>
      <c r="N524" s="17"/>
      <c r="O524" s="17"/>
      <c r="P524" s="17"/>
      <c r="Q524" s="17"/>
      <c r="R524" s="16"/>
      <c r="S524" s="16"/>
      <c r="T524" s="18"/>
      <c r="U524" s="13"/>
      <c r="V524" s="13"/>
      <c r="W524" s="17"/>
      <c r="X524" s="17"/>
      <c r="Y524" s="17"/>
      <c r="Z524" s="17"/>
      <c r="AA524" s="13"/>
    </row>
    <row r="525" customFormat="false" ht="12.75" hidden="false" customHeight="false" outlineLevel="0" collapsed="false">
      <c r="A525" s="15"/>
      <c r="B525" s="16"/>
      <c r="C525" s="16"/>
      <c r="D525" s="17"/>
      <c r="E525" s="17"/>
      <c r="F525" s="17"/>
      <c r="G525" s="13"/>
      <c r="H525" s="13"/>
      <c r="I525" s="17"/>
      <c r="J525" s="17"/>
      <c r="K525" s="17"/>
      <c r="L525" s="17"/>
      <c r="M525" s="17"/>
      <c r="N525" s="17"/>
      <c r="O525" s="17"/>
      <c r="P525" s="17"/>
      <c r="Q525" s="17"/>
      <c r="R525" s="16"/>
      <c r="S525" s="16"/>
      <c r="T525" s="18"/>
      <c r="U525" s="13"/>
      <c r="V525" s="13"/>
      <c r="W525" s="17"/>
      <c r="X525" s="17"/>
      <c r="Y525" s="17"/>
      <c r="Z525" s="17"/>
      <c r="AA525" s="13"/>
    </row>
    <row r="526" customFormat="false" ht="12.75" hidden="false" customHeight="false" outlineLevel="0" collapsed="false">
      <c r="A526" s="15"/>
      <c r="B526" s="16"/>
      <c r="C526" s="16"/>
      <c r="D526" s="17"/>
      <c r="E526" s="17"/>
      <c r="F526" s="17"/>
      <c r="G526" s="13"/>
      <c r="H526" s="13"/>
      <c r="I526" s="17"/>
      <c r="J526" s="17"/>
      <c r="K526" s="17"/>
      <c r="L526" s="17"/>
      <c r="M526" s="17"/>
      <c r="N526" s="17"/>
      <c r="O526" s="17"/>
      <c r="P526" s="17"/>
      <c r="Q526" s="17"/>
      <c r="R526" s="16"/>
      <c r="S526" s="16"/>
      <c r="T526" s="18"/>
      <c r="U526" s="13"/>
      <c r="V526" s="13"/>
      <c r="W526" s="17"/>
      <c r="X526" s="17"/>
      <c r="Y526" s="17"/>
      <c r="Z526" s="17"/>
      <c r="AA526" s="13"/>
    </row>
    <row r="527" customFormat="false" ht="12.75" hidden="false" customHeight="false" outlineLevel="0" collapsed="false">
      <c r="A527" s="15"/>
      <c r="B527" s="16"/>
      <c r="C527" s="16"/>
      <c r="D527" s="17"/>
      <c r="E527" s="17"/>
      <c r="F527" s="17"/>
      <c r="G527" s="13"/>
      <c r="H527" s="13"/>
      <c r="I527" s="17"/>
      <c r="J527" s="17"/>
      <c r="K527" s="17"/>
      <c r="L527" s="17"/>
      <c r="M527" s="17"/>
      <c r="N527" s="17"/>
      <c r="O527" s="17"/>
      <c r="P527" s="17"/>
      <c r="Q527" s="17"/>
      <c r="R527" s="16"/>
      <c r="S527" s="16"/>
      <c r="T527" s="18"/>
      <c r="U527" s="13"/>
      <c r="V527" s="13"/>
      <c r="W527" s="17"/>
      <c r="X527" s="17"/>
      <c r="Y527" s="17"/>
      <c r="Z527" s="17"/>
      <c r="AA527" s="13"/>
    </row>
    <row r="528" customFormat="false" ht="12.75" hidden="false" customHeight="false" outlineLevel="0" collapsed="false">
      <c r="A528" s="15"/>
      <c r="B528" s="16"/>
      <c r="C528" s="16"/>
      <c r="D528" s="17"/>
      <c r="E528" s="17"/>
      <c r="F528" s="17"/>
      <c r="G528" s="13"/>
      <c r="H528" s="13"/>
      <c r="I528" s="17"/>
      <c r="J528" s="17"/>
      <c r="K528" s="17"/>
      <c r="L528" s="17"/>
      <c r="M528" s="17"/>
      <c r="N528" s="17"/>
      <c r="O528" s="17"/>
      <c r="P528" s="17"/>
      <c r="Q528" s="17"/>
      <c r="R528" s="16"/>
      <c r="S528" s="16"/>
      <c r="T528" s="18"/>
      <c r="U528" s="13"/>
      <c r="V528" s="13"/>
      <c r="W528" s="17"/>
      <c r="X528" s="17"/>
      <c r="Y528" s="17"/>
      <c r="Z528" s="17"/>
      <c r="AA528" s="13"/>
    </row>
    <row r="529" customFormat="false" ht="12.75" hidden="false" customHeight="false" outlineLevel="0" collapsed="false">
      <c r="A529" s="15"/>
      <c r="B529" s="16"/>
      <c r="C529" s="16"/>
      <c r="D529" s="17"/>
      <c r="E529" s="17"/>
      <c r="F529" s="17"/>
      <c r="G529" s="13"/>
      <c r="H529" s="13"/>
      <c r="I529" s="17"/>
      <c r="J529" s="17"/>
      <c r="K529" s="17"/>
      <c r="L529" s="17"/>
      <c r="M529" s="17"/>
      <c r="N529" s="17"/>
      <c r="O529" s="17"/>
      <c r="P529" s="17"/>
      <c r="Q529" s="17"/>
      <c r="R529" s="16"/>
      <c r="S529" s="16"/>
      <c r="T529" s="18"/>
      <c r="U529" s="13"/>
      <c r="V529" s="13"/>
      <c r="W529" s="17"/>
      <c r="X529" s="17"/>
      <c r="Y529" s="17"/>
      <c r="Z529" s="17"/>
      <c r="AA529" s="13"/>
    </row>
    <row r="530" customFormat="false" ht="12.75" hidden="false" customHeight="false" outlineLevel="0" collapsed="false">
      <c r="A530" s="15"/>
      <c r="B530" s="16"/>
      <c r="C530" s="16"/>
      <c r="D530" s="17"/>
      <c r="E530" s="17"/>
      <c r="F530" s="17"/>
      <c r="G530" s="13"/>
      <c r="H530" s="13"/>
      <c r="I530" s="17"/>
      <c r="J530" s="17"/>
      <c r="K530" s="17"/>
      <c r="L530" s="17"/>
      <c r="M530" s="17"/>
      <c r="N530" s="17"/>
      <c r="O530" s="17"/>
      <c r="P530" s="17"/>
      <c r="Q530" s="17"/>
      <c r="R530" s="16"/>
      <c r="S530" s="16"/>
      <c r="T530" s="18"/>
      <c r="U530" s="13"/>
      <c r="V530" s="13"/>
      <c r="W530" s="17"/>
      <c r="X530" s="17"/>
      <c r="Y530" s="17"/>
      <c r="Z530" s="17"/>
      <c r="AA530" s="13"/>
    </row>
    <row r="531" customFormat="false" ht="12.75" hidden="false" customHeight="false" outlineLevel="0" collapsed="false">
      <c r="A531" s="15"/>
      <c r="B531" s="16"/>
      <c r="C531" s="16"/>
      <c r="D531" s="17"/>
      <c r="E531" s="17"/>
      <c r="F531" s="17"/>
      <c r="G531" s="13"/>
      <c r="H531" s="13"/>
      <c r="I531" s="17"/>
      <c r="J531" s="17"/>
      <c r="K531" s="17"/>
      <c r="L531" s="17"/>
      <c r="M531" s="17"/>
      <c r="N531" s="17"/>
      <c r="O531" s="17"/>
      <c r="P531" s="17"/>
      <c r="Q531" s="17"/>
      <c r="R531" s="16"/>
      <c r="S531" s="16"/>
      <c r="T531" s="18"/>
      <c r="U531" s="13"/>
      <c r="V531" s="13"/>
      <c r="W531" s="17"/>
      <c r="X531" s="17"/>
      <c r="Y531" s="17"/>
      <c r="Z531" s="17"/>
      <c r="AA531" s="13"/>
    </row>
    <row r="532" customFormat="false" ht="12.75" hidden="false" customHeight="false" outlineLevel="0" collapsed="false">
      <c r="A532" s="15"/>
      <c r="B532" s="16"/>
      <c r="C532" s="16"/>
      <c r="D532" s="17"/>
      <c r="E532" s="17"/>
      <c r="F532" s="17"/>
      <c r="G532" s="13"/>
      <c r="H532" s="13"/>
      <c r="I532" s="17"/>
      <c r="J532" s="17"/>
      <c r="K532" s="17"/>
      <c r="L532" s="17"/>
      <c r="M532" s="17"/>
      <c r="N532" s="17"/>
      <c r="O532" s="17"/>
      <c r="P532" s="17"/>
      <c r="Q532" s="17"/>
      <c r="R532" s="16"/>
      <c r="S532" s="16"/>
      <c r="T532" s="18"/>
      <c r="U532" s="13"/>
      <c r="V532" s="13"/>
      <c r="W532" s="17"/>
      <c r="X532" s="17"/>
      <c r="Y532" s="17"/>
      <c r="Z532" s="17"/>
      <c r="AA532" s="13"/>
    </row>
    <row r="533" customFormat="false" ht="12.75" hidden="false" customHeight="false" outlineLevel="0" collapsed="false">
      <c r="A533" s="15"/>
      <c r="B533" s="16"/>
      <c r="C533" s="16"/>
      <c r="D533" s="17"/>
      <c r="E533" s="17"/>
      <c r="F533" s="17"/>
      <c r="G533" s="13"/>
      <c r="H533" s="13"/>
      <c r="I533" s="17"/>
      <c r="J533" s="17"/>
      <c r="K533" s="17"/>
      <c r="L533" s="17"/>
      <c r="M533" s="17"/>
      <c r="N533" s="17"/>
      <c r="O533" s="17"/>
      <c r="P533" s="17"/>
      <c r="Q533" s="17"/>
      <c r="R533" s="16"/>
      <c r="S533" s="16"/>
      <c r="T533" s="18"/>
      <c r="U533" s="13"/>
      <c r="V533" s="13"/>
      <c r="W533" s="17"/>
      <c r="X533" s="17"/>
      <c r="Y533" s="17"/>
      <c r="Z533" s="17"/>
      <c r="AA533" s="13"/>
    </row>
    <row r="534" customFormat="false" ht="12.75" hidden="false" customHeight="false" outlineLevel="0" collapsed="false">
      <c r="A534" s="15"/>
      <c r="B534" s="16"/>
      <c r="C534" s="16"/>
      <c r="D534" s="17"/>
      <c r="E534" s="17"/>
      <c r="F534" s="17"/>
      <c r="G534" s="13"/>
      <c r="H534" s="13"/>
      <c r="I534" s="17"/>
      <c r="J534" s="17"/>
      <c r="K534" s="17"/>
      <c r="L534" s="17"/>
      <c r="M534" s="17"/>
      <c r="N534" s="17"/>
      <c r="O534" s="17"/>
      <c r="P534" s="17"/>
      <c r="Q534" s="17"/>
      <c r="R534" s="16"/>
      <c r="S534" s="16"/>
      <c r="T534" s="18"/>
      <c r="U534" s="13"/>
      <c r="V534" s="13"/>
      <c r="W534" s="17"/>
      <c r="X534" s="17"/>
      <c r="Y534" s="17"/>
      <c r="Z534" s="17"/>
      <c r="AA534" s="13"/>
    </row>
    <row r="535" customFormat="false" ht="12.75" hidden="false" customHeight="false" outlineLevel="0" collapsed="false">
      <c r="A535" s="15"/>
      <c r="B535" s="16"/>
      <c r="C535" s="16"/>
      <c r="D535" s="17"/>
      <c r="E535" s="17"/>
      <c r="F535" s="17"/>
      <c r="G535" s="13"/>
      <c r="H535" s="13"/>
      <c r="I535" s="17"/>
      <c r="J535" s="17"/>
      <c r="K535" s="17"/>
      <c r="L535" s="17"/>
      <c r="M535" s="17"/>
      <c r="N535" s="17"/>
      <c r="O535" s="17"/>
      <c r="P535" s="17"/>
      <c r="Q535" s="17"/>
      <c r="R535" s="16"/>
      <c r="S535" s="16"/>
      <c r="T535" s="18"/>
      <c r="U535" s="13"/>
      <c r="V535" s="13"/>
      <c r="W535" s="17"/>
      <c r="X535" s="17"/>
      <c r="Y535" s="17"/>
      <c r="Z535" s="17"/>
      <c r="AA535" s="13"/>
    </row>
    <row r="536" customFormat="false" ht="12.75" hidden="false" customHeight="false" outlineLevel="0" collapsed="false">
      <c r="A536" s="15"/>
      <c r="B536" s="16"/>
      <c r="C536" s="16"/>
      <c r="D536" s="17"/>
      <c r="E536" s="17"/>
      <c r="F536" s="17"/>
      <c r="G536" s="13"/>
      <c r="H536" s="13"/>
      <c r="I536" s="17"/>
      <c r="J536" s="17"/>
      <c r="K536" s="17"/>
      <c r="L536" s="17"/>
      <c r="M536" s="17"/>
      <c r="N536" s="17"/>
      <c r="O536" s="17"/>
      <c r="P536" s="17"/>
      <c r="Q536" s="17"/>
      <c r="R536" s="16"/>
      <c r="S536" s="16"/>
      <c r="T536" s="18"/>
      <c r="U536" s="13"/>
      <c r="V536" s="13"/>
      <c r="W536" s="17"/>
      <c r="X536" s="17"/>
      <c r="Y536" s="17"/>
      <c r="Z536" s="17"/>
      <c r="AA536" s="13"/>
    </row>
    <row r="537" customFormat="false" ht="12.75" hidden="false" customHeight="false" outlineLevel="0" collapsed="false">
      <c r="A537" s="15"/>
      <c r="B537" s="16"/>
      <c r="C537" s="16"/>
      <c r="D537" s="17"/>
      <c r="E537" s="17"/>
      <c r="F537" s="17"/>
      <c r="G537" s="13"/>
      <c r="H537" s="13"/>
      <c r="I537" s="17"/>
      <c r="J537" s="17"/>
      <c r="K537" s="17"/>
      <c r="L537" s="17"/>
      <c r="M537" s="17"/>
      <c r="N537" s="17"/>
      <c r="O537" s="17"/>
      <c r="P537" s="17"/>
      <c r="Q537" s="17"/>
      <c r="R537" s="16"/>
      <c r="S537" s="16"/>
      <c r="T537" s="18"/>
      <c r="U537" s="13"/>
      <c r="V537" s="13"/>
      <c r="W537" s="17"/>
      <c r="X537" s="17"/>
      <c r="Y537" s="17"/>
      <c r="Z537" s="17"/>
      <c r="AA537" s="13"/>
    </row>
    <row r="538" customFormat="false" ht="12.75" hidden="false" customHeight="false" outlineLevel="0" collapsed="false">
      <c r="A538" s="15"/>
      <c r="B538" s="16"/>
      <c r="C538" s="16"/>
      <c r="D538" s="17"/>
      <c r="E538" s="17"/>
      <c r="F538" s="17"/>
      <c r="G538" s="13"/>
      <c r="H538" s="13"/>
      <c r="I538" s="17"/>
      <c r="J538" s="17"/>
      <c r="K538" s="17"/>
      <c r="L538" s="17"/>
      <c r="M538" s="17"/>
      <c r="N538" s="17"/>
      <c r="O538" s="17"/>
      <c r="P538" s="17"/>
      <c r="Q538" s="17"/>
      <c r="R538" s="16"/>
      <c r="S538" s="16"/>
      <c r="T538" s="18"/>
      <c r="U538" s="13"/>
      <c r="V538" s="13"/>
      <c r="W538" s="17"/>
      <c r="X538" s="17"/>
      <c r="Y538" s="17"/>
      <c r="Z538" s="17"/>
      <c r="AA538" s="13"/>
    </row>
    <row r="539" customFormat="false" ht="12.75" hidden="false" customHeight="false" outlineLevel="0" collapsed="false">
      <c r="A539" s="15"/>
      <c r="B539" s="16"/>
      <c r="C539" s="16"/>
      <c r="D539" s="17"/>
      <c r="E539" s="17"/>
      <c r="F539" s="17"/>
      <c r="G539" s="13"/>
      <c r="H539" s="13"/>
      <c r="I539" s="17"/>
      <c r="J539" s="17"/>
      <c r="K539" s="17"/>
      <c r="L539" s="17"/>
      <c r="M539" s="17"/>
      <c r="N539" s="17"/>
      <c r="O539" s="17"/>
      <c r="P539" s="17"/>
      <c r="Q539" s="17"/>
      <c r="R539" s="16"/>
      <c r="S539" s="16"/>
      <c r="T539" s="18"/>
      <c r="U539" s="13"/>
      <c r="V539" s="13"/>
      <c r="W539" s="17"/>
      <c r="X539" s="17"/>
      <c r="Y539" s="17"/>
      <c r="Z539" s="17"/>
      <c r="AA539" s="13"/>
    </row>
    <row r="540" customFormat="false" ht="12.75" hidden="false" customHeight="false" outlineLevel="0" collapsed="false">
      <c r="A540" s="15"/>
      <c r="B540" s="16"/>
      <c r="C540" s="16"/>
      <c r="D540" s="17"/>
      <c r="E540" s="17"/>
      <c r="F540" s="17"/>
      <c r="G540" s="13"/>
      <c r="H540" s="13"/>
      <c r="I540" s="17"/>
      <c r="J540" s="17"/>
      <c r="K540" s="17"/>
      <c r="L540" s="17"/>
      <c r="M540" s="17"/>
      <c r="N540" s="17"/>
      <c r="O540" s="17"/>
      <c r="P540" s="17"/>
      <c r="Q540" s="17"/>
      <c r="R540" s="16"/>
      <c r="S540" s="16"/>
      <c r="T540" s="18"/>
      <c r="U540" s="13"/>
      <c r="V540" s="13"/>
      <c r="W540" s="17"/>
      <c r="X540" s="17"/>
      <c r="Y540" s="17"/>
      <c r="Z540" s="17"/>
      <c r="AA540" s="13"/>
    </row>
    <row r="541" customFormat="false" ht="12.75" hidden="false" customHeight="false" outlineLevel="0" collapsed="false">
      <c r="A541" s="15"/>
      <c r="B541" s="16"/>
      <c r="C541" s="16"/>
      <c r="D541" s="17"/>
      <c r="E541" s="17"/>
      <c r="F541" s="17"/>
      <c r="G541" s="13"/>
      <c r="H541" s="13"/>
      <c r="I541" s="17"/>
      <c r="J541" s="17"/>
      <c r="K541" s="17"/>
      <c r="L541" s="17"/>
      <c r="M541" s="17"/>
      <c r="N541" s="17"/>
      <c r="O541" s="17"/>
      <c r="P541" s="17"/>
      <c r="Q541" s="17"/>
      <c r="R541" s="16"/>
      <c r="S541" s="16"/>
      <c r="T541" s="18"/>
      <c r="U541" s="13"/>
      <c r="V541" s="13"/>
      <c r="W541" s="17"/>
      <c r="X541" s="17"/>
      <c r="Y541" s="17"/>
      <c r="Z541" s="17"/>
      <c r="AA541" s="13"/>
    </row>
    <row r="542" customFormat="false" ht="12.75" hidden="false" customHeight="false" outlineLevel="0" collapsed="false">
      <c r="A542" s="15"/>
      <c r="B542" s="16"/>
      <c r="C542" s="16"/>
      <c r="D542" s="17"/>
      <c r="E542" s="17"/>
      <c r="F542" s="17"/>
      <c r="G542" s="13"/>
      <c r="H542" s="13"/>
      <c r="I542" s="17"/>
      <c r="J542" s="17"/>
      <c r="K542" s="17"/>
      <c r="L542" s="17"/>
      <c r="M542" s="17"/>
      <c r="N542" s="17"/>
      <c r="O542" s="17"/>
      <c r="P542" s="17"/>
      <c r="Q542" s="17"/>
      <c r="R542" s="16"/>
      <c r="S542" s="16"/>
      <c r="T542" s="18"/>
      <c r="U542" s="13"/>
      <c r="V542" s="13"/>
      <c r="W542" s="17"/>
      <c r="X542" s="17"/>
      <c r="Y542" s="17"/>
      <c r="Z542" s="17"/>
      <c r="AA542" s="13"/>
    </row>
    <row r="543" customFormat="false" ht="12.75" hidden="false" customHeight="false" outlineLevel="0" collapsed="false">
      <c r="A543" s="15"/>
      <c r="B543" s="16"/>
      <c r="C543" s="16"/>
      <c r="D543" s="17"/>
      <c r="E543" s="17"/>
      <c r="F543" s="17"/>
      <c r="G543" s="13"/>
      <c r="H543" s="13"/>
      <c r="I543" s="17"/>
      <c r="J543" s="17"/>
      <c r="K543" s="17"/>
      <c r="L543" s="17"/>
      <c r="M543" s="17"/>
      <c r="N543" s="17"/>
      <c r="O543" s="17"/>
      <c r="P543" s="17"/>
      <c r="Q543" s="17"/>
      <c r="R543" s="16"/>
      <c r="S543" s="16"/>
      <c r="T543" s="18"/>
      <c r="U543" s="13"/>
      <c r="V543" s="13"/>
      <c r="W543" s="17"/>
      <c r="X543" s="17"/>
      <c r="Y543" s="17"/>
      <c r="Z543" s="17"/>
      <c r="AA543" s="13"/>
    </row>
    <row r="544" customFormat="false" ht="12.75" hidden="false" customHeight="false" outlineLevel="0" collapsed="false">
      <c r="A544" s="15"/>
      <c r="B544" s="16"/>
      <c r="C544" s="16"/>
      <c r="D544" s="17"/>
      <c r="E544" s="17"/>
      <c r="F544" s="17"/>
      <c r="G544" s="13"/>
      <c r="H544" s="13"/>
      <c r="I544" s="17"/>
      <c r="J544" s="17"/>
      <c r="K544" s="17"/>
      <c r="L544" s="17"/>
      <c r="M544" s="17"/>
      <c r="N544" s="17"/>
      <c r="O544" s="17"/>
      <c r="P544" s="17"/>
      <c r="Q544" s="17"/>
      <c r="R544" s="16"/>
      <c r="S544" s="16"/>
      <c r="T544" s="18"/>
      <c r="U544" s="13"/>
      <c r="V544" s="13"/>
      <c r="W544" s="17"/>
      <c r="X544" s="17"/>
      <c r="Y544" s="17"/>
      <c r="Z544" s="17"/>
      <c r="AA544" s="13"/>
    </row>
    <row r="545" customFormat="false" ht="12.75" hidden="false" customHeight="false" outlineLevel="0" collapsed="false">
      <c r="A545" s="15"/>
      <c r="B545" s="16"/>
      <c r="C545" s="16"/>
      <c r="D545" s="17"/>
      <c r="E545" s="17"/>
      <c r="F545" s="17"/>
      <c r="G545" s="13"/>
      <c r="H545" s="13"/>
      <c r="I545" s="17"/>
      <c r="J545" s="17"/>
      <c r="K545" s="17"/>
      <c r="L545" s="17"/>
      <c r="M545" s="17"/>
      <c r="N545" s="17"/>
      <c r="O545" s="17"/>
      <c r="P545" s="17"/>
      <c r="Q545" s="17"/>
      <c r="R545" s="16"/>
      <c r="S545" s="16"/>
      <c r="T545" s="18"/>
      <c r="U545" s="13"/>
      <c r="V545" s="13"/>
      <c r="W545" s="17"/>
      <c r="X545" s="17"/>
      <c r="Y545" s="17"/>
      <c r="Z545" s="17"/>
      <c r="AA545" s="13"/>
    </row>
    <row r="546" customFormat="false" ht="12.75" hidden="false" customHeight="false" outlineLevel="0" collapsed="false">
      <c r="A546" s="15"/>
      <c r="B546" s="16"/>
      <c r="C546" s="16"/>
      <c r="D546" s="17"/>
      <c r="E546" s="17"/>
      <c r="F546" s="17"/>
      <c r="G546" s="13"/>
      <c r="H546" s="13"/>
      <c r="I546" s="17"/>
      <c r="J546" s="17"/>
      <c r="K546" s="17"/>
      <c r="L546" s="17"/>
      <c r="M546" s="17"/>
      <c r="N546" s="17"/>
      <c r="O546" s="17"/>
      <c r="P546" s="17"/>
      <c r="Q546" s="17"/>
      <c r="R546" s="16"/>
      <c r="S546" s="16"/>
      <c r="T546" s="18"/>
      <c r="U546" s="13"/>
      <c r="V546" s="13"/>
      <c r="W546" s="17"/>
      <c r="X546" s="17"/>
      <c r="Y546" s="17"/>
      <c r="Z546" s="17"/>
      <c r="AA546" s="13"/>
    </row>
    <row r="547" customFormat="false" ht="12.75" hidden="false" customHeight="false" outlineLevel="0" collapsed="false">
      <c r="A547" s="15"/>
      <c r="B547" s="16"/>
      <c r="C547" s="16"/>
      <c r="D547" s="17"/>
      <c r="E547" s="17"/>
      <c r="F547" s="17"/>
      <c r="G547" s="13"/>
      <c r="H547" s="13"/>
      <c r="I547" s="17"/>
      <c r="J547" s="17"/>
      <c r="K547" s="17"/>
      <c r="L547" s="17"/>
      <c r="M547" s="17"/>
      <c r="N547" s="17"/>
      <c r="O547" s="17"/>
      <c r="P547" s="17"/>
      <c r="Q547" s="17"/>
      <c r="R547" s="16"/>
      <c r="S547" s="16"/>
      <c r="T547" s="18"/>
      <c r="U547" s="13"/>
      <c r="V547" s="13"/>
      <c r="W547" s="17"/>
      <c r="X547" s="17"/>
      <c r="Y547" s="17"/>
      <c r="Z547" s="17"/>
      <c r="AA547" s="13"/>
    </row>
    <row r="548" customFormat="false" ht="12.75" hidden="false" customHeight="false" outlineLevel="0" collapsed="false">
      <c r="A548" s="15"/>
      <c r="B548" s="16"/>
      <c r="C548" s="16"/>
      <c r="D548" s="17"/>
      <c r="E548" s="17"/>
      <c r="F548" s="17"/>
      <c r="G548" s="13"/>
      <c r="H548" s="13"/>
      <c r="I548" s="17"/>
      <c r="J548" s="17"/>
      <c r="K548" s="17"/>
      <c r="L548" s="17"/>
      <c r="M548" s="17"/>
      <c r="N548" s="17"/>
      <c r="O548" s="17"/>
      <c r="P548" s="17"/>
      <c r="Q548" s="17"/>
      <c r="R548" s="16"/>
      <c r="S548" s="16"/>
      <c r="T548" s="18"/>
      <c r="U548" s="13"/>
      <c r="V548" s="13"/>
      <c r="W548" s="17"/>
      <c r="X548" s="17"/>
      <c r="Y548" s="17"/>
      <c r="Z548" s="17"/>
      <c r="AA548" s="13"/>
    </row>
    <row r="549" customFormat="false" ht="12.75" hidden="false" customHeight="false" outlineLevel="0" collapsed="false">
      <c r="A549" s="15"/>
      <c r="B549" s="16"/>
      <c r="C549" s="16"/>
      <c r="D549" s="17"/>
      <c r="E549" s="17"/>
      <c r="F549" s="17"/>
      <c r="G549" s="13"/>
      <c r="H549" s="13"/>
      <c r="I549" s="17"/>
      <c r="J549" s="17"/>
      <c r="K549" s="17"/>
      <c r="L549" s="17"/>
      <c r="M549" s="17"/>
      <c r="N549" s="17"/>
      <c r="O549" s="17"/>
      <c r="P549" s="17"/>
      <c r="Q549" s="17"/>
      <c r="R549" s="16"/>
      <c r="S549" s="16"/>
      <c r="T549" s="18"/>
      <c r="U549" s="13"/>
      <c r="V549" s="13"/>
      <c r="W549" s="17"/>
      <c r="X549" s="17"/>
      <c r="Y549" s="17"/>
      <c r="Z549" s="17"/>
      <c r="AA549" s="13"/>
    </row>
    <row r="550" customFormat="false" ht="12.75" hidden="false" customHeight="false" outlineLevel="0" collapsed="false">
      <c r="A550" s="15"/>
      <c r="B550" s="16"/>
      <c r="C550" s="16"/>
      <c r="D550" s="17"/>
      <c r="E550" s="17"/>
      <c r="F550" s="17"/>
      <c r="G550" s="13"/>
      <c r="H550" s="13"/>
      <c r="I550" s="17"/>
      <c r="J550" s="17"/>
      <c r="K550" s="17"/>
      <c r="L550" s="17"/>
      <c r="M550" s="17"/>
      <c r="N550" s="17"/>
      <c r="O550" s="17"/>
      <c r="P550" s="17"/>
      <c r="Q550" s="17"/>
      <c r="R550" s="16"/>
      <c r="S550" s="16"/>
      <c r="T550" s="18"/>
      <c r="U550" s="13"/>
      <c r="V550" s="13"/>
      <c r="W550" s="17"/>
      <c r="X550" s="17"/>
      <c r="Y550" s="17"/>
      <c r="Z550" s="17"/>
      <c r="AA550" s="13"/>
    </row>
    <row r="551" customFormat="false" ht="12.75" hidden="false" customHeight="false" outlineLevel="0" collapsed="false">
      <c r="A551" s="15"/>
      <c r="B551" s="16"/>
      <c r="C551" s="16"/>
      <c r="D551" s="17"/>
      <c r="E551" s="17"/>
      <c r="F551" s="17"/>
      <c r="G551" s="13"/>
      <c r="H551" s="13"/>
      <c r="I551" s="17"/>
      <c r="J551" s="17"/>
      <c r="K551" s="17"/>
      <c r="L551" s="17"/>
      <c r="M551" s="17"/>
      <c r="N551" s="17"/>
      <c r="O551" s="17"/>
      <c r="P551" s="17"/>
      <c r="Q551" s="17"/>
      <c r="R551" s="16"/>
      <c r="S551" s="16"/>
      <c r="T551" s="18"/>
      <c r="U551" s="13"/>
      <c r="V551" s="13"/>
      <c r="W551" s="17"/>
      <c r="X551" s="17"/>
      <c r="Y551" s="17"/>
      <c r="Z551" s="17"/>
      <c r="AA551" s="13"/>
    </row>
    <row r="552" customFormat="false" ht="12.75" hidden="false" customHeight="false" outlineLevel="0" collapsed="false">
      <c r="A552" s="15"/>
      <c r="B552" s="16"/>
      <c r="C552" s="16"/>
      <c r="D552" s="17"/>
      <c r="E552" s="17"/>
      <c r="F552" s="17"/>
      <c r="G552" s="13"/>
      <c r="H552" s="13"/>
      <c r="I552" s="17"/>
      <c r="J552" s="17"/>
      <c r="K552" s="17"/>
      <c r="L552" s="17"/>
      <c r="M552" s="17"/>
      <c r="N552" s="17"/>
      <c r="O552" s="17"/>
      <c r="P552" s="17"/>
      <c r="Q552" s="17"/>
      <c r="R552" s="16"/>
      <c r="S552" s="16"/>
      <c r="T552" s="18"/>
      <c r="U552" s="13"/>
      <c r="V552" s="13"/>
      <c r="W552" s="17"/>
      <c r="X552" s="17"/>
      <c r="Y552" s="17"/>
      <c r="Z552" s="17"/>
      <c r="AA552" s="13"/>
    </row>
    <row r="553" customFormat="false" ht="12.75" hidden="false" customHeight="false" outlineLevel="0" collapsed="false">
      <c r="A553" s="15"/>
      <c r="B553" s="16"/>
      <c r="C553" s="16"/>
      <c r="D553" s="17"/>
      <c r="E553" s="17"/>
      <c r="F553" s="17"/>
      <c r="G553" s="13"/>
      <c r="H553" s="13"/>
      <c r="I553" s="17"/>
      <c r="J553" s="17"/>
      <c r="K553" s="17"/>
      <c r="L553" s="17"/>
      <c r="M553" s="17"/>
      <c r="N553" s="17"/>
      <c r="O553" s="17"/>
      <c r="P553" s="17"/>
      <c r="Q553" s="17"/>
      <c r="R553" s="16"/>
      <c r="S553" s="16"/>
      <c r="T553" s="18"/>
      <c r="U553" s="13"/>
      <c r="V553" s="13"/>
      <c r="W553" s="17"/>
      <c r="X553" s="17"/>
      <c r="Y553" s="17"/>
      <c r="Z553" s="17"/>
      <c r="AA553" s="13"/>
    </row>
    <row r="554" customFormat="false" ht="12.75" hidden="false" customHeight="false" outlineLevel="0" collapsed="false">
      <c r="A554" s="15"/>
      <c r="B554" s="16"/>
      <c r="C554" s="16"/>
      <c r="D554" s="17"/>
      <c r="E554" s="17"/>
      <c r="F554" s="17"/>
      <c r="G554" s="13"/>
      <c r="H554" s="13"/>
      <c r="I554" s="17"/>
      <c r="J554" s="17"/>
      <c r="K554" s="17"/>
      <c r="L554" s="17"/>
      <c r="M554" s="17"/>
      <c r="N554" s="17"/>
      <c r="O554" s="17"/>
      <c r="P554" s="17"/>
      <c r="Q554" s="17"/>
      <c r="R554" s="16"/>
      <c r="S554" s="16"/>
      <c r="T554" s="18"/>
      <c r="U554" s="13"/>
      <c r="V554" s="13"/>
      <c r="W554" s="17"/>
      <c r="X554" s="17"/>
      <c r="Y554" s="17"/>
      <c r="Z554" s="17"/>
      <c r="AA554" s="13"/>
    </row>
    <row r="555" customFormat="false" ht="12.75" hidden="false" customHeight="false" outlineLevel="0" collapsed="false">
      <c r="A555" s="15"/>
      <c r="B555" s="16"/>
      <c r="C555" s="16"/>
      <c r="D555" s="17"/>
      <c r="E555" s="17"/>
      <c r="F555" s="17"/>
      <c r="G555" s="13"/>
      <c r="H555" s="13"/>
      <c r="I555" s="17"/>
      <c r="J555" s="17"/>
      <c r="K555" s="17"/>
      <c r="L555" s="17"/>
      <c r="M555" s="17"/>
      <c r="N555" s="17"/>
      <c r="O555" s="17"/>
      <c r="P555" s="17"/>
      <c r="Q555" s="17"/>
      <c r="R555" s="16"/>
      <c r="S555" s="16"/>
      <c r="T555" s="18"/>
      <c r="U555" s="13"/>
      <c r="V555" s="13"/>
      <c r="W555" s="17"/>
      <c r="X555" s="17"/>
      <c r="Y555" s="17"/>
      <c r="Z555" s="17"/>
      <c r="AA555" s="13"/>
    </row>
    <row r="556" customFormat="false" ht="12.75" hidden="false" customHeight="false" outlineLevel="0" collapsed="false">
      <c r="A556" s="15"/>
      <c r="B556" s="16"/>
      <c r="C556" s="16"/>
      <c r="D556" s="17"/>
      <c r="E556" s="17"/>
      <c r="F556" s="17"/>
      <c r="G556" s="13"/>
      <c r="H556" s="13"/>
      <c r="I556" s="17"/>
      <c r="J556" s="17"/>
      <c r="K556" s="17"/>
      <c r="L556" s="17"/>
      <c r="M556" s="17"/>
      <c r="N556" s="17"/>
      <c r="O556" s="17"/>
      <c r="P556" s="17"/>
      <c r="Q556" s="17"/>
      <c r="R556" s="16"/>
      <c r="S556" s="16"/>
      <c r="T556" s="18"/>
      <c r="U556" s="13"/>
      <c r="V556" s="13"/>
      <c r="W556" s="17"/>
      <c r="X556" s="17"/>
      <c r="Y556" s="17"/>
      <c r="Z556" s="17"/>
      <c r="AA556" s="13"/>
    </row>
    <row r="557" customFormat="false" ht="12.75" hidden="false" customHeight="false" outlineLevel="0" collapsed="false">
      <c r="A557" s="15"/>
      <c r="B557" s="16"/>
      <c r="C557" s="16"/>
      <c r="D557" s="17"/>
      <c r="E557" s="17"/>
      <c r="F557" s="17"/>
      <c r="G557" s="13"/>
      <c r="H557" s="13"/>
      <c r="I557" s="17"/>
      <c r="J557" s="17"/>
      <c r="K557" s="17"/>
      <c r="L557" s="17"/>
      <c r="M557" s="17"/>
      <c r="N557" s="17"/>
      <c r="O557" s="17"/>
      <c r="P557" s="17"/>
      <c r="Q557" s="17"/>
      <c r="R557" s="16"/>
      <c r="S557" s="16"/>
      <c r="T557" s="18"/>
      <c r="U557" s="13"/>
      <c r="V557" s="13"/>
      <c r="W557" s="17"/>
      <c r="X557" s="17"/>
      <c r="Y557" s="17"/>
      <c r="Z557" s="17"/>
      <c r="AA557" s="13"/>
    </row>
    <row r="558" customFormat="false" ht="12.75" hidden="false" customHeight="false" outlineLevel="0" collapsed="false">
      <c r="A558" s="15"/>
      <c r="B558" s="16"/>
      <c r="C558" s="16"/>
      <c r="D558" s="17"/>
      <c r="E558" s="17"/>
      <c r="F558" s="17"/>
      <c r="G558" s="13"/>
      <c r="H558" s="13"/>
      <c r="I558" s="17"/>
      <c r="J558" s="17"/>
      <c r="K558" s="17"/>
      <c r="L558" s="17"/>
      <c r="M558" s="17"/>
      <c r="N558" s="17"/>
      <c r="O558" s="17"/>
      <c r="P558" s="17"/>
      <c r="Q558" s="17"/>
      <c r="R558" s="16"/>
      <c r="S558" s="16"/>
      <c r="T558" s="18"/>
      <c r="U558" s="13"/>
      <c r="V558" s="13"/>
      <c r="W558" s="17"/>
      <c r="X558" s="17"/>
      <c r="Y558" s="17"/>
      <c r="Z558" s="17"/>
      <c r="AA558" s="13"/>
    </row>
    <row r="559" customFormat="false" ht="12.75" hidden="false" customHeight="false" outlineLevel="0" collapsed="false">
      <c r="A559" s="15"/>
      <c r="B559" s="16"/>
      <c r="C559" s="16"/>
      <c r="D559" s="17"/>
      <c r="E559" s="17"/>
      <c r="F559" s="17"/>
      <c r="G559" s="13"/>
      <c r="H559" s="13"/>
      <c r="I559" s="17"/>
      <c r="J559" s="17"/>
      <c r="K559" s="17"/>
      <c r="L559" s="17"/>
      <c r="M559" s="17"/>
      <c r="N559" s="17"/>
      <c r="O559" s="17"/>
      <c r="P559" s="17"/>
      <c r="Q559" s="17"/>
      <c r="R559" s="16"/>
      <c r="S559" s="16"/>
      <c r="T559" s="18"/>
      <c r="U559" s="13"/>
      <c r="V559" s="13"/>
      <c r="W559" s="17"/>
      <c r="X559" s="17"/>
      <c r="Y559" s="17"/>
      <c r="Z559" s="17"/>
      <c r="AA559" s="13"/>
    </row>
    <row r="560" customFormat="false" ht="12.75" hidden="false" customHeight="false" outlineLevel="0" collapsed="false">
      <c r="A560" s="15"/>
      <c r="B560" s="16"/>
      <c r="C560" s="16"/>
      <c r="D560" s="17"/>
      <c r="E560" s="17"/>
      <c r="F560" s="17"/>
      <c r="G560" s="13"/>
      <c r="H560" s="13"/>
      <c r="I560" s="17"/>
      <c r="J560" s="17"/>
      <c r="K560" s="17"/>
      <c r="L560" s="17"/>
      <c r="M560" s="17"/>
      <c r="N560" s="17"/>
      <c r="O560" s="17"/>
      <c r="P560" s="17"/>
      <c r="Q560" s="17"/>
      <c r="R560" s="16"/>
      <c r="S560" s="16"/>
      <c r="T560" s="18"/>
      <c r="U560" s="13"/>
      <c r="V560" s="13"/>
      <c r="W560" s="17"/>
      <c r="X560" s="17"/>
      <c r="Y560" s="17"/>
      <c r="Z560" s="17"/>
      <c r="AA560" s="13"/>
    </row>
    <row r="561" customFormat="false" ht="12.75" hidden="false" customHeight="false" outlineLevel="0" collapsed="false">
      <c r="A561" s="15"/>
      <c r="B561" s="16"/>
      <c r="C561" s="16"/>
      <c r="D561" s="17"/>
      <c r="E561" s="17"/>
      <c r="F561" s="17"/>
      <c r="G561" s="13"/>
      <c r="H561" s="13"/>
      <c r="I561" s="17"/>
      <c r="J561" s="17"/>
      <c r="K561" s="17"/>
      <c r="L561" s="17"/>
      <c r="M561" s="17"/>
      <c r="N561" s="17"/>
      <c r="O561" s="17"/>
      <c r="P561" s="17"/>
      <c r="Q561" s="17"/>
      <c r="R561" s="16"/>
      <c r="S561" s="16"/>
      <c r="T561" s="18"/>
      <c r="U561" s="13"/>
      <c r="V561" s="13"/>
      <c r="W561" s="17"/>
      <c r="X561" s="17"/>
      <c r="Y561" s="17"/>
      <c r="Z561" s="17"/>
      <c r="AA561" s="13"/>
    </row>
    <row r="562" customFormat="false" ht="12.75" hidden="false" customHeight="false" outlineLevel="0" collapsed="false">
      <c r="A562" s="15"/>
      <c r="B562" s="16"/>
      <c r="C562" s="16"/>
      <c r="D562" s="17"/>
      <c r="E562" s="17"/>
      <c r="F562" s="17"/>
      <c r="G562" s="13"/>
      <c r="H562" s="13"/>
      <c r="I562" s="17"/>
      <c r="J562" s="17"/>
      <c r="K562" s="17"/>
      <c r="L562" s="17"/>
      <c r="M562" s="17"/>
      <c r="N562" s="17"/>
      <c r="O562" s="17"/>
      <c r="P562" s="17"/>
      <c r="Q562" s="17"/>
      <c r="R562" s="16"/>
      <c r="S562" s="16"/>
      <c r="T562" s="18"/>
      <c r="U562" s="13"/>
      <c r="V562" s="13"/>
      <c r="W562" s="17"/>
      <c r="X562" s="17"/>
      <c r="Y562" s="17"/>
      <c r="Z562" s="17"/>
      <c r="AA562" s="13"/>
    </row>
    <row r="563" customFormat="false" ht="12.75" hidden="false" customHeight="false" outlineLevel="0" collapsed="false">
      <c r="A563" s="15"/>
      <c r="B563" s="16"/>
      <c r="C563" s="16"/>
      <c r="D563" s="17"/>
      <c r="E563" s="17"/>
      <c r="F563" s="17"/>
      <c r="G563" s="13"/>
      <c r="H563" s="13"/>
      <c r="I563" s="17"/>
      <c r="J563" s="17"/>
      <c r="K563" s="17"/>
      <c r="L563" s="17"/>
      <c r="M563" s="17"/>
      <c r="N563" s="17"/>
      <c r="O563" s="17"/>
      <c r="P563" s="17"/>
      <c r="Q563" s="17"/>
      <c r="R563" s="16"/>
      <c r="S563" s="16"/>
      <c r="T563" s="18"/>
      <c r="U563" s="13"/>
      <c r="V563" s="13"/>
      <c r="W563" s="17"/>
      <c r="X563" s="17"/>
      <c r="Y563" s="17"/>
      <c r="Z563" s="17"/>
      <c r="AA563" s="13"/>
    </row>
    <row r="564" customFormat="false" ht="12.75" hidden="false" customHeight="false" outlineLevel="0" collapsed="false">
      <c r="A564" s="15"/>
      <c r="B564" s="16"/>
      <c r="C564" s="16"/>
      <c r="D564" s="17"/>
      <c r="E564" s="17"/>
      <c r="F564" s="17"/>
      <c r="G564" s="13"/>
      <c r="H564" s="13"/>
      <c r="I564" s="17"/>
      <c r="J564" s="17"/>
      <c r="K564" s="17"/>
      <c r="L564" s="17"/>
      <c r="M564" s="17"/>
      <c r="N564" s="17"/>
      <c r="O564" s="17"/>
      <c r="P564" s="17"/>
      <c r="Q564" s="17"/>
      <c r="R564" s="16"/>
      <c r="S564" s="16"/>
      <c r="T564" s="18"/>
      <c r="U564" s="13"/>
      <c r="V564" s="13"/>
      <c r="W564" s="17"/>
      <c r="X564" s="17"/>
      <c r="Y564" s="17"/>
      <c r="Z564" s="17"/>
      <c r="AA564" s="13"/>
    </row>
    <row r="565" customFormat="false" ht="12.75" hidden="false" customHeight="false" outlineLevel="0" collapsed="false">
      <c r="A565" s="15"/>
      <c r="B565" s="16"/>
      <c r="C565" s="16"/>
      <c r="D565" s="17"/>
      <c r="E565" s="17"/>
      <c r="F565" s="17"/>
      <c r="G565" s="13"/>
      <c r="H565" s="13"/>
      <c r="I565" s="17"/>
      <c r="J565" s="17"/>
      <c r="K565" s="17"/>
      <c r="L565" s="17"/>
      <c r="M565" s="17"/>
      <c r="N565" s="17"/>
      <c r="O565" s="17"/>
      <c r="P565" s="17"/>
      <c r="Q565" s="17"/>
      <c r="R565" s="16"/>
      <c r="S565" s="16"/>
      <c r="T565" s="18"/>
      <c r="U565" s="13"/>
      <c r="V565" s="13"/>
      <c r="W565" s="17"/>
      <c r="X565" s="17"/>
      <c r="Y565" s="17"/>
      <c r="Z565" s="17"/>
      <c r="AA565" s="13"/>
    </row>
    <row r="566" customFormat="false" ht="12.75" hidden="false" customHeight="false" outlineLevel="0" collapsed="false">
      <c r="A566" s="15"/>
      <c r="B566" s="16"/>
      <c r="C566" s="16"/>
      <c r="D566" s="17"/>
      <c r="E566" s="17"/>
      <c r="F566" s="17"/>
      <c r="G566" s="13"/>
      <c r="H566" s="13"/>
      <c r="I566" s="17"/>
      <c r="J566" s="17"/>
      <c r="K566" s="17"/>
      <c r="L566" s="17"/>
      <c r="M566" s="17"/>
      <c r="N566" s="17"/>
      <c r="O566" s="17"/>
      <c r="P566" s="17"/>
      <c r="Q566" s="17"/>
      <c r="R566" s="16"/>
      <c r="S566" s="16"/>
      <c r="T566" s="18"/>
      <c r="U566" s="13"/>
      <c r="V566" s="13"/>
      <c r="W566" s="17"/>
      <c r="X566" s="17"/>
      <c r="Y566" s="17"/>
      <c r="Z566" s="17"/>
      <c r="AA566" s="13"/>
    </row>
    <row r="567" customFormat="false" ht="12.75" hidden="false" customHeight="false" outlineLevel="0" collapsed="false">
      <c r="A567" s="15"/>
      <c r="B567" s="16"/>
      <c r="C567" s="16"/>
      <c r="D567" s="17"/>
      <c r="E567" s="17"/>
      <c r="F567" s="17"/>
      <c r="G567" s="13"/>
      <c r="H567" s="13"/>
      <c r="I567" s="17"/>
      <c r="J567" s="17"/>
      <c r="K567" s="17"/>
      <c r="L567" s="17"/>
      <c r="M567" s="17"/>
      <c r="N567" s="17"/>
      <c r="O567" s="17"/>
      <c r="P567" s="17"/>
      <c r="Q567" s="17"/>
      <c r="R567" s="16"/>
      <c r="S567" s="16"/>
      <c r="T567" s="18"/>
      <c r="U567" s="13"/>
      <c r="V567" s="13"/>
      <c r="W567" s="17"/>
      <c r="X567" s="17"/>
      <c r="Y567" s="17"/>
      <c r="Z567" s="17"/>
      <c r="AA567" s="13"/>
    </row>
    <row r="568" customFormat="false" ht="12.75" hidden="false" customHeight="false" outlineLevel="0" collapsed="false">
      <c r="A568" s="15"/>
      <c r="B568" s="16"/>
      <c r="C568" s="16"/>
      <c r="D568" s="17"/>
      <c r="E568" s="17"/>
      <c r="F568" s="17"/>
      <c r="G568" s="13"/>
      <c r="H568" s="13"/>
      <c r="I568" s="17"/>
      <c r="J568" s="17"/>
      <c r="K568" s="17"/>
      <c r="L568" s="17"/>
      <c r="M568" s="17"/>
      <c r="N568" s="17"/>
      <c r="O568" s="17"/>
      <c r="P568" s="17"/>
      <c r="Q568" s="17"/>
      <c r="R568" s="16"/>
      <c r="S568" s="16"/>
      <c r="T568" s="18"/>
      <c r="U568" s="13"/>
      <c r="V568" s="13"/>
      <c r="W568" s="17"/>
      <c r="X568" s="17"/>
      <c r="Y568" s="17"/>
      <c r="Z568" s="17"/>
      <c r="AA568" s="13"/>
    </row>
    <row r="569" customFormat="false" ht="12.75" hidden="false" customHeight="false" outlineLevel="0" collapsed="false">
      <c r="A569" s="15"/>
      <c r="B569" s="16"/>
      <c r="C569" s="16"/>
      <c r="D569" s="17"/>
      <c r="E569" s="17"/>
      <c r="F569" s="17"/>
      <c r="G569" s="13"/>
      <c r="H569" s="13"/>
      <c r="I569" s="17"/>
      <c r="J569" s="17"/>
      <c r="K569" s="17"/>
      <c r="L569" s="17"/>
      <c r="M569" s="17"/>
      <c r="N569" s="17"/>
      <c r="O569" s="17"/>
      <c r="P569" s="17"/>
      <c r="Q569" s="17"/>
      <c r="R569" s="16"/>
      <c r="S569" s="16"/>
      <c r="T569" s="18"/>
      <c r="U569" s="13"/>
      <c r="V569" s="13"/>
      <c r="W569" s="17"/>
      <c r="X569" s="17"/>
      <c r="Y569" s="17"/>
      <c r="Z569" s="17"/>
      <c r="AA569" s="13"/>
    </row>
    <row r="570" customFormat="false" ht="12.75" hidden="false" customHeight="false" outlineLevel="0" collapsed="false">
      <c r="A570" s="15"/>
      <c r="B570" s="16"/>
      <c r="C570" s="16"/>
      <c r="D570" s="17"/>
      <c r="E570" s="17"/>
      <c r="F570" s="17"/>
      <c r="G570" s="13"/>
      <c r="H570" s="13"/>
      <c r="I570" s="17"/>
      <c r="J570" s="17"/>
      <c r="K570" s="17"/>
      <c r="L570" s="17"/>
      <c r="M570" s="17"/>
      <c r="N570" s="17"/>
      <c r="O570" s="17"/>
      <c r="P570" s="17"/>
      <c r="Q570" s="17"/>
      <c r="R570" s="16"/>
      <c r="S570" s="16"/>
      <c r="T570" s="18"/>
      <c r="U570" s="13"/>
      <c r="V570" s="13"/>
      <c r="W570" s="17"/>
      <c r="X570" s="17"/>
      <c r="Y570" s="17"/>
      <c r="Z570" s="17"/>
      <c r="AA570" s="13"/>
    </row>
    <row r="571" customFormat="false" ht="12.75" hidden="false" customHeight="false" outlineLevel="0" collapsed="false">
      <c r="A571" s="15"/>
      <c r="B571" s="16"/>
      <c r="C571" s="16"/>
      <c r="D571" s="17"/>
      <c r="E571" s="17"/>
      <c r="F571" s="17"/>
      <c r="G571" s="13"/>
      <c r="H571" s="13"/>
      <c r="I571" s="17"/>
      <c r="J571" s="17"/>
      <c r="K571" s="17"/>
      <c r="L571" s="17"/>
      <c r="M571" s="17"/>
      <c r="N571" s="17"/>
      <c r="O571" s="17"/>
      <c r="P571" s="17"/>
      <c r="Q571" s="17"/>
      <c r="R571" s="16"/>
      <c r="S571" s="16"/>
      <c r="T571" s="18"/>
      <c r="U571" s="13"/>
      <c r="V571" s="13"/>
      <c r="W571" s="17"/>
      <c r="X571" s="17"/>
      <c r="Y571" s="17"/>
      <c r="Z571" s="17"/>
      <c r="AA571" s="13"/>
    </row>
    <row r="572" customFormat="false" ht="12.75" hidden="false" customHeight="false" outlineLevel="0" collapsed="false">
      <c r="A572" s="15"/>
      <c r="B572" s="16"/>
      <c r="C572" s="16"/>
      <c r="D572" s="17"/>
      <c r="E572" s="17"/>
      <c r="F572" s="17"/>
      <c r="G572" s="13"/>
      <c r="H572" s="13"/>
      <c r="I572" s="17"/>
      <c r="J572" s="17"/>
      <c r="K572" s="17"/>
      <c r="L572" s="17"/>
      <c r="M572" s="17"/>
      <c r="N572" s="17"/>
      <c r="O572" s="17"/>
      <c r="P572" s="17"/>
      <c r="Q572" s="17"/>
      <c r="R572" s="16"/>
      <c r="S572" s="16"/>
      <c r="T572" s="18"/>
      <c r="U572" s="13"/>
      <c r="V572" s="13"/>
      <c r="W572" s="17"/>
      <c r="X572" s="17"/>
      <c r="Y572" s="17"/>
      <c r="Z572" s="17"/>
      <c r="AA572" s="13"/>
    </row>
    <row r="573" customFormat="false" ht="12.75" hidden="false" customHeight="false" outlineLevel="0" collapsed="false">
      <c r="A573" s="15"/>
      <c r="B573" s="16"/>
      <c r="C573" s="16"/>
      <c r="D573" s="17"/>
      <c r="E573" s="17"/>
      <c r="F573" s="17"/>
      <c r="G573" s="13"/>
      <c r="H573" s="13"/>
      <c r="I573" s="17"/>
      <c r="J573" s="17"/>
      <c r="K573" s="17"/>
      <c r="L573" s="17"/>
      <c r="M573" s="17"/>
      <c r="N573" s="17"/>
      <c r="O573" s="17"/>
      <c r="P573" s="17"/>
      <c r="Q573" s="17"/>
      <c r="R573" s="16"/>
      <c r="S573" s="16"/>
      <c r="T573" s="18"/>
      <c r="U573" s="13"/>
      <c r="V573" s="13"/>
      <c r="W573" s="17"/>
      <c r="X573" s="17"/>
      <c r="Y573" s="17"/>
      <c r="Z573" s="17"/>
      <c r="AA573" s="13"/>
    </row>
    <row r="574" customFormat="false" ht="12.75" hidden="false" customHeight="false" outlineLevel="0" collapsed="false">
      <c r="A574" s="15"/>
      <c r="B574" s="16"/>
      <c r="C574" s="16"/>
      <c r="D574" s="17"/>
      <c r="E574" s="17"/>
      <c r="F574" s="17"/>
      <c r="G574" s="13"/>
      <c r="H574" s="13"/>
      <c r="I574" s="17"/>
      <c r="J574" s="17"/>
      <c r="K574" s="17"/>
      <c r="L574" s="17"/>
      <c r="M574" s="17"/>
      <c r="N574" s="17"/>
      <c r="O574" s="17"/>
      <c r="P574" s="17"/>
      <c r="Q574" s="17"/>
      <c r="R574" s="16"/>
      <c r="S574" s="16"/>
      <c r="T574" s="18"/>
      <c r="U574" s="13"/>
      <c r="V574" s="13"/>
      <c r="W574" s="17"/>
      <c r="X574" s="17"/>
      <c r="Y574" s="17"/>
      <c r="Z574" s="17"/>
      <c r="AA574" s="13"/>
    </row>
    <row r="575" customFormat="false" ht="12.75" hidden="false" customHeight="false" outlineLevel="0" collapsed="false">
      <c r="A575" s="15"/>
      <c r="B575" s="16"/>
      <c r="C575" s="16"/>
      <c r="D575" s="17"/>
      <c r="E575" s="17"/>
      <c r="F575" s="17"/>
      <c r="G575" s="13"/>
      <c r="H575" s="13"/>
      <c r="I575" s="17"/>
      <c r="J575" s="17"/>
      <c r="K575" s="17"/>
      <c r="L575" s="17"/>
      <c r="M575" s="17"/>
      <c r="N575" s="17"/>
      <c r="O575" s="17"/>
      <c r="P575" s="17"/>
      <c r="Q575" s="17"/>
      <c r="R575" s="16"/>
      <c r="S575" s="16"/>
      <c r="T575" s="18"/>
      <c r="U575" s="13"/>
      <c r="V575" s="13"/>
      <c r="W575" s="17"/>
      <c r="X575" s="17"/>
      <c r="Y575" s="17"/>
      <c r="Z575" s="17"/>
      <c r="AA575" s="13"/>
    </row>
    <row r="576" customFormat="false" ht="12.75" hidden="false" customHeight="false" outlineLevel="0" collapsed="false">
      <c r="A576" s="15"/>
      <c r="B576" s="16"/>
      <c r="C576" s="16"/>
      <c r="D576" s="17"/>
      <c r="E576" s="17"/>
      <c r="F576" s="17"/>
      <c r="G576" s="13"/>
      <c r="H576" s="13"/>
      <c r="I576" s="17"/>
      <c r="J576" s="17"/>
      <c r="K576" s="17"/>
      <c r="L576" s="17"/>
      <c r="M576" s="17"/>
      <c r="N576" s="17"/>
      <c r="O576" s="17"/>
      <c r="P576" s="17"/>
      <c r="Q576" s="17"/>
      <c r="R576" s="16"/>
      <c r="S576" s="16"/>
      <c r="T576" s="18"/>
      <c r="U576" s="13"/>
      <c r="V576" s="13"/>
      <c r="W576" s="17"/>
      <c r="X576" s="17"/>
      <c r="Y576" s="17"/>
      <c r="Z576" s="17"/>
      <c r="AA576" s="13"/>
    </row>
    <row r="577" customFormat="false" ht="12.75" hidden="false" customHeight="false" outlineLevel="0" collapsed="false">
      <c r="A577" s="15"/>
      <c r="B577" s="16"/>
      <c r="C577" s="16"/>
      <c r="D577" s="17"/>
      <c r="E577" s="17"/>
      <c r="F577" s="17"/>
      <c r="G577" s="13"/>
      <c r="H577" s="13"/>
      <c r="I577" s="17"/>
      <c r="J577" s="17"/>
      <c r="K577" s="17"/>
      <c r="L577" s="17"/>
      <c r="M577" s="17"/>
      <c r="N577" s="17"/>
      <c r="O577" s="17"/>
      <c r="P577" s="17"/>
      <c r="Q577" s="17"/>
      <c r="R577" s="16"/>
      <c r="S577" s="16"/>
      <c r="T577" s="18"/>
      <c r="U577" s="13"/>
      <c r="V577" s="13"/>
      <c r="W577" s="17"/>
      <c r="X577" s="17"/>
      <c r="Y577" s="17"/>
      <c r="Z577" s="17"/>
      <c r="AA577" s="13"/>
    </row>
    <row r="578" customFormat="false" ht="12.75" hidden="false" customHeight="false" outlineLevel="0" collapsed="false">
      <c r="A578" s="15"/>
      <c r="B578" s="16"/>
      <c r="C578" s="16"/>
      <c r="D578" s="17"/>
      <c r="E578" s="17"/>
      <c r="F578" s="17"/>
      <c r="G578" s="13"/>
      <c r="H578" s="13"/>
      <c r="I578" s="17"/>
      <c r="J578" s="17"/>
      <c r="K578" s="17"/>
      <c r="L578" s="17"/>
      <c r="M578" s="17"/>
      <c r="N578" s="17"/>
      <c r="O578" s="17"/>
      <c r="P578" s="17"/>
      <c r="Q578" s="17"/>
      <c r="R578" s="16"/>
      <c r="S578" s="16"/>
      <c r="T578" s="18"/>
      <c r="U578" s="13"/>
      <c r="V578" s="13"/>
      <c r="W578" s="17"/>
      <c r="X578" s="17"/>
      <c r="Y578" s="17"/>
      <c r="Z578" s="17"/>
      <c r="AA578" s="13"/>
    </row>
    <row r="579" customFormat="false" ht="12.75" hidden="false" customHeight="false" outlineLevel="0" collapsed="false">
      <c r="A579" s="15"/>
      <c r="B579" s="16"/>
      <c r="C579" s="16"/>
      <c r="D579" s="17"/>
      <c r="E579" s="17"/>
      <c r="F579" s="17"/>
      <c r="G579" s="13"/>
      <c r="H579" s="13"/>
      <c r="I579" s="17"/>
      <c r="J579" s="17"/>
      <c r="K579" s="17"/>
      <c r="L579" s="17"/>
      <c r="M579" s="17"/>
      <c r="N579" s="17"/>
      <c r="O579" s="17"/>
      <c r="P579" s="17"/>
      <c r="Q579" s="17"/>
      <c r="R579" s="16"/>
      <c r="S579" s="16"/>
      <c r="T579" s="18"/>
      <c r="U579" s="13"/>
      <c r="V579" s="13"/>
      <c r="W579" s="17"/>
      <c r="X579" s="17"/>
      <c r="Y579" s="17"/>
      <c r="Z579" s="17"/>
      <c r="AA579" s="13"/>
    </row>
    <row r="580" customFormat="false" ht="12.75" hidden="false" customHeight="false" outlineLevel="0" collapsed="false">
      <c r="A580" s="15"/>
      <c r="B580" s="16"/>
      <c r="C580" s="16"/>
      <c r="D580" s="17"/>
      <c r="E580" s="17"/>
      <c r="F580" s="17"/>
      <c r="G580" s="13"/>
      <c r="H580" s="13"/>
      <c r="I580" s="17"/>
      <c r="J580" s="17"/>
      <c r="K580" s="17"/>
      <c r="L580" s="17"/>
      <c r="M580" s="17"/>
      <c r="N580" s="17"/>
      <c r="O580" s="17"/>
      <c r="P580" s="17"/>
      <c r="Q580" s="17"/>
      <c r="R580" s="16"/>
      <c r="S580" s="16"/>
      <c r="T580" s="18"/>
      <c r="U580" s="13"/>
      <c r="V580" s="13"/>
      <c r="W580" s="17"/>
      <c r="X580" s="17"/>
      <c r="Y580" s="17"/>
      <c r="Z580" s="17"/>
      <c r="AA580" s="13"/>
    </row>
    <row r="581" customFormat="false" ht="12.75" hidden="false" customHeight="false" outlineLevel="0" collapsed="false">
      <c r="A581" s="15"/>
      <c r="B581" s="16"/>
      <c r="C581" s="16"/>
      <c r="D581" s="17"/>
      <c r="E581" s="17"/>
      <c r="F581" s="17"/>
      <c r="G581" s="13"/>
      <c r="H581" s="13"/>
      <c r="I581" s="17"/>
      <c r="J581" s="17"/>
      <c r="K581" s="17"/>
      <c r="L581" s="17"/>
      <c r="M581" s="17"/>
      <c r="N581" s="17"/>
      <c r="O581" s="17"/>
      <c r="P581" s="17"/>
      <c r="Q581" s="17"/>
      <c r="R581" s="16"/>
      <c r="S581" s="16"/>
      <c r="T581" s="18"/>
      <c r="U581" s="13"/>
      <c r="V581" s="13"/>
      <c r="W581" s="17"/>
      <c r="X581" s="17"/>
      <c r="Y581" s="17"/>
      <c r="Z581" s="17"/>
      <c r="AA581" s="13"/>
    </row>
    <row r="582" customFormat="false" ht="12.75" hidden="false" customHeight="false" outlineLevel="0" collapsed="false">
      <c r="A582" s="15"/>
      <c r="B582" s="16"/>
      <c r="C582" s="16"/>
      <c r="D582" s="17"/>
      <c r="E582" s="17"/>
      <c r="F582" s="17"/>
      <c r="G582" s="13"/>
      <c r="H582" s="13"/>
      <c r="I582" s="17"/>
      <c r="J582" s="17"/>
      <c r="K582" s="17"/>
      <c r="L582" s="17"/>
      <c r="M582" s="17"/>
      <c r="N582" s="17"/>
      <c r="O582" s="17"/>
      <c r="P582" s="17"/>
      <c r="Q582" s="17"/>
      <c r="R582" s="16"/>
      <c r="S582" s="16"/>
      <c r="T582" s="18"/>
      <c r="U582" s="13"/>
      <c r="V582" s="13"/>
      <c r="W582" s="17"/>
      <c r="X582" s="17"/>
      <c r="Y582" s="17"/>
      <c r="Z582" s="17"/>
      <c r="AA582" s="13"/>
    </row>
    <row r="583" customFormat="false" ht="12.75" hidden="false" customHeight="false" outlineLevel="0" collapsed="false">
      <c r="A583" s="15"/>
      <c r="B583" s="16"/>
      <c r="C583" s="16"/>
      <c r="D583" s="17"/>
      <c r="E583" s="17"/>
      <c r="F583" s="17"/>
      <c r="G583" s="13"/>
      <c r="H583" s="13"/>
      <c r="I583" s="17"/>
      <c r="J583" s="17"/>
      <c r="K583" s="17"/>
      <c r="L583" s="17"/>
      <c r="M583" s="17"/>
      <c r="N583" s="17"/>
      <c r="O583" s="17"/>
      <c r="P583" s="17"/>
      <c r="Q583" s="17"/>
      <c r="R583" s="16"/>
      <c r="S583" s="16"/>
      <c r="T583" s="18"/>
      <c r="U583" s="13"/>
      <c r="V583" s="13"/>
      <c r="W583" s="17"/>
      <c r="X583" s="17"/>
      <c r="Y583" s="17"/>
      <c r="Z583" s="17"/>
      <c r="AA583" s="13"/>
    </row>
    <row r="584" customFormat="false" ht="12.75" hidden="false" customHeight="false" outlineLevel="0" collapsed="false">
      <c r="A584" s="15"/>
      <c r="B584" s="16"/>
      <c r="C584" s="16"/>
      <c r="D584" s="17"/>
      <c r="E584" s="17"/>
      <c r="F584" s="17"/>
      <c r="G584" s="13"/>
      <c r="H584" s="13"/>
      <c r="I584" s="17"/>
      <c r="J584" s="17"/>
      <c r="K584" s="17"/>
      <c r="L584" s="17"/>
      <c r="M584" s="17"/>
      <c r="N584" s="17"/>
      <c r="O584" s="17"/>
      <c r="P584" s="17"/>
      <c r="Q584" s="17"/>
      <c r="R584" s="16"/>
      <c r="S584" s="16"/>
      <c r="T584" s="18"/>
      <c r="U584" s="13"/>
      <c r="V584" s="13"/>
      <c r="W584" s="17"/>
      <c r="X584" s="17"/>
      <c r="Y584" s="17"/>
      <c r="Z584" s="17"/>
      <c r="AA584" s="13"/>
    </row>
    <row r="585" customFormat="false" ht="12.75" hidden="false" customHeight="false" outlineLevel="0" collapsed="false">
      <c r="A585" s="15"/>
      <c r="B585" s="16"/>
      <c r="C585" s="16"/>
      <c r="D585" s="17"/>
      <c r="E585" s="17"/>
      <c r="F585" s="17"/>
      <c r="G585" s="13"/>
      <c r="H585" s="13"/>
      <c r="I585" s="17"/>
      <c r="J585" s="17"/>
      <c r="K585" s="17"/>
      <c r="L585" s="17"/>
      <c r="M585" s="17"/>
      <c r="N585" s="17"/>
      <c r="O585" s="17"/>
      <c r="P585" s="17"/>
      <c r="Q585" s="17"/>
      <c r="R585" s="16"/>
      <c r="S585" s="16"/>
      <c r="T585" s="18"/>
      <c r="U585" s="13"/>
      <c r="V585" s="13"/>
      <c r="W585" s="17"/>
      <c r="X585" s="17"/>
      <c r="Y585" s="17"/>
      <c r="Z585" s="17"/>
      <c r="AA585" s="13"/>
    </row>
    <row r="586" customFormat="false" ht="12.75" hidden="false" customHeight="false" outlineLevel="0" collapsed="false">
      <c r="A586" s="15"/>
      <c r="B586" s="16"/>
      <c r="C586" s="16"/>
      <c r="D586" s="17"/>
      <c r="E586" s="17"/>
      <c r="F586" s="17"/>
      <c r="G586" s="13"/>
      <c r="H586" s="13"/>
      <c r="I586" s="17"/>
      <c r="J586" s="17"/>
      <c r="K586" s="17"/>
      <c r="L586" s="17"/>
      <c r="M586" s="17"/>
      <c r="N586" s="17"/>
      <c r="O586" s="17"/>
      <c r="P586" s="17"/>
      <c r="Q586" s="17"/>
      <c r="R586" s="16"/>
      <c r="S586" s="16"/>
      <c r="T586" s="18"/>
      <c r="U586" s="13"/>
      <c r="V586" s="13"/>
      <c r="W586" s="17"/>
      <c r="X586" s="17"/>
      <c r="Y586" s="17"/>
      <c r="Z586" s="17"/>
      <c r="AA586" s="13"/>
    </row>
    <row r="587" customFormat="false" ht="12.75" hidden="false" customHeight="false" outlineLevel="0" collapsed="false">
      <c r="A587" s="15"/>
      <c r="B587" s="16"/>
      <c r="C587" s="16"/>
      <c r="D587" s="17"/>
      <c r="E587" s="17"/>
      <c r="F587" s="17"/>
      <c r="G587" s="13"/>
      <c r="H587" s="13"/>
      <c r="I587" s="17"/>
      <c r="J587" s="17"/>
      <c r="K587" s="17"/>
      <c r="L587" s="17"/>
      <c r="M587" s="17"/>
      <c r="N587" s="17"/>
      <c r="O587" s="17"/>
      <c r="P587" s="17"/>
      <c r="Q587" s="17"/>
      <c r="R587" s="16"/>
      <c r="S587" s="16"/>
      <c r="T587" s="18"/>
      <c r="U587" s="13"/>
      <c r="V587" s="13"/>
      <c r="W587" s="17"/>
      <c r="X587" s="17"/>
      <c r="Y587" s="17"/>
      <c r="Z587" s="17"/>
      <c r="AA587" s="13"/>
    </row>
    <row r="588" customFormat="false" ht="12.75" hidden="false" customHeight="false" outlineLevel="0" collapsed="false">
      <c r="A588" s="15"/>
      <c r="B588" s="16"/>
      <c r="C588" s="16"/>
      <c r="D588" s="17"/>
      <c r="E588" s="17"/>
      <c r="F588" s="17"/>
      <c r="G588" s="13"/>
      <c r="H588" s="13"/>
      <c r="I588" s="17"/>
      <c r="J588" s="17"/>
      <c r="K588" s="17"/>
      <c r="L588" s="17"/>
      <c r="M588" s="17"/>
      <c r="N588" s="17"/>
      <c r="O588" s="17"/>
      <c r="P588" s="17"/>
      <c r="Q588" s="17"/>
      <c r="R588" s="16"/>
      <c r="S588" s="16"/>
      <c r="T588" s="18"/>
      <c r="U588" s="13"/>
      <c r="V588" s="13"/>
      <c r="W588" s="17"/>
      <c r="X588" s="17"/>
      <c r="Y588" s="17"/>
      <c r="Z588" s="17"/>
      <c r="AA588" s="13"/>
    </row>
    <row r="589" customFormat="false" ht="12.75" hidden="false" customHeight="false" outlineLevel="0" collapsed="false">
      <c r="A589" s="15"/>
      <c r="B589" s="16"/>
      <c r="C589" s="16"/>
      <c r="D589" s="17"/>
      <c r="E589" s="17"/>
      <c r="F589" s="17"/>
      <c r="G589" s="13"/>
      <c r="H589" s="13"/>
      <c r="I589" s="17"/>
      <c r="J589" s="17"/>
      <c r="K589" s="17"/>
      <c r="L589" s="17"/>
      <c r="M589" s="17"/>
      <c r="N589" s="17"/>
      <c r="O589" s="17"/>
      <c r="P589" s="17"/>
      <c r="Q589" s="17"/>
      <c r="R589" s="16"/>
      <c r="S589" s="16"/>
      <c r="T589" s="18"/>
      <c r="U589" s="13"/>
      <c r="V589" s="13"/>
      <c r="W589" s="17"/>
      <c r="X589" s="17"/>
      <c r="Y589" s="17"/>
      <c r="Z589" s="17"/>
      <c r="AA589" s="13"/>
    </row>
    <row r="590" customFormat="false" ht="12.75" hidden="false" customHeight="false" outlineLevel="0" collapsed="false">
      <c r="A590" s="15"/>
      <c r="B590" s="16"/>
      <c r="C590" s="16"/>
      <c r="D590" s="17"/>
      <c r="E590" s="17"/>
      <c r="F590" s="17"/>
      <c r="G590" s="13"/>
      <c r="H590" s="13"/>
      <c r="I590" s="17"/>
      <c r="J590" s="17"/>
      <c r="K590" s="17"/>
      <c r="L590" s="17"/>
      <c r="M590" s="17"/>
      <c r="N590" s="17"/>
      <c r="O590" s="17"/>
      <c r="P590" s="17"/>
      <c r="Q590" s="17"/>
      <c r="R590" s="16"/>
      <c r="S590" s="16"/>
      <c r="T590" s="18"/>
      <c r="U590" s="13"/>
      <c r="V590" s="13"/>
      <c r="W590" s="17"/>
      <c r="X590" s="17"/>
      <c r="Y590" s="17"/>
      <c r="Z590" s="17"/>
      <c r="AA590" s="13"/>
    </row>
    <row r="591" customFormat="false" ht="12.75" hidden="false" customHeight="false" outlineLevel="0" collapsed="false">
      <c r="A591" s="15"/>
      <c r="B591" s="16"/>
      <c r="C591" s="16"/>
      <c r="D591" s="17"/>
      <c r="E591" s="17"/>
      <c r="F591" s="17"/>
      <c r="G591" s="13"/>
      <c r="H591" s="13"/>
      <c r="I591" s="17"/>
      <c r="J591" s="17"/>
      <c r="K591" s="17"/>
      <c r="L591" s="17"/>
      <c r="M591" s="17"/>
      <c r="N591" s="17"/>
      <c r="O591" s="17"/>
      <c r="P591" s="17"/>
      <c r="Q591" s="17"/>
      <c r="R591" s="16"/>
      <c r="S591" s="16"/>
      <c r="T591" s="18"/>
      <c r="U591" s="13"/>
      <c r="V591" s="13"/>
      <c r="W591" s="17"/>
      <c r="X591" s="17"/>
      <c r="Y591" s="17"/>
      <c r="Z591" s="17"/>
      <c r="AA591" s="13"/>
    </row>
    <row r="592" customFormat="false" ht="12.75" hidden="false" customHeight="false" outlineLevel="0" collapsed="false">
      <c r="A592" s="15"/>
      <c r="B592" s="16"/>
      <c r="C592" s="16"/>
      <c r="D592" s="17"/>
      <c r="E592" s="17"/>
      <c r="F592" s="17"/>
      <c r="G592" s="13"/>
      <c r="H592" s="13"/>
      <c r="I592" s="17"/>
      <c r="J592" s="17"/>
      <c r="K592" s="17"/>
      <c r="L592" s="17"/>
      <c r="M592" s="17"/>
      <c r="N592" s="17"/>
      <c r="O592" s="17"/>
      <c r="P592" s="17"/>
      <c r="Q592" s="17"/>
      <c r="R592" s="16"/>
      <c r="S592" s="16"/>
      <c r="T592" s="18"/>
      <c r="U592" s="13"/>
      <c r="V592" s="13"/>
      <c r="W592" s="17"/>
      <c r="X592" s="17"/>
      <c r="Y592" s="17"/>
      <c r="Z592" s="17"/>
      <c r="AA592" s="13"/>
    </row>
    <row r="593" customFormat="false" ht="12.75" hidden="false" customHeight="false" outlineLevel="0" collapsed="false">
      <c r="A593" s="15"/>
      <c r="B593" s="16"/>
      <c r="C593" s="16"/>
      <c r="D593" s="17"/>
      <c r="E593" s="17"/>
      <c r="F593" s="17"/>
      <c r="G593" s="13"/>
      <c r="H593" s="13"/>
      <c r="I593" s="17"/>
      <c r="J593" s="17"/>
      <c r="K593" s="17"/>
      <c r="L593" s="17"/>
      <c r="M593" s="17"/>
      <c r="N593" s="17"/>
      <c r="O593" s="17"/>
      <c r="P593" s="17"/>
      <c r="Q593" s="17"/>
      <c r="R593" s="16"/>
      <c r="S593" s="16"/>
      <c r="T593" s="18"/>
      <c r="U593" s="13"/>
      <c r="V593" s="13"/>
      <c r="W593" s="17"/>
      <c r="X593" s="17"/>
      <c r="Y593" s="17"/>
      <c r="Z593" s="17"/>
      <c r="AA593" s="13"/>
    </row>
    <row r="594" customFormat="false" ht="12.75" hidden="false" customHeight="false" outlineLevel="0" collapsed="false">
      <c r="A594" s="15"/>
      <c r="B594" s="16"/>
      <c r="C594" s="16"/>
      <c r="D594" s="17"/>
      <c r="E594" s="17"/>
      <c r="F594" s="17"/>
      <c r="G594" s="13"/>
      <c r="H594" s="13"/>
      <c r="I594" s="17"/>
      <c r="J594" s="17"/>
      <c r="K594" s="17"/>
      <c r="L594" s="17"/>
      <c r="M594" s="17"/>
      <c r="N594" s="17"/>
      <c r="O594" s="17"/>
      <c r="P594" s="17"/>
      <c r="Q594" s="17"/>
      <c r="R594" s="16"/>
      <c r="S594" s="16"/>
      <c r="T594" s="18"/>
      <c r="U594" s="13"/>
      <c r="V594" s="13"/>
      <c r="W594" s="17"/>
      <c r="X594" s="17"/>
      <c r="Y594" s="17"/>
      <c r="Z594" s="17"/>
      <c r="AA594" s="13"/>
    </row>
    <row r="595" customFormat="false" ht="12.75" hidden="false" customHeight="false" outlineLevel="0" collapsed="false">
      <c r="A595" s="15"/>
      <c r="B595" s="16"/>
      <c r="C595" s="16"/>
      <c r="D595" s="17"/>
      <c r="E595" s="17"/>
      <c r="F595" s="17"/>
      <c r="G595" s="13"/>
      <c r="H595" s="13"/>
      <c r="I595" s="17"/>
      <c r="J595" s="17"/>
      <c r="K595" s="17"/>
      <c r="L595" s="17"/>
      <c r="M595" s="17"/>
      <c r="N595" s="17"/>
      <c r="O595" s="17"/>
      <c r="P595" s="17"/>
      <c r="Q595" s="17"/>
      <c r="R595" s="16"/>
      <c r="S595" s="16"/>
      <c r="T595" s="18"/>
      <c r="U595" s="13"/>
      <c r="V595" s="13"/>
      <c r="W595" s="17"/>
      <c r="X595" s="17"/>
      <c r="Y595" s="17"/>
      <c r="Z595" s="17"/>
      <c r="AA595" s="13"/>
    </row>
    <row r="596" customFormat="false" ht="12.75" hidden="false" customHeight="false" outlineLevel="0" collapsed="false">
      <c r="A596" s="15"/>
      <c r="B596" s="16"/>
      <c r="C596" s="16"/>
      <c r="D596" s="17"/>
      <c r="E596" s="17"/>
      <c r="F596" s="17"/>
      <c r="G596" s="13"/>
      <c r="H596" s="13"/>
      <c r="I596" s="17"/>
      <c r="J596" s="17"/>
      <c r="K596" s="17"/>
      <c r="L596" s="17"/>
      <c r="M596" s="17"/>
      <c r="N596" s="17"/>
      <c r="O596" s="17"/>
      <c r="P596" s="17"/>
      <c r="Q596" s="17"/>
      <c r="R596" s="16"/>
      <c r="S596" s="16"/>
      <c r="T596" s="18"/>
      <c r="U596" s="13"/>
      <c r="V596" s="13"/>
      <c r="W596" s="17"/>
      <c r="X596" s="17"/>
      <c r="Y596" s="17"/>
      <c r="Z596" s="17"/>
      <c r="AA596" s="13"/>
    </row>
    <row r="597" customFormat="false" ht="12.75" hidden="false" customHeight="false" outlineLevel="0" collapsed="false">
      <c r="A597" s="15"/>
      <c r="B597" s="16"/>
      <c r="C597" s="16"/>
      <c r="D597" s="17"/>
      <c r="E597" s="17"/>
      <c r="F597" s="17"/>
      <c r="G597" s="13"/>
      <c r="H597" s="13"/>
      <c r="I597" s="17"/>
      <c r="J597" s="17"/>
      <c r="K597" s="17"/>
      <c r="L597" s="17"/>
      <c r="M597" s="17"/>
      <c r="N597" s="17"/>
      <c r="O597" s="17"/>
      <c r="P597" s="17"/>
      <c r="Q597" s="17"/>
      <c r="R597" s="16"/>
      <c r="S597" s="16"/>
      <c r="T597" s="18"/>
      <c r="U597" s="13"/>
      <c r="V597" s="13"/>
      <c r="W597" s="17"/>
      <c r="X597" s="17"/>
      <c r="Y597" s="17"/>
      <c r="Z597" s="17"/>
      <c r="AA597" s="13"/>
    </row>
    <row r="598" customFormat="false" ht="12.75" hidden="false" customHeight="false" outlineLevel="0" collapsed="false">
      <c r="A598" s="15"/>
      <c r="B598" s="16"/>
      <c r="C598" s="16"/>
      <c r="D598" s="17"/>
      <c r="E598" s="17"/>
      <c r="F598" s="17"/>
      <c r="G598" s="13"/>
      <c r="H598" s="13"/>
      <c r="I598" s="17"/>
      <c r="J598" s="17"/>
      <c r="K598" s="17"/>
      <c r="L598" s="17"/>
      <c r="M598" s="17"/>
      <c r="N598" s="17"/>
      <c r="O598" s="17"/>
      <c r="P598" s="17"/>
      <c r="Q598" s="17"/>
      <c r="R598" s="16"/>
      <c r="S598" s="16"/>
      <c r="T598" s="18"/>
      <c r="U598" s="13"/>
      <c r="V598" s="13"/>
      <c r="W598" s="17"/>
      <c r="X598" s="17"/>
      <c r="Y598" s="17"/>
      <c r="Z598" s="17"/>
      <c r="AA598" s="13"/>
    </row>
    <row r="599" customFormat="false" ht="12.75" hidden="false" customHeight="false" outlineLevel="0" collapsed="false">
      <c r="A599" s="15"/>
      <c r="B599" s="16"/>
      <c r="C599" s="16"/>
      <c r="D599" s="17"/>
      <c r="E599" s="17"/>
      <c r="F599" s="17"/>
      <c r="G599" s="13"/>
      <c r="H599" s="13"/>
      <c r="I599" s="17"/>
      <c r="J599" s="17"/>
      <c r="K599" s="17"/>
      <c r="L599" s="17"/>
      <c r="M599" s="17"/>
      <c r="N599" s="17"/>
      <c r="O599" s="17"/>
      <c r="P599" s="17"/>
      <c r="Q599" s="17"/>
      <c r="R599" s="16"/>
      <c r="S599" s="16"/>
      <c r="T599" s="18"/>
      <c r="U599" s="13"/>
      <c r="V599" s="13"/>
      <c r="W599" s="17"/>
      <c r="X599" s="17"/>
      <c r="Y599" s="17"/>
      <c r="Z599" s="17"/>
      <c r="AA599" s="13"/>
    </row>
    <row r="600" customFormat="false" ht="12.75" hidden="false" customHeight="false" outlineLevel="0" collapsed="false">
      <c r="A600" s="15"/>
      <c r="B600" s="16"/>
      <c r="C600" s="16"/>
      <c r="D600" s="17"/>
      <c r="E600" s="17"/>
      <c r="F600" s="17"/>
      <c r="G600" s="13"/>
      <c r="H600" s="13"/>
      <c r="I600" s="17"/>
      <c r="J600" s="17"/>
      <c r="K600" s="17"/>
      <c r="L600" s="17"/>
      <c r="M600" s="17"/>
      <c r="N600" s="17"/>
      <c r="O600" s="17"/>
      <c r="P600" s="17"/>
      <c r="Q600" s="17"/>
      <c r="R600" s="16"/>
      <c r="S600" s="16"/>
      <c r="T600" s="18"/>
      <c r="U600" s="13"/>
      <c r="V600" s="13"/>
      <c r="W600" s="17"/>
      <c r="X600" s="17"/>
      <c r="Y600" s="17"/>
      <c r="Z600" s="17"/>
      <c r="AA600" s="13"/>
    </row>
    <row r="601" customFormat="false" ht="12.75" hidden="false" customHeight="false" outlineLevel="0" collapsed="false">
      <c r="A601" s="15"/>
      <c r="B601" s="16"/>
      <c r="C601" s="16"/>
      <c r="D601" s="17"/>
      <c r="E601" s="17"/>
      <c r="F601" s="17"/>
      <c r="G601" s="13"/>
      <c r="H601" s="13"/>
      <c r="I601" s="17"/>
      <c r="J601" s="17"/>
      <c r="K601" s="17"/>
      <c r="L601" s="17"/>
      <c r="M601" s="17"/>
      <c r="N601" s="17"/>
      <c r="O601" s="17"/>
      <c r="P601" s="17"/>
      <c r="Q601" s="17"/>
      <c r="R601" s="16"/>
      <c r="S601" s="16"/>
      <c r="T601" s="18"/>
      <c r="U601" s="13"/>
      <c r="V601" s="13"/>
      <c r="W601" s="17"/>
      <c r="X601" s="17"/>
      <c r="Y601" s="17"/>
      <c r="Z601" s="17"/>
      <c r="AA601" s="13"/>
    </row>
    <row r="602" customFormat="false" ht="12.75" hidden="false" customHeight="false" outlineLevel="0" collapsed="false">
      <c r="A602" s="15"/>
      <c r="B602" s="16"/>
      <c r="C602" s="16"/>
      <c r="D602" s="17"/>
      <c r="E602" s="17"/>
      <c r="F602" s="17"/>
      <c r="G602" s="13"/>
      <c r="H602" s="13"/>
      <c r="I602" s="17"/>
      <c r="J602" s="17"/>
      <c r="K602" s="17"/>
      <c r="L602" s="17"/>
      <c r="M602" s="17"/>
      <c r="N602" s="17"/>
      <c r="O602" s="17"/>
      <c r="P602" s="17"/>
      <c r="Q602" s="17"/>
      <c r="R602" s="16"/>
      <c r="S602" s="16"/>
      <c r="T602" s="18"/>
      <c r="U602" s="13"/>
      <c r="V602" s="13"/>
      <c r="W602" s="17"/>
      <c r="X602" s="17"/>
      <c r="Y602" s="17"/>
      <c r="Z602" s="17"/>
      <c r="AA602" s="13"/>
    </row>
    <row r="603" customFormat="false" ht="12.75" hidden="false" customHeight="false" outlineLevel="0" collapsed="false">
      <c r="A603" s="15"/>
      <c r="B603" s="16"/>
      <c r="C603" s="16"/>
      <c r="D603" s="17"/>
      <c r="E603" s="17"/>
      <c r="F603" s="17"/>
      <c r="G603" s="13"/>
      <c r="H603" s="13"/>
      <c r="I603" s="17"/>
      <c r="J603" s="17"/>
      <c r="K603" s="17"/>
      <c r="L603" s="17"/>
      <c r="M603" s="17"/>
      <c r="N603" s="17"/>
      <c r="O603" s="17"/>
      <c r="P603" s="17"/>
      <c r="Q603" s="17"/>
      <c r="R603" s="16"/>
      <c r="S603" s="16"/>
      <c r="T603" s="18"/>
      <c r="U603" s="13"/>
      <c r="V603" s="13"/>
      <c r="W603" s="17"/>
      <c r="X603" s="17"/>
      <c r="Y603" s="17"/>
      <c r="Z603" s="17"/>
      <c r="AA603" s="13"/>
    </row>
    <row r="604" customFormat="false" ht="12.75" hidden="false" customHeight="false" outlineLevel="0" collapsed="false">
      <c r="A604" s="15"/>
      <c r="B604" s="16"/>
      <c r="C604" s="16"/>
      <c r="D604" s="17"/>
      <c r="E604" s="17"/>
      <c r="F604" s="17"/>
      <c r="G604" s="13"/>
      <c r="H604" s="13"/>
      <c r="I604" s="17"/>
      <c r="J604" s="17"/>
      <c r="K604" s="17"/>
      <c r="L604" s="17"/>
      <c r="M604" s="17"/>
      <c r="N604" s="17"/>
      <c r="O604" s="17"/>
      <c r="P604" s="17"/>
      <c r="Q604" s="17"/>
      <c r="R604" s="16"/>
      <c r="S604" s="16"/>
      <c r="T604" s="18"/>
      <c r="U604" s="13"/>
      <c r="V604" s="13"/>
      <c r="W604" s="17"/>
      <c r="X604" s="17"/>
      <c r="Y604" s="17"/>
      <c r="Z604" s="17"/>
      <c r="AA604" s="13"/>
    </row>
    <row r="605" customFormat="false" ht="12.75" hidden="false" customHeight="false" outlineLevel="0" collapsed="false">
      <c r="A605" s="15"/>
      <c r="B605" s="16"/>
      <c r="C605" s="16"/>
      <c r="D605" s="17"/>
      <c r="E605" s="17"/>
      <c r="F605" s="17"/>
      <c r="G605" s="13"/>
      <c r="H605" s="13"/>
      <c r="I605" s="17"/>
      <c r="J605" s="17"/>
      <c r="K605" s="17"/>
      <c r="L605" s="17"/>
      <c r="M605" s="17"/>
      <c r="N605" s="17"/>
      <c r="O605" s="17"/>
      <c r="P605" s="17"/>
      <c r="Q605" s="17"/>
      <c r="R605" s="16"/>
      <c r="S605" s="16"/>
      <c r="T605" s="18"/>
      <c r="U605" s="13"/>
      <c r="V605" s="13"/>
      <c r="W605" s="17"/>
      <c r="X605" s="17"/>
      <c r="Y605" s="17"/>
      <c r="Z605" s="17"/>
      <c r="AA605" s="13"/>
    </row>
    <row r="606" customFormat="false" ht="12.75" hidden="false" customHeight="false" outlineLevel="0" collapsed="false">
      <c r="A606" s="15"/>
      <c r="B606" s="16"/>
      <c r="C606" s="16"/>
      <c r="D606" s="17"/>
      <c r="E606" s="17"/>
      <c r="F606" s="17"/>
      <c r="G606" s="13"/>
      <c r="H606" s="13"/>
      <c r="I606" s="17"/>
      <c r="J606" s="17"/>
      <c r="K606" s="17"/>
      <c r="L606" s="17"/>
      <c r="M606" s="17"/>
      <c r="N606" s="17"/>
      <c r="O606" s="17"/>
      <c r="P606" s="17"/>
      <c r="Q606" s="17"/>
      <c r="R606" s="16"/>
      <c r="S606" s="16"/>
      <c r="T606" s="18"/>
      <c r="U606" s="13"/>
      <c r="V606" s="13"/>
      <c r="W606" s="17"/>
      <c r="X606" s="17"/>
      <c r="Y606" s="17"/>
      <c r="Z606" s="17"/>
      <c r="AA606" s="13"/>
    </row>
    <row r="607" customFormat="false" ht="12.75" hidden="false" customHeight="false" outlineLevel="0" collapsed="false">
      <c r="A607" s="15"/>
      <c r="B607" s="16"/>
      <c r="C607" s="16"/>
      <c r="D607" s="17"/>
      <c r="E607" s="17"/>
      <c r="F607" s="17"/>
      <c r="G607" s="13"/>
      <c r="H607" s="13"/>
      <c r="I607" s="17"/>
      <c r="J607" s="17"/>
      <c r="K607" s="17"/>
      <c r="L607" s="17"/>
      <c r="M607" s="17"/>
      <c r="N607" s="17"/>
      <c r="O607" s="17"/>
      <c r="P607" s="17"/>
      <c r="Q607" s="17"/>
      <c r="R607" s="16"/>
      <c r="S607" s="16"/>
      <c r="T607" s="18"/>
      <c r="U607" s="13"/>
      <c r="V607" s="13"/>
      <c r="W607" s="17"/>
      <c r="X607" s="17"/>
      <c r="Y607" s="17"/>
      <c r="Z607" s="17"/>
      <c r="AA607" s="13"/>
    </row>
    <row r="608" customFormat="false" ht="12.75" hidden="false" customHeight="false" outlineLevel="0" collapsed="false">
      <c r="A608" s="15"/>
      <c r="B608" s="16"/>
      <c r="C608" s="16"/>
      <c r="D608" s="17"/>
      <c r="E608" s="17"/>
      <c r="F608" s="17"/>
      <c r="G608" s="13"/>
      <c r="H608" s="13"/>
      <c r="I608" s="17"/>
      <c r="J608" s="17"/>
      <c r="K608" s="17"/>
      <c r="L608" s="17"/>
      <c r="M608" s="17"/>
      <c r="N608" s="17"/>
      <c r="O608" s="17"/>
      <c r="P608" s="17"/>
      <c r="Q608" s="17"/>
      <c r="R608" s="16"/>
      <c r="S608" s="16"/>
      <c r="T608" s="18"/>
      <c r="U608" s="13"/>
      <c r="V608" s="13"/>
      <c r="W608" s="17"/>
      <c r="X608" s="17"/>
      <c r="Y608" s="17"/>
      <c r="Z608" s="17"/>
      <c r="AA608" s="13"/>
    </row>
    <row r="609" customFormat="false" ht="12.75" hidden="false" customHeight="false" outlineLevel="0" collapsed="false">
      <c r="A609" s="15"/>
      <c r="B609" s="16"/>
      <c r="C609" s="16"/>
      <c r="D609" s="17"/>
      <c r="E609" s="17"/>
      <c r="F609" s="17"/>
      <c r="G609" s="13"/>
      <c r="H609" s="13"/>
      <c r="I609" s="17"/>
      <c r="J609" s="17"/>
      <c r="K609" s="17"/>
      <c r="L609" s="17"/>
      <c r="M609" s="17"/>
      <c r="N609" s="17"/>
      <c r="O609" s="17"/>
      <c r="P609" s="17"/>
      <c r="Q609" s="17"/>
      <c r="R609" s="16"/>
      <c r="S609" s="16"/>
      <c r="T609" s="18"/>
      <c r="U609" s="13"/>
      <c r="V609" s="13"/>
      <c r="W609" s="17"/>
      <c r="X609" s="17"/>
      <c r="Y609" s="17"/>
      <c r="Z609" s="17"/>
      <c r="AA609" s="13"/>
    </row>
    <row r="610" customFormat="false" ht="12.75" hidden="false" customHeight="false" outlineLevel="0" collapsed="false">
      <c r="A610" s="15"/>
      <c r="B610" s="16"/>
      <c r="C610" s="16"/>
      <c r="D610" s="17"/>
      <c r="E610" s="17"/>
      <c r="F610" s="17"/>
      <c r="G610" s="13"/>
      <c r="H610" s="13"/>
      <c r="I610" s="17"/>
      <c r="J610" s="17"/>
      <c r="K610" s="17"/>
      <c r="L610" s="17"/>
      <c r="M610" s="17"/>
      <c r="N610" s="17"/>
      <c r="O610" s="17"/>
      <c r="P610" s="17"/>
      <c r="Q610" s="17"/>
      <c r="R610" s="16"/>
      <c r="S610" s="16"/>
      <c r="T610" s="18"/>
      <c r="U610" s="13"/>
      <c r="V610" s="13"/>
      <c r="W610" s="17"/>
      <c r="X610" s="17"/>
      <c r="Y610" s="17"/>
      <c r="Z610" s="17"/>
      <c r="AA610" s="13"/>
    </row>
    <row r="611" customFormat="false" ht="12.75" hidden="false" customHeight="false" outlineLevel="0" collapsed="false">
      <c r="A611" s="15"/>
      <c r="B611" s="16"/>
      <c r="C611" s="16"/>
      <c r="D611" s="17"/>
      <c r="E611" s="17"/>
      <c r="F611" s="17"/>
      <c r="G611" s="13"/>
      <c r="H611" s="13"/>
      <c r="I611" s="17"/>
      <c r="J611" s="17"/>
      <c r="K611" s="17"/>
      <c r="L611" s="17"/>
      <c r="M611" s="17"/>
      <c r="N611" s="17"/>
      <c r="O611" s="17"/>
      <c r="P611" s="17"/>
      <c r="Q611" s="17"/>
      <c r="R611" s="16"/>
      <c r="S611" s="16"/>
      <c r="T611" s="18"/>
      <c r="U611" s="13"/>
      <c r="V611" s="13"/>
      <c r="W611" s="17"/>
      <c r="X611" s="17"/>
      <c r="Y611" s="17"/>
      <c r="Z611" s="17"/>
      <c r="AA611" s="13"/>
    </row>
    <row r="612" customFormat="false" ht="12.75" hidden="false" customHeight="false" outlineLevel="0" collapsed="false">
      <c r="A612" s="15"/>
      <c r="B612" s="16"/>
      <c r="C612" s="16"/>
      <c r="D612" s="17"/>
      <c r="E612" s="17"/>
      <c r="F612" s="17"/>
      <c r="G612" s="13"/>
      <c r="H612" s="13"/>
      <c r="I612" s="17"/>
      <c r="J612" s="17"/>
      <c r="K612" s="17"/>
      <c r="L612" s="17"/>
      <c r="M612" s="17"/>
      <c r="N612" s="17"/>
      <c r="O612" s="17"/>
      <c r="P612" s="17"/>
      <c r="Q612" s="17"/>
      <c r="R612" s="16"/>
      <c r="S612" s="16"/>
      <c r="T612" s="18"/>
      <c r="U612" s="13"/>
      <c r="V612" s="13"/>
      <c r="W612" s="17"/>
      <c r="X612" s="17"/>
      <c r="Y612" s="17"/>
      <c r="Z612" s="17"/>
      <c r="AA612" s="13"/>
    </row>
    <row r="613" customFormat="false" ht="12.75" hidden="false" customHeight="false" outlineLevel="0" collapsed="false">
      <c r="A613" s="15"/>
      <c r="B613" s="16"/>
      <c r="C613" s="16"/>
      <c r="D613" s="17"/>
      <c r="E613" s="17"/>
      <c r="F613" s="17"/>
      <c r="G613" s="13"/>
      <c r="H613" s="13"/>
      <c r="I613" s="17"/>
      <c r="J613" s="17"/>
      <c r="K613" s="17"/>
      <c r="L613" s="17"/>
      <c r="M613" s="17"/>
      <c r="N613" s="17"/>
      <c r="O613" s="17"/>
      <c r="P613" s="17"/>
      <c r="Q613" s="17"/>
      <c r="R613" s="16"/>
      <c r="S613" s="16"/>
      <c r="T613" s="18"/>
      <c r="U613" s="13"/>
      <c r="V613" s="13"/>
      <c r="W613" s="17"/>
      <c r="X613" s="17"/>
      <c r="Y613" s="17"/>
      <c r="Z613" s="17"/>
      <c r="AA613" s="13"/>
    </row>
    <row r="614" customFormat="false" ht="12.75" hidden="false" customHeight="false" outlineLevel="0" collapsed="false">
      <c r="A614" s="15"/>
      <c r="B614" s="16"/>
      <c r="C614" s="16"/>
      <c r="D614" s="17"/>
      <c r="E614" s="17"/>
      <c r="F614" s="17"/>
      <c r="G614" s="13"/>
      <c r="H614" s="13"/>
      <c r="I614" s="17"/>
      <c r="J614" s="17"/>
      <c r="K614" s="17"/>
      <c r="L614" s="17"/>
      <c r="M614" s="17"/>
      <c r="N614" s="17"/>
      <c r="O614" s="17"/>
      <c r="P614" s="17"/>
      <c r="Q614" s="17"/>
      <c r="R614" s="16"/>
      <c r="S614" s="16"/>
      <c r="T614" s="18"/>
      <c r="U614" s="13"/>
      <c r="V614" s="13"/>
      <c r="W614" s="17"/>
      <c r="X614" s="17"/>
      <c r="Y614" s="17"/>
      <c r="Z614" s="17"/>
      <c r="AA614" s="13"/>
    </row>
    <row r="615" customFormat="false" ht="12.75" hidden="false" customHeight="false" outlineLevel="0" collapsed="false">
      <c r="A615" s="15"/>
      <c r="B615" s="16"/>
      <c r="C615" s="16"/>
      <c r="D615" s="17"/>
      <c r="E615" s="17"/>
      <c r="F615" s="17"/>
      <c r="G615" s="13"/>
      <c r="H615" s="13"/>
      <c r="I615" s="17"/>
      <c r="J615" s="17"/>
      <c r="K615" s="17"/>
      <c r="L615" s="17"/>
      <c r="M615" s="17"/>
      <c r="N615" s="17"/>
      <c r="O615" s="17"/>
      <c r="P615" s="17"/>
      <c r="Q615" s="17"/>
      <c r="R615" s="16"/>
      <c r="S615" s="16"/>
      <c r="T615" s="18"/>
      <c r="U615" s="13"/>
      <c r="V615" s="13"/>
      <c r="W615" s="17"/>
      <c r="X615" s="17"/>
      <c r="Y615" s="17"/>
      <c r="Z615" s="17"/>
      <c r="AA615" s="13"/>
    </row>
    <row r="616" customFormat="false" ht="12.75" hidden="false" customHeight="false" outlineLevel="0" collapsed="false">
      <c r="A616" s="15"/>
      <c r="B616" s="16"/>
      <c r="C616" s="16"/>
      <c r="D616" s="17"/>
      <c r="E616" s="17"/>
      <c r="F616" s="17"/>
      <c r="G616" s="13"/>
      <c r="H616" s="13"/>
      <c r="I616" s="17"/>
      <c r="J616" s="17"/>
      <c r="K616" s="17"/>
      <c r="L616" s="17"/>
      <c r="M616" s="17"/>
      <c r="N616" s="17"/>
      <c r="O616" s="17"/>
      <c r="P616" s="17"/>
      <c r="Q616" s="17"/>
      <c r="R616" s="16"/>
      <c r="S616" s="16"/>
      <c r="T616" s="18"/>
      <c r="U616" s="13"/>
      <c r="V616" s="13"/>
      <c r="W616" s="17"/>
      <c r="X616" s="17"/>
      <c r="Y616" s="17"/>
      <c r="Z616" s="17"/>
      <c r="AA616" s="13"/>
    </row>
    <row r="617" customFormat="false" ht="12.75" hidden="false" customHeight="false" outlineLevel="0" collapsed="false">
      <c r="A617" s="15"/>
      <c r="B617" s="16"/>
      <c r="C617" s="16"/>
      <c r="D617" s="17"/>
      <c r="E617" s="17"/>
      <c r="F617" s="17"/>
      <c r="G617" s="13"/>
      <c r="H617" s="13"/>
      <c r="I617" s="17"/>
      <c r="J617" s="17"/>
      <c r="K617" s="17"/>
      <c r="L617" s="17"/>
      <c r="M617" s="17"/>
      <c r="N617" s="17"/>
      <c r="O617" s="17"/>
      <c r="P617" s="17"/>
      <c r="Q617" s="17"/>
      <c r="R617" s="16"/>
      <c r="S617" s="16"/>
      <c r="T617" s="18"/>
      <c r="U617" s="13"/>
      <c r="V617" s="13"/>
      <c r="W617" s="17"/>
      <c r="X617" s="17"/>
      <c r="Y617" s="17"/>
      <c r="Z617" s="17"/>
      <c r="AA617" s="13"/>
    </row>
    <row r="618" customFormat="false" ht="12.75" hidden="false" customHeight="false" outlineLevel="0" collapsed="false">
      <c r="A618" s="15"/>
      <c r="B618" s="16"/>
      <c r="C618" s="16"/>
      <c r="D618" s="17"/>
      <c r="E618" s="17"/>
      <c r="F618" s="17"/>
      <c r="G618" s="13"/>
      <c r="H618" s="13"/>
      <c r="I618" s="17"/>
      <c r="J618" s="17"/>
      <c r="K618" s="17"/>
      <c r="L618" s="17"/>
      <c r="M618" s="17"/>
      <c r="N618" s="17"/>
      <c r="O618" s="17"/>
      <c r="P618" s="17"/>
      <c r="Q618" s="17"/>
      <c r="R618" s="16"/>
      <c r="S618" s="16"/>
      <c r="T618" s="18"/>
      <c r="U618" s="13"/>
      <c r="V618" s="13"/>
      <c r="W618" s="17"/>
      <c r="X618" s="17"/>
      <c r="Y618" s="17"/>
      <c r="Z618" s="17"/>
      <c r="AA618" s="13"/>
    </row>
    <row r="619" customFormat="false" ht="12.75" hidden="false" customHeight="false" outlineLevel="0" collapsed="false">
      <c r="A619" s="15"/>
      <c r="B619" s="16"/>
      <c r="C619" s="16"/>
      <c r="D619" s="17"/>
      <c r="E619" s="17"/>
      <c r="F619" s="17"/>
      <c r="G619" s="13"/>
      <c r="H619" s="13"/>
      <c r="I619" s="17"/>
      <c r="J619" s="17"/>
      <c r="K619" s="17"/>
      <c r="L619" s="17"/>
      <c r="M619" s="17"/>
      <c r="N619" s="17"/>
      <c r="O619" s="17"/>
      <c r="P619" s="17"/>
      <c r="Q619" s="17"/>
      <c r="R619" s="16"/>
      <c r="S619" s="16"/>
      <c r="T619" s="18"/>
      <c r="U619" s="13"/>
      <c r="V619" s="13"/>
      <c r="W619" s="17"/>
      <c r="X619" s="17"/>
      <c r="Y619" s="17"/>
      <c r="Z619" s="17"/>
      <c r="AA619" s="13"/>
    </row>
    <row r="620" customFormat="false" ht="12.75" hidden="false" customHeight="false" outlineLevel="0" collapsed="false">
      <c r="A620" s="15"/>
      <c r="B620" s="16"/>
      <c r="C620" s="16"/>
      <c r="D620" s="17"/>
      <c r="E620" s="17"/>
      <c r="F620" s="17"/>
      <c r="G620" s="13"/>
      <c r="H620" s="13"/>
      <c r="I620" s="17"/>
      <c r="J620" s="17"/>
      <c r="K620" s="17"/>
      <c r="L620" s="17"/>
      <c r="M620" s="17"/>
      <c r="N620" s="17"/>
      <c r="O620" s="17"/>
      <c r="P620" s="17"/>
      <c r="Q620" s="17"/>
      <c r="R620" s="16"/>
      <c r="S620" s="16"/>
      <c r="T620" s="18"/>
      <c r="U620" s="13"/>
      <c r="V620" s="13"/>
      <c r="W620" s="17"/>
      <c r="X620" s="17"/>
      <c r="Y620" s="17"/>
      <c r="Z620" s="17"/>
      <c r="AA620" s="13"/>
    </row>
    <row r="621" customFormat="false" ht="12.75" hidden="false" customHeight="false" outlineLevel="0" collapsed="false">
      <c r="A621" s="15"/>
      <c r="B621" s="16"/>
      <c r="C621" s="16"/>
      <c r="D621" s="17"/>
      <c r="E621" s="17"/>
      <c r="F621" s="17"/>
      <c r="G621" s="13"/>
      <c r="H621" s="13"/>
      <c r="I621" s="17"/>
      <c r="J621" s="17"/>
      <c r="K621" s="17"/>
      <c r="L621" s="17"/>
      <c r="M621" s="17"/>
      <c r="N621" s="17"/>
      <c r="O621" s="17"/>
      <c r="P621" s="17"/>
      <c r="Q621" s="17"/>
      <c r="R621" s="16"/>
      <c r="S621" s="16"/>
      <c r="T621" s="18"/>
      <c r="U621" s="13"/>
      <c r="V621" s="13"/>
      <c r="W621" s="17"/>
      <c r="X621" s="17"/>
      <c r="Y621" s="17"/>
      <c r="Z621" s="17"/>
      <c r="AA621" s="13"/>
    </row>
    <row r="622" customFormat="false" ht="12.75" hidden="false" customHeight="false" outlineLevel="0" collapsed="false">
      <c r="A622" s="15"/>
      <c r="B622" s="16"/>
      <c r="C622" s="16"/>
      <c r="D622" s="17"/>
      <c r="E622" s="17"/>
      <c r="F622" s="17"/>
      <c r="G622" s="13"/>
      <c r="H622" s="13"/>
      <c r="I622" s="17"/>
      <c r="J622" s="17"/>
      <c r="K622" s="17"/>
      <c r="L622" s="17"/>
      <c r="M622" s="17"/>
      <c r="N622" s="17"/>
      <c r="O622" s="17"/>
      <c r="P622" s="17"/>
      <c r="Q622" s="17"/>
      <c r="R622" s="16"/>
      <c r="S622" s="16"/>
      <c r="T622" s="18"/>
      <c r="U622" s="13"/>
      <c r="V622" s="13"/>
      <c r="W622" s="17"/>
      <c r="X622" s="17"/>
      <c r="Y622" s="17"/>
      <c r="Z622" s="17"/>
      <c r="AA622" s="13"/>
    </row>
    <row r="623" customFormat="false" ht="12.75" hidden="false" customHeight="false" outlineLevel="0" collapsed="false">
      <c r="A623" s="15"/>
      <c r="B623" s="16"/>
      <c r="C623" s="16"/>
      <c r="D623" s="17"/>
      <c r="E623" s="17"/>
      <c r="F623" s="17"/>
      <c r="G623" s="13"/>
      <c r="H623" s="13"/>
      <c r="I623" s="17"/>
      <c r="J623" s="17"/>
      <c r="K623" s="17"/>
      <c r="L623" s="17"/>
      <c r="M623" s="17"/>
      <c r="N623" s="17"/>
      <c r="O623" s="17"/>
      <c r="P623" s="17"/>
      <c r="Q623" s="17"/>
      <c r="R623" s="16"/>
      <c r="S623" s="16"/>
      <c r="T623" s="18"/>
      <c r="U623" s="13"/>
      <c r="V623" s="13"/>
      <c r="W623" s="17"/>
      <c r="X623" s="17"/>
      <c r="Y623" s="17"/>
      <c r="Z623" s="17"/>
      <c r="AA623" s="13"/>
    </row>
    <row r="624" customFormat="false" ht="12.75" hidden="false" customHeight="false" outlineLevel="0" collapsed="false">
      <c r="A624" s="15"/>
      <c r="B624" s="16"/>
      <c r="C624" s="16"/>
      <c r="D624" s="17"/>
      <c r="E624" s="17"/>
      <c r="F624" s="17"/>
      <c r="G624" s="13"/>
      <c r="H624" s="13"/>
      <c r="I624" s="17"/>
      <c r="J624" s="17"/>
      <c r="K624" s="17"/>
      <c r="L624" s="17"/>
      <c r="M624" s="17"/>
      <c r="N624" s="17"/>
      <c r="O624" s="17"/>
      <c r="P624" s="17"/>
      <c r="Q624" s="17"/>
      <c r="R624" s="16"/>
      <c r="S624" s="16"/>
      <c r="T624" s="18"/>
      <c r="U624" s="13"/>
      <c r="V624" s="13"/>
      <c r="W624" s="17"/>
      <c r="X624" s="17"/>
      <c r="Y624" s="17"/>
      <c r="Z624" s="17"/>
      <c r="AA624" s="13"/>
    </row>
    <row r="625" customFormat="false" ht="12.75" hidden="false" customHeight="false" outlineLevel="0" collapsed="false">
      <c r="A625" s="15"/>
      <c r="B625" s="16"/>
      <c r="C625" s="16"/>
      <c r="D625" s="17"/>
      <c r="E625" s="17"/>
      <c r="F625" s="17"/>
      <c r="G625" s="13"/>
      <c r="H625" s="13"/>
      <c r="I625" s="17"/>
      <c r="J625" s="17"/>
      <c r="K625" s="17"/>
      <c r="L625" s="17"/>
      <c r="M625" s="17"/>
      <c r="N625" s="17"/>
      <c r="O625" s="17"/>
      <c r="P625" s="17"/>
      <c r="Q625" s="17"/>
      <c r="R625" s="16"/>
      <c r="S625" s="16"/>
      <c r="T625" s="18"/>
      <c r="U625" s="13"/>
      <c r="V625" s="13"/>
      <c r="W625" s="17"/>
      <c r="X625" s="17"/>
      <c r="Y625" s="17"/>
      <c r="Z625" s="17"/>
      <c r="AA625" s="13"/>
    </row>
    <row r="626" customFormat="false" ht="12.75" hidden="false" customHeight="false" outlineLevel="0" collapsed="false">
      <c r="A626" s="15"/>
      <c r="B626" s="16"/>
      <c r="C626" s="16"/>
      <c r="D626" s="17"/>
      <c r="E626" s="17"/>
      <c r="F626" s="17"/>
      <c r="G626" s="13"/>
      <c r="H626" s="13"/>
      <c r="I626" s="17"/>
      <c r="J626" s="17"/>
      <c r="K626" s="17"/>
      <c r="L626" s="17"/>
      <c r="M626" s="17"/>
      <c r="N626" s="17"/>
      <c r="O626" s="17"/>
      <c r="P626" s="17"/>
      <c r="Q626" s="17"/>
      <c r="R626" s="16"/>
      <c r="S626" s="16"/>
      <c r="T626" s="18"/>
      <c r="U626" s="13"/>
      <c r="V626" s="13"/>
      <c r="W626" s="17"/>
      <c r="X626" s="17"/>
      <c r="Y626" s="17"/>
      <c r="Z626" s="17"/>
      <c r="AA626" s="13"/>
    </row>
    <row r="627" customFormat="false" ht="12.75" hidden="false" customHeight="false" outlineLevel="0" collapsed="false">
      <c r="A627" s="15"/>
      <c r="B627" s="16"/>
      <c r="C627" s="16"/>
      <c r="D627" s="17"/>
      <c r="E627" s="17"/>
      <c r="F627" s="17"/>
      <c r="G627" s="13"/>
      <c r="H627" s="13"/>
      <c r="I627" s="17"/>
      <c r="J627" s="17"/>
      <c r="K627" s="17"/>
      <c r="L627" s="17"/>
      <c r="M627" s="17"/>
      <c r="N627" s="17"/>
      <c r="O627" s="17"/>
      <c r="P627" s="17"/>
      <c r="Q627" s="17"/>
      <c r="R627" s="16"/>
      <c r="S627" s="16"/>
      <c r="T627" s="18"/>
      <c r="U627" s="13"/>
      <c r="V627" s="13"/>
      <c r="W627" s="17"/>
      <c r="X627" s="17"/>
      <c r="Y627" s="17"/>
      <c r="Z627" s="17"/>
      <c r="AA627" s="13"/>
    </row>
    <row r="628" customFormat="false" ht="12.75" hidden="false" customHeight="false" outlineLevel="0" collapsed="false">
      <c r="A628" s="15"/>
      <c r="B628" s="16"/>
      <c r="C628" s="16"/>
      <c r="D628" s="17"/>
      <c r="E628" s="17"/>
      <c r="F628" s="17"/>
      <c r="G628" s="13"/>
      <c r="H628" s="13"/>
      <c r="I628" s="17"/>
      <c r="J628" s="17"/>
      <c r="K628" s="17"/>
      <c r="L628" s="17"/>
      <c r="M628" s="17"/>
      <c r="N628" s="17"/>
      <c r="O628" s="17"/>
      <c r="P628" s="17"/>
      <c r="Q628" s="17"/>
      <c r="R628" s="16"/>
      <c r="S628" s="16"/>
      <c r="T628" s="18"/>
      <c r="U628" s="13"/>
      <c r="V628" s="13"/>
      <c r="W628" s="17"/>
      <c r="X628" s="17"/>
      <c r="Y628" s="17"/>
      <c r="Z628" s="17"/>
      <c r="AA628" s="13"/>
    </row>
    <row r="629" customFormat="false" ht="12.75" hidden="false" customHeight="false" outlineLevel="0" collapsed="false">
      <c r="A629" s="15"/>
      <c r="B629" s="16"/>
      <c r="C629" s="16"/>
      <c r="D629" s="17"/>
      <c r="E629" s="17"/>
      <c r="F629" s="17"/>
      <c r="G629" s="13"/>
      <c r="H629" s="13"/>
      <c r="I629" s="17"/>
      <c r="J629" s="17"/>
      <c r="K629" s="17"/>
      <c r="L629" s="17"/>
      <c r="M629" s="17"/>
      <c r="N629" s="17"/>
      <c r="O629" s="17"/>
      <c r="P629" s="17"/>
      <c r="Q629" s="17"/>
      <c r="R629" s="16"/>
      <c r="S629" s="16"/>
      <c r="T629" s="18"/>
      <c r="U629" s="13"/>
      <c r="V629" s="13"/>
      <c r="W629" s="17"/>
      <c r="X629" s="17"/>
      <c r="Y629" s="17"/>
      <c r="Z629" s="17"/>
      <c r="AA629" s="13"/>
    </row>
    <row r="630" customFormat="false" ht="12.75" hidden="false" customHeight="false" outlineLevel="0" collapsed="false">
      <c r="A630" s="15"/>
      <c r="B630" s="16"/>
      <c r="C630" s="16"/>
      <c r="D630" s="17"/>
      <c r="E630" s="17"/>
      <c r="F630" s="17"/>
      <c r="G630" s="13"/>
      <c r="H630" s="13"/>
      <c r="I630" s="17"/>
      <c r="J630" s="17"/>
      <c r="K630" s="17"/>
      <c r="L630" s="17"/>
      <c r="M630" s="17"/>
      <c r="N630" s="17"/>
      <c r="O630" s="17"/>
      <c r="P630" s="17"/>
      <c r="Q630" s="17"/>
      <c r="R630" s="16"/>
      <c r="S630" s="16"/>
      <c r="T630" s="18"/>
      <c r="U630" s="13"/>
      <c r="V630" s="13"/>
      <c r="W630" s="17"/>
      <c r="X630" s="17"/>
      <c r="Y630" s="17"/>
      <c r="Z630" s="17"/>
      <c r="AA630" s="13"/>
    </row>
    <row r="631" customFormat="false" ht="12.75" hidden="false" customHeight="false" outlineLevel="0" collapsed="false">
      <c r="A631" s="15"/>
      <c r="B631" s="16"/>
      <c r="C631" s="16"/>
      <c r="D631" s="17"/>
      <c r="E631" s="17"/>
      <c r="F631" s="17"/>
      <c r="G631" s="13"/>
      <c r="H631" s="13"/>
      <c r="I631" s="17"/>
      <c r="J631" s="17"/>
      <c r="K631" s="17"/>
      <c r="L631" s="17"/>
      <c r="M631" s="17"/>
      <c r="N631" s="17"/>
      <c r="O631" s="17"/>
      <c r="P631" s="17"/>
      <c r="Q631" s="17"/>
      <c r="R631" s="16"/>
      <c r="S631" s="16"/>
      <c r="T631" s="18"/>
      <c r="U631" s="13"/>
      <c r="V631" s="13"/>
      <c r="W631" s="17"/>
      <c r="X631" s="17"/>
      <c r="Y631" s="17"/>
      <c r="Z631" s="17"/>
      <c r="AA631" s="13"/>
    </row>
    <row r="632" customFormat="false" ht="12.75" hidden="false" customHeight="false" outlineLevel="0" collapsed="false">
      <c r="A632" s="15"/>
      <c r="B632" s="16"/>
      <c r="C632" s="16"/>
      <c r="D632" s="17"/>
      <c r="E632" s="17"/>
      <c r="F632" s="17"/>
      <c r="G632" s="13"/>
      <c r="H632" s="13"/>
      <c r="I632" s="17"/>
      <c r="J632" s="17"/>
      <c r="K632" s="17"/>
      <c r="L632" s="17"/>
      <c r="M632" s="17"/>
      <c r="N632" s="17"/>
      <c r="O632" s="17"/>
      <c r="P632" s="17"/>
      <c r="Q632" s="17"/>
      <c r="R632" s="16"/>
      <c r="S632" s="16"/>
      <c r="T632" s="18"/>
      <c r="U632" s="13"/>
      <c r="V632" s="13"/>
      <c r="W632" s="17"/>
      <c r="X632" s="17"/>
      <c r="Y632" s="17"/>
      <c r="Z632" s="17"/>
      <c r="AA632" s="13"/>
    </row>
    <row r="633" customFormat="false" ht="12.75" hidden="false" customHeight="false" outlineLevel="0" collapsed="false">
      <c r="A633" s="15"/>
      <c r="B633" s="16"/>
      <c r="C633" s="16"/>
      <c r="D633" s="17"/>
      <c r="E633" s="17"/>
      <c r="F633" s="17"/>
      <c r="G633" s="13"/>
      <c r="H633" s="13"/>
      <c r="I633" s="17"/>
      <c r="J633" s="17"/>
      <c r="K633" s="17"/>
      <c r="L633" s="17"/>
      <c r="M633" s="17"/>
      <c r="N633" s="17"/>
      <c r="O633" s="17"/>
      <c r="P633" s="17"/>
      <c r="Q633" s="17"/>
      <c r="R633" s="16"/>
      <c r="S633" s="16"/>
      <c r="T633" s="18"/>
      <c r="U633" s="13"/>
      <c r="V633" s="13"/>
      <c r="W633" s="17"/>
      <c r="X633" s="17"/>
      <c r="Y633" s="17"/>
      <c r="Z633" s="17"/>
      <c r="AA633" s="13"/>
    </row>
    <row r="634" customFormat="false" ht="12.75" hidden="false" customHeight="false" outlineLevel="0" collapsed="false">
      <c r="A634" s="15"/>
      <c r="B634" s="16"/>
      <c r="C634" s="16"/>
      <c r="D634" s="17"/>
      <c r="E634" s="17"/>
      <c r="F634" s="17"/>
      <c r="G634" s="13"/>
      <c r="H634" s="13"/>
      <c r="I634" s="17"/>
      <c r="J634" s="17"/>
      <c r="K634" s="17"/>
      <c r="L634" s="17"/>
      <c r="M634" s="17"/>
      <c r="N634" s="17"/>
      <c r="O634" s="17"/>
      <c r="P634" s="17"/>
      <c r="Q634" s="17"/>
      <c r="R634" s="16"/>
      <c r="S634" s="16"/>
      <c r="T634" s="18"/>
      <c r="U634" s="13"/>
      <c r="V634" s="13"/>
      <c r="W634" s="17"/>
      <c r="X634" s="17"/>
      <c r="Y634" s="17"/>
      <c r="Z634" s="17"/>
      <c r="AA634" s="13"/>
    </row>
    <row r="635" customFormat="false" ht="12.75" hidden="false" customHeight="false" outlineLevel="0" collapsed="false">
      <c r="A635" s="15"/>
      <c r="B635" s="16"/>
      <c r="C635" s="16"/>
      <c r="D635" s="17"/>
      <c r="E635" s="17"/>
      <c r="F635" s="17"/>
      <c r="G635" s="13"/>
      <c r="H635" s="13"/>
      <c r="I635" s="17"/>
      <c r="J635" s="17"/>
      <c r="K635" s="17"/>
      <c r="L635" s="17"/>
      <c r="M635" s="17"/>
      <c r="N635" s="17"/>
      <c r="O635" s="17"/>
      <c r="P635" s="17"/>
      <c r="Q635" s="17"/>
      <c r="R635" s="16"/>
      <c r="S635" s="16"/>
      <c r="T635" s="18"/>
      <c r="U635" s="13"/>
      <c r="V635" s="13"/>
      <c r="W635" s="17"/>
      <c r="X635" s="17"/>
      <c r="Y635" s="17"/>
      <c r="Z635" s="17"/>
      <c r="AA635" s="13"/>
    </row>
    <row r="636" customFormat="false" ht="12.75" hidden="false" customHeight="false" outlineLevel="0" collapsed="false">
      <c r="A636" s="15"/>
      <c r="B636" s="16"/>
      <c r="C636" s="16"/>
      <c r="D636" s="17"/>
      <c r="E636" s="17"/>
      <c r="F636" s="17"/>
      <c r="G636" s="13"/>
      <c r="H636" s="13"/>
      <c r="I636" s="17"/>
      <c r="J636" s="17"/>
      <c r="K636" s="17"/>
      <c r="L636" s="17"/>
      <c r="M636" s="17"/>
      <c r="N636" s="17"/>
      <c r="O636" s="17"/>
      <c r="P636" s="17"/>
      <c r="Q636" s="17"/>
      <c r="R636" s="16"/>
      <c r="S636" s="16"/>
      <c r="T636" s="18"/>
      <c r="U636" s="13"/>
      <c r="V636" s="13"/>
      <c r="W636" s="17"/>
      <c r="X636" s="17"/>
      <c r="Y636" s="17"/>
      <c r="Z636" s="17"/>
      <c r="AA636" s="13"/>
    </row>
    <row r="637" customFormat="false" ht="12.75" hidden="false" customHeight="false" outlineLevel="0" collapsed="false">
      <c r="A637" s="15"/>
      <c r="B637" s="16"/>
      <c r="C637" s="16"/>
      <c r="D637" s="17"/>
      <c r="E637" s="17"/>
      <c r="F637" s="17"/>
      <c r="G637" s="13"/>
      <c r="H637" s="13"/>
      <c r="I637" s="17"/>
      <c r="J637" s="17"/>
      <c r="K637" s="17"/>
      <c r="L637" s="17"/>
      <c r="M637" s="17"/>
      <c r="N637" s="17"/>
      <c r="O637" s="17"/>
      <c r="P637" s="17"/>
      <c r="Q637" s="17"/>
      <c r="R637" s="16"/>
      <c r="S637" s="16"/>
      <c r="T637" s="18"/>
      <c r="U637" s="13"/>
      <c r="V637" s="13"/>
      <c r="W637" s="17"/>
      <c r="X637" s="17"/>
      <c r="Y637" s="17"/>
      <c r="Z637" s="17"/>
      <c r="AA637" s="13"/>
    </row>
    <row r="638" customFormat="false" ht="12.75" hidden="false" customHeight="false" outlineLevel="0" collapsed="false">
      <c r="A638" s="15"/>
      <c r="B638" s="16"/>
      <c r="C638" s="16"/>
      <c r="D638" s="17"/>
      <c r="E638" s="17"/>
      <c r="F638" s="17"/>
      <c r="G638" s="13"/>
      <c r="H638" s="13"/>
      <c r="I638" s="17"/>
      <c r="J638" s="17"/>
      <c r="K638" s="17"/>
      <c r="L638" s="17"/>
      <c r="M638" s="17"/>
      <c r="N638" s="17"/>
      <c r="O638" s="17"/>
      <c r="P638" s="17"/>
      <c r="Q638" s="17"/>
      <c r="R638" s="16"/>
      <c r="S638" s="16"/>
      <c r="T638" s="18"/>
      <c r="U638" s="13"/>
      <c r="V638" s="13"/>
      <c r="W638" s="17"/>
      <c r="X638" s="17"/>
      <c r="Y638" s="17"/>
      <c r="Z638" s="17"/>
      <c r="AA638" s="13"/>
    </row>
    <row r="639" customFormat="false" ht="12.75" hidden="false" customHeight="false" outlineLevel="0" collapsed="false">
      <c r="A639" s="15"/>
      <c r="B639" s="16"/>
      <c r="C639" s="16"/>
      <c r="D639" s="17"/>
      <c r="E639" s="17"/>
      <c r="F639" s="17"/>
      <c r="G639" s="13"/>
      <c r="H639" s="13"/>
      <c r="I639" s="17"/>
      <c r="J639" s="17"/>
      <c r="K639" s="17"/>
      <c r="L639" s="17"/>
      <c r="M639" s="17"/>
      <c r="N639" s="17"/>
      <c r="O639" s="17"/>
      <c r="P639" s="17"/>
      <c r="Q639" s="17"/>
      <c r="R639" s="16"/>
      <c r="S639" s="16"/>
      <c r="T639" s="18"/>
      <c r="U639" s="13"/>
      <c r="V639" s="13"/>
      <c r="W639" s="17"/>
      <c r="X639" s="17"/>
      <c r="Y639" s="17"/>
      <c r="Z639" s="17"/>
      <c r="AA639" s="13"/>
    </row>
    <row r="640" customFormat="false" ht="12.75" hidden="false" customHeight="false" outlineLevel="0" collapsed="false">
      <c r="A640" s="15"/>
      <c r="B640" s="16"/>
      <c r="C640" s="16"/>
      <c r="D640" s="17"/>
      <c r="E640" s="17"/>
      <c r="F640" s="17"/>
      <c r="G640" s="13"/>
      <c r="H640" s="13"/>
      <c r="I640" s="17"/>
      <c r="J640" s="17"/>
      <c r="K640" s="17"/>
      <c r="L640" s="17"/>
      <c r="M640" s="17"/>
      <c r="N640" s="17"/>
      <c r="O640" s="17"/>
      <c r="P640" s="17"/>
      <c r="Q640" s="17"/>
      <c r="R640" s="16"/>
      <c r="S640" s="16"/>
      <c r="T640" s="18"/>
      <c r="U640" s="13"/>
      <c r="V640" s="13"/>
      <c r="W640" s="17"/>
      <c r="X640" s="17"/>
      <c r="Y640" s="17"/>
      <c r="Z640" s="17"/>
      <c r="AA640" s="13"/>
    </row>
    <row r="641" customFormat="false" ht="12.75" hidden="false" customHeight="false" outlineLevel="0" collapsed="false">
      <c r="A641" s="15"/>
      <c r="B641" s="16"/>
      <c r="C641" s="16"/>
      <c r="D641" s="17"/>
      <c r="E641" s="17"/>
      <c r="F641" s="17"/>
      <c r="G641" s="13"/>
      <c r="H641" s="13"/>
      <c r="I641" s="17"/>
      <c r="J641" s="17"/>
      <c r="K641" s="17"/>
      <c r="L641" s="17"/>
      <c r="M641" s="17"/>
      <c r="N641" s="17"/>
      <c r="O641" s="17"/>
      <c r="P641" s="17"/>
      <c r="Q641" s="17"/>
      <c r="R641" s="16"/>
      <c r="S641" s="16"/>
      <c r="T641" s="18"/>
      <c r="U641" s="13"/>
      <c r="V641" s="13"/>
      <c r="W641" s="17"/>
      <c r="X641" s="17"/>
      <c r="Y641" s="17"/>
      <c r="Z641" s="17"/>
      <c r="AA641" s="13"/>
    </row>
    <row r="642" customFormat="false" ht="12.75" hidden="false" customHeight="false" outlineLevel="0" collapsed="false">
      <c r="A642" s="15"/>
      <c r="B642" s="16"/>
      <c r="C642" s="16"/>
      <c r="D642" s="17"/>
      <c r="E642" s="17"/>
      <c r="F642" s="17"/>
      <c r="G642" s="13"/>
      <c r="H642" s="13"/>
      <c r="I642" s="17"/>
      <c r="J642" s="17"/>
      <c r="K642" s="17"/>
      <c r="L642" s="17"/>
      <c r="M642" s="17"/>
      <c r="N642" s="17"/>
      <c r="O642" s="17"/>
      <c r="P642" s="17"/>
      <c r="Q642" s="17"/>
      <c r="R642" s="16"/>
      <c r="S642" s="16"/>
      <c r="T642" s="18"/>
      <c r="U642" s="13"/>
      <c r="V642" s="13"/>
      <c r="W642" s="17"/>
      <c r="X642" s="17"/>
      <c r="Y642" s="17"/>
      <c r="Z642" s="17"/>
      <c r="AA642" s="13"/>
    </row>
    <row r="643" customFormat="false" ht="12.75" hidden="false" customHeight="false" outlineLevel="0" collapsed="false">
      <c r="A643" s="15"/>
      <c r="B643" s="16"/>
      <c r="C643" s="16"/>
      <c r="D643" s="17"/>
      <c r="E643" s="17"/>
      <c r="F643" s="17"/>
      <c r="G643" s="13"/>
      <c r="H643" s="13"/>
      <c r="I643" s="17"/>
      <c r="J643" s="17"/>
      <c r="K643" s="17"/>
      <c r="L643" s="17"/>
      <c r="M643" s="17"/>
      <c r="N643" s="17"/>
      <c r="O643" s="17"/>
      <c r="P643" s="17"/>
      <c r="Q643" s="17"/>
      <c r="R643" s="16"/>
      <c r="S643" s="16"/>
      <c r="T643" s="18"/>
      <c r="U643" s="13"/>
      <c r="V643" s="13"/>
      <c r="W643" s="17"/>
      <c r="X643" s="17"/>
      <c r="Y643" s="17"/>
      <c r="Z643" s="17"/>
      <c r="AA643" s="13"/>
    </row>
    <row r="644" customFormat="false" ht="12.75" hidden="false" customHeight="false" outlineLevel="0" collapsed="false">
      <c r="A644" s="15"/>
      <c r="B644" s="16"/>
      <c r="C644" s="16"/>
      <c r="D644" s="17"/>
      <c r="E644" s="17"/>
      <c r="F644" s="17"/>
      <c r="G644" s="13"/>
      <c r="H644" s="13"/>
      <c r="I644" s="17"/>
      <c r="J644" s="17"/>
      <c r="K644" s="17"/>
      <c r="L644" s="17"/>
      <c r="M644" s="17"/>
      <c r="N644" s="17"/>
      <c r="O644" s="17"/>
      <c r="P644" s="17"/>
      <c r="Q644" s="17"/>
      <c r="R644" s="16"/>
      <c r="S644" s="16"/>
      <c r="T644" s="18"/>
      <c r="U644" s="13"/>
      <c r="V644" s="13"/>
      <c r="W644" s="17"/>
      <c r="X644" s="17"/>
      <c r="Y644" s="17"/>
      <c r="Z644" s="17"/>
      <c r="AA644" s="13"/>
    </row>
    <row r="645" customFormat="false" ht="12.75" hidden="false" customHeight="false" outlineLevel="0" collapsed="false">
      <c r="A645" s="15"/>
      <c r="B645" s="16"/>
      <c r="C645" s="16"/>
      <c r="D645" s="17"/>
      <c r="E645" s="17"/>
      <c r="F645" s="17"/>
      <c r="G645" s="13"/>
      <c r="H645" s="13"/>
      <c r="I645" s="17"/>
      <c r="J645" s="17"/>
      <c r="K645" s="17"/>
      <c r="L645" s="17"/>
      <c r="M645" s="17"/>
      <c r="N645" s="17"/>
      <c r="O645" s="17"/>
      <c r="P645" s="17"/>
      <c r="Q645" s="17"/>
      <c r="R645" s="16"/>
      <c r="S645" s="16"/>
      <c r="T645" s="18"/>
      <c r="U645" s="13"/>
      <c r="V645" s="13"/>
      <c r="W645" s="17"/>
      <c r="X645" s="17"/>
      <c r="Y645" s="17"/>
      <c r="Z645" s="17"/>
      <c r="AA645" s="13"/>
    </row>
    <row r="646" customFormat="false" ht="12.75" hidden="false" customHeight="false" outlineLevel="0" collapsed="false">
      <c r="A646" s="15"/>
      <c r="B646" s="16"/>
      <c r="C646" s="16"/>
      <c r="D646" s="17"/>
      <c r="E646" s="17"/>
      <c r="F646" s="17"/>
      <c r="G646" s="13"/>
      <c r="H646" s="13"/>
      <c r="I646" s="17"/>
      <c r="J646" s="17"/>
      <c r="K646" s="17"/>
      <c r="L646" s="17"/>
      <c r="M646" s="17"/>
      <c r="N646" s="17"/>
      <c r="O646" s="17"/>
      <c r="P646" s="17"/>
      <c r="Q646" s="17"/>
      <c r="R646" s="16"/>
      <c r="S646" s="16"/>
      <c r="T646" s="18"/>
      <c r="U646" s="13"/>
      <c r="V646" s="13"/>
      <c r="W646" s="17"/>
      <c r="X646" s="17"/>
      <c r="Y646" s="17"/>
      <c r="Z646" s="17"/>
      <c r="AA646" s="13"/>
    </row>
    <row r="647" customFormat="false" ht="12.75" hidden="false" customHeight="false" outlineLevel="0" collapsed="false">
      <c r="A647" s="15"/>
      <c r="B647" s="16"/>
      <c r="C647" s="16"/>
      <c r="D647" s="17"/>
      <c r="E647" s="17"/>
      <c r="F647" s="17"/>
      <c r="G647" s="13"/>
      <c r="H647" s="13"/>
      <c r="I647" s="17"/>
      <c r="J647" s="17"/>
      <c r="K647" s="17"/>
      <c r="L647" s="17"/>
      <c r="M647" s="17"/>
      <c r="N647" s="17"/>
      <c r="O647" s="17"/>
      <c r="P647" s="17"/>
      <c r="Q647" s="17"/>
      <c r="R647" s="16"/>
      <c r="S647" s="16"/>
      <c r="T647" s="18"/>
      <c r="U647" s="13"/>
      <c r="V647" s="13"/>
      <c r="W647" s="17"/>
      <c r="X647" s="17"/>
      <c r="Y647" s="17"/>
      <c r="Z647" s="17"/>
      <c r="AA647" s="13"/>
    </row>
    <row r="648" customFormat="false" ht="12.75" hidden="false" customHeight="false" outlineLevel="0" collapsed="false">
      <c r="A648" s="15"/>
      <c r="B648" s="16"/>
      <c r="C648" s="16"/>
      <c r="D648" s="17"/>
      <c r="E648" s="17"/>
      <c r="F648" s="17"/>
      <c r="G648" s="13"/>
      <c r="H648" s="13"/>
      <c r="I648" s="17"/>
      <c r="J648" s="17"/>
      <c r="K648" s="17"/>
      <c r="L648" s="17"/>
      <c r="M648" s="17"/>
      <c r="N648" s="17"/>
      <c r="O648" s="17"/>
      <c r="P648" s="17"/>
      <c r="Q648" s="17"/>
      <c r="R648" s="16"/>
      <c r="S648" s="16"/>
      <c r="T648" s="18"/>
      <c r="U648" s="13"/>
      <c r="V648" s="13"/>
      <c r="W648" s="17"/>
      <c r="X648" s="17"/>
      <c r="Y648" s="17"/>
      <c r="Z648" s="17"/>
      <c r="AA648" s="13"/>
    </row>
    <row r="649" customFormat="false" ht="12.75" hidden="false" customHeight="false" outlineLevel="0" collapsed="false">
      <c r="A649" s="15"/>
      <c r="B649" s="16"/>
      <c r="C649" s="16"/>
      <c r="D649" s="17"/>
      <c r="E649" s="17"/>
      <c r="F649" s="17"/>
      <c r="G649" s="13"/>
      <c r="H649" s="13"/>
      <c r="I649" s="17"/>
      <c r="J649" s="17"/>
      <c r="K649" s="17"/>
      <c r="L649" s="17"/>
      <c r="M649" s="17"/>
      <c r="N649" s="17"/>
      <c r="O649" s="17"/>
      <c r="P649" s="17"/>
      <c r="Q649" s="17"/>
      <c r="R649" s="16"/>
      <c r="S649" s="16"/>
      <c r="T649" s="18"/>
      <c r="U649" s="13"/>
      <c r="V649" s="13"/>
      <c r="W649" s="17"/>
      <c r="X649" s="17"/>
      <c r="Y649" s="17"/>
      <c r="Z649" s="17"/>
      <c r="AA649" s="13"/>
    </row>
    <row r="650" customFormat="false" ht="12.75" hidden="false" customHeight="false" outlineLevel="0" collapsed="false">
      <c r="A650" s="15"/>
      <c r="B650" s="16"/>
      <c r="C650" s="16"/>
      <c r="D650" s="17"/>
      <c r="E650" s="17"/>
      <c r="F650" s="17"/>
      <c r="G650" s="13"/>
      <c r="H650" s="13"/>
      <c r="I650" s="17"/>
      <c r="J650" s="17"/>
      <c r="K650" s="17"/>
      <c r="L650" s="17"/>
      <c r="M650" s="17"/>
      <c r="N650" s="17"/>
      <c r="O650" s="17"/>
      <c r="P650" s="17"/>
      <c r="Q650" s="17"/>
      <c r="R650" s="16"/>
      <c r="S650" s="16"/>
      <c r="T650" s="18"/>
      <c r="U650" s="13"/>
      <c r="V650" s="13"/>
      <c r="W650" s="17"/>
      <c r="X650" s="17"/>
      <c r="Y650" s="17"/>
      <c r="Z650" s="17"/>
      <c r="AA650" s="13"/>
    </row>
    <row r="651" customFormat="false" ht="12.75" hidden="false" customHeight="false" outlineLevel="0" collapsed="false">
      <c r="A651" s="15"/>
      <c r="B651" s="16"/>
      <c r="C651" s="16"/>
      <c r="D651" s="17"/>
      <c r="E651" s="17"/>
      <c r="F651" s="17"/>
      <c r="G651" s="13"/>
      <c r="H651" s="13"/>
      <c r="I651" s="17"/>
      <c r="J651" s="17"/>
      <c r="K651" s="17"/>
      <c r="L651" s="17"/>
      <c r="M651" s="17"/>
      <c r="N651" s="17"/>
      <c r="O651" s="17"/>
      <c r="P651" s="17"/>
      <c r="Q651" s="17"/>
      <c r="R651" s="16"/>
      <c r="S651" s="16"/>
      <c r="T651" s="18"/>
      <c r="U651" s="13"/>
      <c r="V651" s="13"/>
      <c r="W651" s="17"/>
      <c r="X651" s="17"/>
      <c r="Y651" s="17"/>
      <c r="Z651" s="17"/>
      <c r="AA651" s="13"/>
    </row>
    <row r="652" customFormat="false" ht="12.75" hidden="false" customHeight="false" outlineLevel="0" collapsed="false">
      <c r="A652" s="15"/>
      <c r="B652" s="16"/>
      <c r="C652" s="16"/>
      <c r="D652" s="17"/>
      <c r="E652" s="17"/>
      <c r="F652" s="17"/>
      <c r="G652" s="13"/>
      <c r="H652" s="13"/>
      <c r="I652" s="17"/>
      <c r="J652" s="17"/>
      <c r="K652" s="17"/>
      <c r="L652" s="17"/>
      <c r="M652" s="17"/>
      <c r="N652" s="17"/>
      <c r="O652" s="17"/>
      <c r="P652" s="17"/>
      <c r="Q652" s="17"/>
      <c r="R652" s="16"/>
      <c r="S652" s="16"/>
      <c r="T652" s="18"/>
      <c r="U652" s="13"/>
      <c r="V652" s="13"/>
      <c r="W652" s="17"/>
      <c r="X652" s="17"/>
      <c r="Y652" s="17"/>
      <c r="Z652" s="17"/>
      <c r="AA652" s="13"/>
    </row>
    <row r="653" customFormat="false" ht="12.75" hidden="false" customHeight="false" outlineLevel="0" collapsed="false">
      <c r="A653" s="15"/>
      <c r="B653" s="16"/>
      <c r="C653" s="16"/>
      <c r="D653" s="17"/>
      <c r="E653" s="17"/>
      <c r="F653" s="17"/>
      <c r="G653" s="13"/>
      <c r="H653" s="13"/>
      <c r="I653" s="17"/>
      <c r="J653" s="17"/>
      <c r="K653" s="17"/>
      <c r="L653" s="17"/>
      <c r="M653" s="17"/>
      <c r="N653" s="17"/>
      <c r="O653" s="17"/>
      <c r="P653" s="17"/>
      <c r="Q653" s="17"/>
      <c r="R653" s="16"/>
      <c r="S653" s="16"/>
      <c r="T653" s="18"/>
      <c r="U653" s="13"/>
      <c r="V653" s="13"/>
      <c r="W653" s="17"/>
      <c r="X653" s="17"/>
      <c r="Y653" s="17"/>
      <c r="Z653" s="17"/>
      <c r="AA653" s="13"/>
    </row>
    <row r="654" customFormat="false" ht="12.75" hidden="false" customHeight="false" outlineLevel="0" collapsed="false">
      <c r="A654" s="15"/>
      <c r="B654" s="16"/>
      <c r="C654" s="16"/>
      <c r="D654" s="17"/>
      <c r="E654" s="17"/>
      <c r="F654" s="17"/>
      <c r="G654" s="13"/>
      <c r="H654" s="13"/>
      <c r="I654" s="17"/>
      <c r="J654" s="17"/>
      <c r="K654" s="17"/>
      <c r="L654" s="17"/>
      <c r="M654" s="17"/>
      <c r="N654" s="17"/>
      <c r="O654" s="17"/>
      <c r="P654" s="17"/>
      <c r="Q654" s="17"/>
      <c r="R654" s="16"/>
      <c r="S654" s="16"/>
      <c r="T654" s="18"/>
      <c r="U654" s="13"/>
      <c r="V654" s="13"/>
      <c r="W654" s="17"/>
      <c r="X654" s="17"/>
      <c r="Y654" s="17"/>
      <c r="Z654" s="17"/>
      <c r="AA654" s="13"/>
    </row>
    <row r="655" customFormat="false" ht="12.75" hidden="false" customHeight="false" outlineLevel="0" collapsed="false">
      <c r="A655" s="15"/>
      <c r="B655" s="16"/>
      <c r="C655" s="16"/>
      <c r="D655" s="17"/>
      <c r="E655" s="17"/>
      <c r="F655" s="17"/>
      <c r="G655" s="13"/>
      <c r="H655" s="13"/>
      <c r="I655" s="17"/>
      <c r="J655" s="17"/>
      <c r="K655" s="17"/>
      <c r="L655" s="17"/>
      <c r="M655" s="17"/>
      <c r="N655" s="17"/>
      <c r="O655" s="17"/>
      <c r="P655" s="17"/>
      <c r="Q655" s="17"/>
      <c r="R655" s="16"/>
      <c r="S655" s="16"/>
      <c r="T655" s="18"/>
      <c r="U655" s="13"/>
      <c r="V655" s="13"/>
      <c r="W655" s="17"/>
      <c r="X655" s="17"/>
      <c r="Y655" s="17"/>
      <c r="Z655" s="17"/>
      <c r="AA655" s="13"/>
    </row>
    <row r="656" customFormat="false" ht="12.75" hidden="false" customHeight="false" outlineLevel="0" collapsed="false">
      <c r="A656" s="15"/>
      <c r="B656" s="16"/>
      <c r="C656" s="16"/>
      <c r="D656" s="17"/>
      <c r="E656" s="17"/>
      <c r="F656" s="17"/>
      <c r="G656" s="13"/>
      <c r="H656" s="13"/>
      <c r="I656" s="17"/>
      <c r="J656" s="17"/>
      <c r="K656" s="17"/>
      <c r="L656" s="17"/>
      <c r="M656" s="17"/>
      <c r="N656" s="17"/>
      <c r="O656" s="17"/>
      <c r="P656" s="17"/>
      <c r="Q656" s="17"/>
      <c r="R656" s="16"/>
      <c r="S656" s="16"/>
      <c r="T656" s="18"/>
      <c r="U656" s="13"/>
      <c r="V656" s="13"/>
      <c r="W656" s="17"/>
      <c r="X656" s="17"/>
      <c r="Y656" s="17"/>
      <c r="Z656" s="17"/>
      <c r="AA656" s="13"/>
    </row>
    <row r="657" customFormat="false" ht="12.75" hidden="false" customHeight="false" outlineLevel="0" collapsed="false">
      <c r="A657" s="15"/>
      <c r="B657" s="16"/>
      <c r="C657" s="16"/>
      <c r="D657" s="17"/>
      <c r="E657" s="17"/>
      <c r="F657" s="17"/>
      <c r="G657" s="13"/>
      <c r="H657" s="13"/>
      <c r="I657" s="17"/>
      <c r="J657" s="17"/>
      <c r="K657" s="17"/>
      <c r="L657" s="17"/>
      <c r="M657" s="17"/>
      <c r="N657" s="17"/>
      <c r="O657" s="17"/>
      <c r="P657" s="17"/>
      <c r="Q657" s="17"/>
      <c r="R657" s="16"/>
      <c r="S657" s="16"/>
      <c r="T657" s="18"/>
      <c r="U657" s="13"/>
      <c r="V657" s="13"/>
      <c r="W657" s="17"/>
      <c r="X657" s="17"/>
      <c r="Y657" s="17"/>
      <c r="Z657" s="17"/>
      <c r="AA657" s="13"/>
    </row>
    <row r="658" customFormat="false" ht="12.75" hidden="false" customHeight="false" outlineLevel="0" collapsed="false">
      <c r="A658" s="15"/>
      <c r="B658" s="16"/>
      <c r="C658" s="16"/>
      <c r="D658" s="17"/>
      <c r="E658" s="17"/>
      <c r="F658" s="17"/>
      <c r="G658" s="13"/>
      <c r="H658" s="13"/>
      <c r="I658" s="17"/>
      <c r="J658" s="17"/>
      <c r="K658" s="17"/>
      <c r="L658" s="17"/>
      <c r="M658" s="17"/>
      <c r="N658" s="17"/>
      <c r="O658" s="17"/>
      <c r="P658" s="17"/>
      <c r="Q658" s="17"/>
      <c r="R658" s="16"/>
      <c r="S658" s="16"/>
      <c r="T658" s="18"/>
      <c r="U658" s="13"/>
      <c r="V658" s="13"/>
      <c r="W658" s="17"/>
      <c r="X658" s="17"/>
      <c r="Y658" s="17"/>
      <c r="Z658" s="17"/>
      <c r="AA658" s="13"/>
    </row>
    <row r="659" customFormat="false" ht="12.75" hidden="false" customHeight="false" outlineLevel="0" collapsed="false">
      <c r="A659" s="15"/>
      <c r="B659" s="16"/>
      <c r="C659" s="16"/>
      <c r="D659" s="17"/>
      <c r="E659" s="17"/>
      <c r="F659" s="17"/>
      <c r="G659" s="13"/>
      <c r="H659" s="13"/>
      <c r="I659" s="17"/>
      <c r="J659" s="17"/>
      <c r="K659" s="17"/>
      <c r="L659" s="17"/>
      <c r="M659" s="17"/>
      <c r="N659" s="17"/>
      <c r="O659" s="17"/>
      <c r="P659" s="17"/>
      <c r="Q659" s="17"/>
      <c r="R659" s="16"/>
      <c r="S659" s="16"/>
      <c r="T659" s="18"/>
      <c r="U659" s="13"/>
      <c r="V659" s="13"/>
      <c r="W659" s="17"/>
      <c r="X659" s="17"/>
      <c r="Y659" s="17"/>
      <c r="Z659" s="17"/>
      <c r="AA659" s="13"/>
    </row>
    <row r="660" customFormat="false" ht="12.75" hidden="false" customHeight="false" outlineLevel="0" collapsed="false">
      <c r="A660" s="15"/>
      <c r="B660" s="16"/>
      <c r="C660" s="16"/>
      <c r="D660" s="17"/>
      <c r="E660" s="17"/>
      <c r="F660" s="17"/>
      <c r="G660" s="13"/>
      <c r="H660" s="13"/>
      <c r="I660" s="17"/>
      <c r="J660" s="17"/>
      <c r="K660" s="17"/>
      <c r="L660" s="17"/>
      <c r="M660" s="17"/>
      <c r="N660" s="17"/>
      <c r="O660" s="17"/>
      <c r="P660" s="17"/>
      <c r="Q660" s="17"/>
      <c r="R660" s="16"/>
      <c r="S660" s="16"/>
      <c r="T660" s="18"/>
      <c r="U660" s="13"/>
      <c r="V660" s="13"/>
      <c r="W660" s="17"/>
      <c r="X660" s="17"/>
      <c r="Y660" s="17"/>
      <c r="Z660" s="17"/>
      <c r="AA660" s="13"/>
    </row>
    <row r="661" customFormat="false" ht="12.75" hidden="false" customHeight="false" outlineLevel="0" collapsed="false">
      <c r="A661" s="15"/>
      <c r="B661" s="16"/>
      <c r="C661" s="16"/>
      <c r="D661" s="17"/>
      <c r="E661" s="17"/>
      <c r="F661" s="17"/>
      <c r="G661" s="13"/>
      <c r="H661" s="13"/>
      <c r="I661" s="17"/>
      <c r="J661" s="17"/>
      <c r="K661" s="17"/>
      <c r="L661" s="17"/>
      <c r="M661" s="17"/>
      <c r="N661" s="17"/>
      <c r="O661" s="17"/>
      <c r="P661" s="17"/>
      <c r="Q661" s="17"/>
      <c r="R661" s="16"/>
      <c r="S661" s="16"/>
      <c r="T661" s="18"/>
      <c r="U661" s="13"/>
      <c r="V661" s="13"/>
      <c r="W661" s="17"/>
      <c r="X661" s="17"/>
      <c r="Y661" s="17"/>
      <c r="Z661" s="17"/>
      <c r="AA661" s="13"/>
    </row>
    <row r="662" customFormat="false" ht="12.75" hidden="false" customHeight="false" outlineLevel="0" collapsed="false">
      <c r="A662" s="15"/>
      <c r="B662" s="16"/>
      <c r="C662" s="16"/>
      <c r="D662" s="17"/>
      <c r="E662" s="17"/>
      <c r="F662" s="17"/>
      <c r="G662" s="13"/>
      <c r="H662" s="13"/>
      <c r="I662" s="17"/>
      <c r="J662" s="17"/>
      <c r="K662" s="17"/>
      <c r="L662" s="17"/>
      <c r="M662" s="17"/>
      <c r="N662" s="17"/>
      <c r="O662" s="17"/>
      <c r="P662" s="17"/>
      <c r="Q662" s="17"/>
      <c r="R662" s="16"/>
      <c r="S662" s="16"/>
      <c r="T662" s="18"/>
      <c r="U662" s="13"/>
      <c r="V662" s="13"/>
      <c r="W662" s="17"/>
      <c r="X662" s="17"/>
      <c r="Y662" s="17"/>
      <c r="Z662" s="17"/>
      <c r="AA662" s="13"/>
    </row>
    <row r="663" customFormat="false" ht="12.75" hidden="false" customHeight="false" outlineLevel="0" collapsed="false">
      <c r="A663" s="15"/>
      <c r="B663" s="16"/>
      <c r="C663" s="16"/>
      <c r="D663" s="17"/>
      <c r="E663" s="17"/>
      <c r="F663" s="17"/>
      <c r="G663" s="13"/>
      <c r="H663" s="13"/>
      <c r="I663" s="17"/>
      <c r="J663" s="17"/>
      <c r="K663" s="17"/>
      <c r="L663" s="17"/>
      <c r="M663" s="17"/>
      <c r="N663" s="17"/>
      <c r="O663" s="17"/>
      <c r="P663" s="17"/>
      <c r="Q663" s="17"/>
      <c r="R663" s="16"/>
      <c r="S663" s="16"/>
      <c r="T663" s="18"/>
      <c r="U663" s="13"/>
      <c r="V663" s="13"/>
      <c r="W663" s="17"/>
      <c r="X663" s="17"/>
      <c r="Y663" s="17"/>
      <c r="Z663" s="17"/>
      <c r="AA663" s="13"/>
    </row>
    <row r="664" customFormat="false" ht="12.75" hidden="false" customHeight="false" outlineLevel="0" collapsed="false">
      <c r="A664" s="15"/>
      <c r="B664" s="16"/>
      <c r="C664" s="16"/>
      <c r="D664" s="17"/>
      <c r="E664" s="17"/>
      <c r="F664" s="17"/>
      <c r="G664" s="13"/>
      <c r="H664" s="13"/>
      <c r="I664" s="17"/>
      <c r="J664" s="17"/>
      <c r="K664" s="17"/>
      <c r="L664" s="17"/>
      <c r="M664" s="17"/>
      <c r="N664" s="17"/>
      <c r="O664" s="17"/>
      <c r="P664" s="17"/>
      <c r="Q664" s="17"/>
      <c r="R664" s="16"/>
      <c r="S664" s="16"/>
      <c r="T664" s="18"/>
      <c r="U664" s="13"/>
      <c r="V664" s="13"/>
      <c r="W664" s="17"/>
      <c r="X664" s="17"/>
      <c r="Y664" s="17"/>
      <c r="Z664" s="17"/>
      <c r="AA664" s="13"/>
    </row>
    <row r="665" customFormat="false" ht="12.75" hidden="false" customHeight="false" outlineLevel="0" collapsed="false">
      <c r="A665" s="15"/>
      <c r="B665" s="16"/>
      <c r="C665" s="16"/>
      <c r="D665" s="17"/>
      <c r="E665" s="17"/>
      <c r="F665" s="17"/>
      <c r="G665" s="13"/>
      <c r="H665" s="13"/>
      <c r="I665" s="17"/>
      <c r="J665" s="17"/>
      <c r="K665" s="17"/>
      <c r="L665" s="17"/>
      <c r="M665" s="17"/>
      <c r="N665" s="17"/>
      <c r="O665" s="17"/>
      <c r="P665" s="17"/>
      <c r="Q665" s="17"/>
      <c r="R665" s="16"/>
      <c r="S665" s="16"/>
      <c r="T665" s="18"/>
      <c r="U665" s="13"/>
      <c r="V665" s="13"/>
      <c r="W665" s="17"/>
      <c r="X665" s="17"/>
      <c r="Y665" s="17"/>
      <c r="Z665" s="17"/>
      <c r="AA665" s="13"/>
    </row>
    <row r="666" customFormat="false" ht="12.75" hidden="false" customHeight="false" outlineLevel="0" collapsed="false">
      <c r="A666" s="15"/>
      <c r="B666" s="16"/>
      <c r="C666" s="16"/>
      <c r="D666" s="17"/>
      <c r="E666" s="17"/>
      <c r="F666" s="17"/>
      <c r="G666" s="13"/>
      <c r="H666" s="13"/>
      <c r="I666" s="17"/>
      <c r="J666" s="17"/>
      <c r="K666" s="17"/>
      <c r="L666" s="17"/>
      <c r="M666" s="17"/>
      <c r="N666" s="17"/>
      <c r="O666" s="17"/>
      <c r="P666" s="17"/>
      <c r="Q666" s="17"/>
      <c r="R666" s="16"/>
      <c r="S666" s="16"/>
      <c r="T666" s="18"/>
      <c r="U666" s="13"/>
      <c r="V666" s="13"/>
      <c r="W666" s="17"/>
      <c r="X666" s="17"/>
      <c r="Y666" s="17"/>
      <c r="Z666" s="17"/>
      <c r="AA666" s="13"/>
    </row>
    <row r="667" customFormat="false" ht="12.75" hidden="false" customHeight="false" outlineLevel="0" collapsed="false">
      <c r="A667" s="15"/>
      <c r="B667" s="16"/>
      <c r="C667" s="16"/>
      <c r="D667" s="17"/>
      <c r="E667" s="17"/>
      <c r="F667" s="17"/>
      <c r="G667" s="13"/>
      <c r="H667" s="13"/>
      <c r="I667" s="17"/>
      <c r="J667" s="17"/>
      <c r="K667" s="17"/>
      <c r="L667" s="17"/>
      <c r="M667" s="17"/>
      <c r="N667" s="17"/>
      <c r="O667" s="17"/>
      <c r="P667" s="17"/>
      <c r="Q667" s="17"/>
      <c r="R667" s="16"/>
      <c r="S667" s="16"/>
      <c r="T667" s="18"/>
      <c r="U667" s="13"/>
      <c r="V667" s="13"/>
      <c r="W667" s="17"/>
      <c r="X667" s="17"/>
      <c r="Y667" s="17"/>
      <c r="Z667" s="17"/>
      <c r="AA667" s="13"/>
    </row>
    <row r="668" customFormat="false" ht="12.75" hidden="false" customHeight="false" outlineLevel="0" collapsed="false">
      <c r="A668" s="15"/>
      <c r="B668" s="16"/>
      <c r="C668" s="16"/>
      <c r="D668" s="17"/>
      <c r="E668" s="17"/>
      <c r="F668" s="17"/>
      <c r="G668" s="13"/>
      <c r="H668" s="13"/>
      <c r="I668" s="17"/>
      <c r="J668" s="17"/>
      <c r="K668" s="17"/>
      <c r="L668" s="17"/>
      <c r="M668" s="17"/>
      <c r="N668" s="17"/>
      <c r="O668" s="17"/>
      <c r="P668" s="17"/>
      <c r="Q668" s="17"/>
      <c r="R668" s="16"/>
      <c r="S668" s="16"/>
      <c r="T668" s="18"/>
      <c r="U668" s="13"/>
      <c r="V668" s="13"/>
      <c r="W668" s="17"/>
      <c r="X668" s="17"/>
      <c r="Y668" s="17"/>
      <c r="Z668" s="17"/>
      <c r="AA668" s="13"/>
    </row>
    <row r="669" customFormat="false" ht="12.75" hidden="false" customHeight="false" outlineLevel="0" collapsed="false">
      <c r="A669" s="15"/>
      <c r="B669" s="16"/>
      <c r="C669" s="16"/>
      <c r="D669" s="17"/>
      <c r="E669" s="17"/>
      <c r="F669" s="17"/>
      <c r="G669" s="13"/>
      <c r="H669" s="13"/>
      <c r="I669" s="17"/>
      <c r="J669" s="17"/>
      <c r="K669" s="17"/>
      <c r="L669" s="17"/>
      <c r="M669" s="17"/>
      <c r="N669" s="17"/>
      <c r="O669" s="17"/>
      <c r="P669" s="17"/>
      <c r="Q669" s="17"/>
      <c r="R669" s="16"/>
      <c r="S669" s="16"/>
      <c r="T669" s="18"/>
      <c r="U669" s="13"/>
      <c r="V669" s="13"/>
      <c r="W669" s="17"/>
      <c r="X669" s="17"/>
      <c r="Y669" s="17"/>
      <c r="Z669" s="17"/>
      <c r="AA669" s="13"/>
    </row>
    <row r="670" customFormat="false" ht="12.75" hidden="false" customHeight="false" outlineLevel="0" collapsed="false">
      <c r="A670" s="15"/>
      <c r="B670" s="16"/>
      <c r="C670" s="16"/>
      <c r="D670" s="17"/>
      <c r="E670" s="17"/>
      <c r="F670" s="17"/>
      <c r="G670" s="13"/>
      <c r="H670" s="13"/>
      <c r="I670" s="17"/>
      <c r="J670" s="17"/>
      <c r="K670" s="17"/>
      <c r="L670" s="17"/>
      <c r="M670" s="17"/>
      <c r="N670" s="17"/>
      <c r="O670" s="17"/>
      <c r="P670" s="17"/>
      <c r="Q670" s="17"/>
      <c r="R670" s="16"/>
      <c r="S670" s="16"/>
      <c r="T670" s="18"/>
      <c r="U670" s="13"/>
      <c r="V670" s="13"/>
      <c r="W670" s="17"/>
      <c r="X670" s="17"/>
      <c r="Y670" s="17"/>
      <c r="Z670" s="17"/>
      <c r="AA670" s="13"/>
    </row>
    <row r="671" customFormat="false" ht="12.75" hidden="false" customHeight="false" outlineLevel="0" collapsed="false">
      <c r="A671" s="15"/>
      <c r="B671" s="16"/>
      <c r="C671" s="16"/>
      <c r="D671" s="17"/>
      <c r="E671" s="17"/>
      <c r="F671" s="17"/>
      <c r="G671" s="13"/>
      <c r="H671" s="13"/>
      <c r="I671" s="17"/>
      <c r="J671" s="17"/>
      <c r="K671" s="17"/>
      <c r="L671" s="17"/>
      <c r="M671" s="17"/>
      <c r="N671" s="17"/>
      <c r="O671" s="17"/>
      <c r="P671" s="17"/>
      <c r="Q671" s="17"/>
      <c r="R671" s="16"/>
      <c r="S671" s="16"/>
      <c r="T671" s="18"/>
      <c r="U671" s="13"/>
      <c r="V671" s="13"/>
      <c r="W671" s="17"/>
      <c r="X671" s="17"/>
      <c r="Y671" s="17"/>
      <c r="Z671" s="17"/>
      <c r="AA671" s="13"/>
    </row>
    <row r="672" customFormat="false" ht="12.75" hidden="false" customHeight="false" outlineLevel="0" collapsed="false">
      <c r="A672" s="15"/>
      <c r="B672" s="16"/>
      <c r="C672" s="16"/>
      <c r="D672" s="17"/>
      <c r="E672" s="17"/>
      <c r="F672" s="17"/>
      <c r="G672" s="13"/>
      <c r="H672" s="13"/>
      <c r="I672" s="17"/>
      <c r="J672" s="17"/>
      <c r="K672" s="17"/>
      <c r="L672" s="17"/>
      <c r="M672" s="17"/>
      <c r="N672" s="17"/>
      <c r="O672" s="17"/>
      <c r="P672" s="17"/>
      <c r="Q672" s="17"/>
      <c r="R672" s="16"/>
      <c r="S672" s="16"/>
      <c r="T672" s="18"/>
      <c r="U672" s="13"/>
      <c r="V672" s="13"/>
      <c r="W672" s="17"/>
      <c r="X672" s="17"/>
      <c r="Y672" s="17"/>
      <c r="Z672" s="17"/>
      <c r="AA672" s="13"/>
    </row>
    <row r="673" customFormat="false" ht="12.75" hidden="false" customHeight="false" outlineLevel="0" collapsed="false">
      <c r="A673" s="15"/>
      <c r="B673" s="16"/>
      <c r="C673" s="16"/>
      <c r="D673" s="17"/>
      <c r="E673" s="17"/>
      <c r="F673" s="17"/>
      <c r="G673" s="13"/>
      <c r="H673" s="13"/>
      <c r="I673" s="17"/>
      <c r="J673" s="17"/>
      <c r="K673" s="17"/>
      <c r="L673" s="17"/>
      <c r="M673" s="17"/>
      <c r="N673" s="17"/>
      <c r="O673" s="17"/>
      <c r="P673" s="17"/>
      <c r="Q673" s="17"/>
      <c r="R673" s="16"/>
      <c r="S673" s="16"/>
      <c r="T673" s="18"/>
      <c r="U673" s="13"/>
      <c r="V673" s="13"/>
      <c r="W673" s="17"/>
      <c r="X673" s="17"/>
      <c r="Y673" s="17"/>
      <c r="Z673" s="17"/>
      <c r="AA673" s="13"/>
    </row>
    <row r="674" customFormat="false" ht="12.75" hidden="false" customHeight="false" outlineLevel="0" collapsed="false">
      <c r="A674" s="15"/>
      <c r="B674" s="16"/>
      <c r="C674" s="16"/>
      <c r="D674" s="17"/>
      <c r="E674" s="17"/>
      <c r="F674" s="17"/>
      <c r="G674" s="13"/>
      <c r="H674" s="13"/>
      <c r="I674" s="17"/>
      <c r="J674" s="17"/>
      <c r="K674" s="17"/>
      <c r="L674" s="17"/>
      <c r="M674" s="17"/>
      <c r="N674" s="17"/>
      <c r="O674" s="17"/>
      <c r="P674" s="17"/>
      <c r="Q674" s="17"/>
      <c r="R674" s="16"/>
      <c r="S674" s="16"/>
      <c r="T674" s="18"/>
      <c r="U674" s="13"/>
      <c r="V674" s="13"/>
      <c r="W674" s="17"/>
      <c r="X674" s="17"/>
      <c r="Y674" s="17"/>
      <c r="Z674" s="17"/>
      <c r="AA674" s="13"/>
    </row>
    <row r="675" customFormat="false" ht="12.75" hidden="false" customHeight="false" outlineLevel="0" collapsed="false">
      <c r="A675" s="15"/>
      <c r="B675" s="16"/>
      <c r="C675" s="16"/>
      <c r="D675" s="17"/>
      <c r="E675" s="17"/>
      <c r="F675" s="17"/>
      <c r="G675" s="13"/>
      <c r="H675" s="13"/>
      <c r="I675" s="17"/>
      <c r="J675" s="17"/>
      <c r="K675" s="17"/>
      <c r="L675" s="17"/>
      <c r="M675" s="17"/>
      <c r="N675" s="17"/>
      <c r="O675" s="17"/>
      <c r="P675" s="17"/>
      <c r="Q675" s="17"/>
      <c r="R675" s="16"/>
      <c r="S675" s="16"/>
      <c r="T675" s="18"/>
      <c r="U675" s="13"/>
      <c r="V675" s="13"/>
      <c r="W675" s="17"/>
      <c r="X675" s="17"/>
      <c r="Y675" s="17"/>
      <c r="Z675" s="17"/>
      <c r="AA675" s="13"/>
    </row>
    <row r="676" customFormat="false" ht="12.75" hidden="false" customHeight="false" outlineLevel="0" collapsed="false">
      <c r="A676" s="15"/>
      <c r="B676" s="16"/>
      <c r="C676" s="16"/>
      <c r="D676" s="17"/>
      <c r="E676" s="17"/>
      <c r="F676" s="17"/>
      <c r="G676" s="13"/>
      <c r="H676" s="13"/>
      <c r="I676" s="17"/>
      <c r="J676" s="17"/>
      <c r="K676" s="17"/>
      <c r="L676" s="17"/>
      <c r="M676" s="17"/>
      <c r="N676" s="17"/>
      <c r="O676" s="17"/>
      <c r="P676" s="17"/>
      <c r="Q676" s="17"/>
      <c r="R676" s="16"/>
      <c r="S676" s="16"/>
      <c r="T676" s="18"/>
      <c r="U676" s="13"/>
      <c r="V676" s="13"/>
      <c r="W676" s="17"/>
      <c r="X676" s="17"/>
      <c r="Y676" s="17"/>
      <c r="Z676" s="17"/>
      <c r="AA676" s="13"/>
    </row>
    <row r="677" customFormat="false" ht="12.75" hidden="false" customHeight="false" outlineLevel="0" collapsed="false">
      <c r="A677" s="15"/>
      <c r="B677" s="16"/>
      <c r="C677" s="16"/>
      <c r="D677" s="17"/>
      <c r="E677" s="17"/>
      <c r="F677" s="17"/>
      <c r="G677" s="13"/>
      <c r="H677" s="13"/>
      <c r="I677" s="17"/>
      <c r="J677" s="17"/>
      <c r="K677" s="17"/>
      <c r="L677" s="17"/>
      <c r="M677" s="17"/>
      <c r="N677" s="17"/>
      <c r="O677" s="17"/>
      <c r="P677" s="17"/>
      <c r="Q677" s="17"/>
      <c r="R677" s="16"/>
      <c r="S677" s="16"/>
      <c r="T677" s="18"/>
      <c r="U677" s="13"/>
      <c r="V677" s="13"/>
      <c r="W677" s="17"/>
      <c r="X677" s="17"/>
      <c r="Y677" s="17"/>
      <c r="Z677" s="17"/>
      <c r="AA677" s="13"/>
    </row>
    <row r="678" customFormat="false" ht="12.75" hidden="false" customHeight="false" outlineLevel="0" collapsed="false">
      <c r="A678" s="15"/>
      <c r="B678" s="16"/>
      <c r="C678" s="16"/>
      <c r="D678" s="17"/>
      <c r="E678" s="17"/>
      <c r="F678" s="17"/>
      <c r="G678" s="13"/>
      <c r="H678" s="13"/>
      <c r="I678" s="17"/>
      <c r="J678" s="17"/>
      <c r="K678" s="17"/>
      <c r="L678" s="17"/>
      <c r="M678" s="17"/>
      <c r="N678" s="17"/>
      <c r="O678" s="17"/>
      <c r="P678" s="17"/>
      <c r="Q678" s="17"/>
      <c r="R678" s="16"/>
      <c r="S678" s="16"/>
      <c r="T678" s="18"/>
      <c r="U678" s="13"/>
      <c r="V678" s="13"/>
      <c r="W678" s="17"/>
      <c r="X678" s="17"/>
      <c r="Y678" s="17"/>
      <c r="Z678" s="17"/>
      <c r="AA678" s="13"/>
    </row>
    <row r="679" customFormat="false" ht="12.75" hidden="false" customHeight="false" outlineLevel="0" collapsed="false">
      <c r="A679" s="15"/>
      <c r="B679" s="16"/>
      <c r="C679" s="16"/>
      <c r="D679" s="17"/>
      <c r="E679" s="17"/>
      <c r="F679" s="17"/>
      <c r="G679" s="13"/>
      <c r="H679" s="13"/>
      <c r="I679" s="17"/>
      <c r="J679" s="17"/>
      <c r="K679" s="17"/>
      <c r="L679" s="17"/>
      <c r="M679" s="17"/>
      <c r="N679" s="17"/>
      <c r="O679" s="17"/>
      <c r="P679" s="17"/>
      <c r="Q679" s="17"/>
      <c r="R679" s="16"/>
      <c r="S679" s="16"/>
      <c r="T679" s="18"/>
      <c r="U679" s="13"/>
      <c r="V679" s="13"/>
      <c r="W679" s="17"/>
      <c r="X679" s="17"/>
      <c r="Y679" s="17"/>
      <c r="Z679" s="17"/>
      <c r="AA679" s="13"/>
    </row>
    <row r="680" customFormat="false" ht="12.75" hidden="false" customHeight="false" outlineLevel="0" collapsed="false">
      <c r="A680" s="15"/>
      <c r="B680" s="16"/>
      <c r="C680" s="16"/>
      <c r="D680" s="17"/>
      <c r="E680" s="17"/>
      <c r="F680" s="17"/>
      <c r="G680" s="13"/>
      <c r="H680" s="13"/>
      <c r="I680" s="17"/>
      <c r="J680" s="17"/>
      <c r="K680" s="17"/>
      <c r="L680" s="17"/>
      <c r="M680" s="17"/>
      <c r="N680" s="17"/>
      <c r="O680" s="17"/>
      <c r="P680" s="17"/>
      <c r="Q680" s="17"/>
      <c r="R680" s="16"/>
      <c r="S680" s="16"/>
      <c r="T680" s="18"/>
      <c r="U680" s="13"/>
      <c r="V680" s="13"/>
      <c r="W680" s="17"/>
      <c r="X680" s="17"/>
      <c r="Y680" s="17"/>
      <c r="Z680" s="17"/>
      <c r="AA680" s="13"/>
    </row>
    <row r="681" customFormat="false" ht="12.75" hidden="false" customHeight="false" outlineLevel="0" collapsed="false">
      <c r="A681" s="15"/>
      <c r="B681" s="16"/>
      <c r="C681" s="16"/>
      <c r="D681" s="17"/>
      <c r="E681" s="17"/>
      <c r="F681" s="17"/>
      <c r="G681" s="13"/>
      <c r="H681" s="13"/>
      <c r="I681" s="17"/>
      <c r="J681" s="17"/>
      <c r="K681" s="17"/>
      <c r="L681" s="17"/>
      <c r="M681" s="17"/>
      <c r="N681" s="17"/>
      <c r="O681" s="17"/>
      <c r="P681" s="17"/>
      <c r="Q681" s="17"/>
      <c r="R681" s="16"/>
      <c r="S681" s="16"/>
      <c r="T681" s="18"/>
      <c r="U681" s="13"/>
      <c r="V681" s="13"/>
      <c r="W681" s="17"/>
      <c r="X681" s="17"/>
      <c r="Y681" s="17"/>
      <c r="Z681" s="17"/>
      <c r="AA681" s="13"/>
    </row>
    <row r="682" customFormat="false" ht="12.75" hidden="false" customHeight="false" outlineLevel="0" collapsed="false">
      <c r="A682" s="15"/>
      <c r="B682" s="16"/>
      <c r="C682" s="16"/>
      <c r="D682" s="17"/>
      <c r="E682" s="17"/>
      <c r="F682" s="17"/>
      <c r="G682" s="13"/>
      <c r="H682" s="13"/>
      <c r="I682" s="17"/>
      <c r="J682" s="17"/>
      <c r="K682" s="17"/>
      <c r="L682" s="17"/>
      <c r="M682" s="17"/>
      <c r="N682" s="17"/>
      <c r="O682" s="17"/>
      <c r="P682" s="17"/>
      <c r="Q682" s="17"/>
      <c r="R682" s="16"/>
      <c r="S682" s="16"/>
      <c r="T682" s="18"/>
      <c r="U682" s="13"/>
      <c r="V682" s="13"/>
      <c r="W682" s="17"/>
      <c r="X682" s="17"/>
      <c r="Y682" s="17"/>
      <c r="Z682" s="17"/>
      <c r="AA682" s="13"/>
    </row>
    <row r="683" customFormat="false" ht="12.75" hidden="false" customHeight="false" outlineLevel="0" collapsed="false">
      <c r="A683" s="15"/>
      <c r="B683" s="16"/>
      <c r="C683" s="16"/>
      <c r="D683" s="17"/>
      <c r="E683" s="17"/>
      <c r="F683" s="17"/>
      <c r="G683" s="13"/>
      <c r="H683" s="13"/>
      <c r="I683" s="17"/>
      <c r="J683" s="17"/>
      <c r="K683" s="17"/>
      <c r="L683" s="17"/>
      <c r="M683" s="17"/>
      <c r="N683" s="17"/>
      <c r="O683" s="17"/>
      <c r="P683" s="17"/>
      <c r="Q683" s="17"/>
      <c r="R683" s="16"/>
      <c r="S683" s="16"/>
      <c r="T683" s="18"/>
      <c r="U683" s="13"/>
      <c r="V683" s="13"/>
      <c r="W683" s="17"/>
      <c r="X683" s="17"/>
      <c r="Y683" s="17"/>
      <c r="Z683" s="17"/>
      <c r="AA683" s="13"/>
    </row>
    <row r="684" customFormat="false" ht="12.75" hidden="false" customHeight="false" outlineLevel="0" collapsed="false">
      <c r="A684" s="15"/>
      <c r="B684" s="16"/>
      <c r="C684" s="16"/>
      <c r="D684" s="17"/>
      <c r="E684" s="17"/>
      <c r="F684" s="17"/>
      <c r="G684" s="13"/>
      <c r="H684" s="13"/>
      <c r="I684" s="17"/>
      <c r="J684" s="17"/>
      <c r="K684" s="17"/>
      <c r="L684" s="17"/>
      <c r="M684" s="17"/>
      <c r="N684" s="17"/>
      <c r="O684" s="17"/>
      <c r="P684" s="17"/>
      <c r="Q684" s="17"/>
      <c r="R684" s="16"/>
      <c r="S684" s="16"/>
      <c r="T684" s="18"/>
      <c r="U684" s="13"/>
      <c r="V684" s="13"/>
      <c r="W684" s="17"/>
      <c r="X684" s="17"/>
      <c r="Y684" s="17"/>
      <c r="Z684" s="17"/>
      <c r="AA684" s="13"/>
    </row>
    <row r="685" customFormat="false" ht="12.75" hidden="false" customHeight="false" outlineLevel="0" collapsed="false">
      <c r="A685" s="15"/>
      <c r="B685" s="16"/>
      <c r="C685" s="16"/>
      <c r="D685" s="17"/>
      <c r="E685" s="17"/>
      <c r="F685" s="17"/>
      <c r="G685" s="13"/>
      <c r="H685" s="13"/>
      <c r="I685" s="17"/>
      <c r="J685" s="17"/>
      <c r="K685" s="17"/>
      <c r="L685" s="17"/>
      <c r="M685" s="17"/>
      <c r="N685" s="17"/>
      <c r="O685" s="17"/>
      <c r="P685" s="17"/>
      <c r="Q685" s="17"/>
      <c r="R685" s="16"/>
      <c r="S685" s="16"/>
      <c r="T685" s="18"/>
      <c r="U685" s="13"/>
      <c r="V685" s="13"/>
      <c r="W685" s="17"/>
      <c r="X685" s="17"/>
      <c r="Y685" s="17"/>
      <c r="Z685" s="17"/>
      <c r="AA685" s="13"/>
    </row>
    <row r="686" customFormat="false" ht="12.75" hidden="false" customHeight="false" outlineLevel="0" collapsed="false">
      <c r="A686" s="15"/>
      <c r="B686" s="16"/>
      <c r="C686" s="16"/>
      <c r="D686" s="17"/>
      <c r="E686" s="17"/>
      <c r="F686" s="17"/>
      <c r="G686" s="13"/>
      <c r="H686" s="13"/>
      <c r="I686" s="17"/>
      <c r="J686" s="17"/>
      <c r="K686" s="17"/>
      <c r="L686" s="17"/>
      <c r="M686" s="17"/>
      <c r="N686" s="17"/>
      <c r="O686" s="17"/>
      <c r="P686" s="17"/>
      <c r="Q686" s="17"/>
      <c r="R686" s="16"/>
      <c r="S686" s="16"/>
      <c r="T686" s="18"/>
      <c r="U686" s="13"/>
      <c r="V686" s="13"/>
      <c r="W686" s="17"/>
      <c r="X686" s="17"/>
      <c r="Y686" s="17"/>
      <c r="Z686" s="17"/>
      <c r="AA686" s="13"/>
    </row>
    <row r="687" customFormat="false" ht="12.75" hidden="false" customHeight="false" outlineLevel="0" collapsed="false">
      <c r="A687" s="15"/>
      <c r="B687" s="16"/>
      <c r="C687" s="16"/>
      <c r="D687" s="17"/>
      <c r="E687" s="17"/>
      <c r="F687" s="17"/>
      <c r="G687" s="13"/>
      <c r="H687" s="13"/>
      <c r="I687" s="17"/>
      <c r="J687" s="17"/>
      <c r="K687" s="17"/>
      <c r="L687" s="17"/>
      <c r="M687" s="17"/>
      <c r="N687" s="17"/>
      <c r="O687" s="17"/>
      <c r="P687" s="17"/>
      <c r="Q687" s="17"/>
      <c r="R687" s="16"/>
      <c r="S687" s="16"/>
      <c r="T687" s="18"/>
      <c r="U687" s="13"/>
      <c r="V687" s="13"/>
      <c r="W687" s="17"/>
      <c r="X687" s="17"/>
      <c r="Y687" s="17"/>
      <c r="Z687" s="17"/>
      <c r="AA687" s="13"/>
    </row>
    <row r="688" customFormat="false" ht="12.75" hidden="false" customHeight="false" outlineLevel="0" collapsed="false">
      <c r="A688" s="15"/>
      <c r="B688" s="16"/>
      <c r="C688" s="16"/>
      <c r="D688" s="17"/>
      <c r="E688" s="17"/>
      <c r="F688" s="17"/>
      <c r="G688" s="13"/>
      <c r="H688" s="13"/>
      <c r="I688" s="17"/>
      <c r="J688" s="17"/>
      <c r="K688" s="17"/>
      <c r="L688" s="17"/>
      <c r="M688" s="17"/>
      <c r="N688" s="17"/>
      <c r="O688" s="17"/>
      <c r="P688" s="17"/>
      <c r="Q688" s="17"/>
      <c r="R688" s="16"/>
      <c r="S688" s="16"/>
      <c r="T688" s="18"/>
      <c r="U688" s="13"/>
      <c r="V688" s="13"/>
      <c r="W688" s="17"/>
      <c r="X688" s="17"/>
      <c r="Y688" s="17"/>
      <c r="Z688" s="17"/>
      <c r="AA688" s="13"/>
    </row>
    <row r="689" customFormat="false" ht="12.75" hidden="false" customHeight="false" outlineLevel="0" collapsed="false">
      <c r="A689" s="15"/>
      <c r="B689" s="16"/>
      <c r="C689" s="16"/>
      <c r="D689" s="17"/>
      <c r="E689" s="17"/>
      <c r="F689" s="17"/>
      <c r="G689" s="13"/>
      <c r="H689" s="13"/>
      <c r="I689" s="17"/>
      <c r="J689" s="17"/>
      <c r="K689" s="17"/>
      <c r="L689" s="17"/>
      <c r="M689" s="17"/>
      <c r="N689" s="17"/>
      <c r="O689" s="17"/>
      <c r="P689" s="17"/>
      <c r="Q689" s="17"/>
      <c r="R689" s="16"/>
      <c r="S689" s="16"/>
      <c r="T689" s="18"/>
      <c r="U689" s="13"/>
      <c r="V689" s="13"/>
      <c r="W689" s="17"/>
      <c r="X689" s="17"/>
      <c r="Y689" s="17"/>
      <c r="Z689" s="17"/>
      <c r="AA689" s="13"/>
    </row>
    <row r="690" customFormat="false" ht="12.75" hidden="false" customHeight="false" outlineLevel="0" collapsed="false">
      <c r="A690" s="15"/>
      <c r="B690" s="16"/>
      <c r="C690" s="16"/>
      <c r="D690" s="17"/>
      <c r="E690" s="17"/>
      <c r="F690" s="17"/>
      <c r="G690" s="13"/>
      <c r="H690" s="13"/>
      <c r="I690" s="17"/>
      <c r="J690" s="17"/>
      <c r="K690" s="17"/>
      <c r="L690" s="17"/>
      <c r="M690" s="17"/>
      <c r="N690" s="17"/>
      <c r="O690" s="17"/>
      <c r="P690" s="17"/>
      <c r="Q690" s="17"/>
      <c r="R690" s="16"/>
      <c r="S690" s="16"/>
      <c r="T690" s="18"/>
      <c r="U690" s="13"/>
      <c r="V690" s="13"/>
      <c r="W690" s="17"/>
      <c r="X690" s="17"/>
      <c r="Y690" s="17"/>
      <c r="Z690" s="17"/>
      <c r="AA690" s="13"/>
    </row>
    <row r="691" customFormat="false" ht="12.75" hidden="false" customHeight="false" outlineLevel="0" collapsed="false">
      <c r="A691" s="15"/>
      <c r="B691" s="16"/>
      <c r="C691" s="16"/>
      <c r="D691" s="17"/>
      <c r="E691" s="17"/>
      <c r="F691" s="17"/>
      <c r="G691" s="13"/>
      <c r="H691" s="13"/>
      <c r="I691" s="17"/>
      <c r="J691" s="17"/>
      <c r="K691" s="17"/>
      <c r="L691" s="17"/>
      <c r="M691" s="17"/>
      <c r="N691" s="17"/>
      <c r="O691" s="17"/>
      <c r="P691" s="17"/>
      <c r="Q691" s="17"/>
      <c r="R691" s="16"/>
      <c r="S691" s="16"/>
      <c r="T691" s="18"/>
      <c r="U691" s="13"/>
      <c r="V691" s="13"/>
      <c r="W691" s="17"/>
      <c r="X691" s="17"/>
      <c r="Y691" s="17"/>
      <c r="Z691" s="17"/>
      <c r="AA691" s="13"/>
    </row>
    <row r="692" customFormat="false" ht="12.75" hidden="false" customHeight="false" outlineLevel="0" collapsed="false">
      <c r="A692" s="15"/>
      <c r="B692" s="16"/>
      <c r="C692" s="16"/>
      <c r="D692" s="17"/>
      <c r="E692" s="17"/>
      <c r="F692" s="17"/>
      <c r="G692" s="13"/>
      <c r="H692" s="13"/>
      <c r="I692" s="17"/>
      <c r="J692" s="17"/>
      <c r="K692" s="17"/>
      <c r="L692" s="17"/>
      <c r="M692" s="17"/>
      <c r="N692" s="17"/>
      <c r="O692" s="17"/>
      <c r="P692" s="17"/>
      <c r="Q692" s="17"/>
      <c r="R692" s="16"/>
      <c r="S692" s="16"/>
      <c r="T692" s="18"/>
      <c r="U692" s="13"/>
      <c r="V692" s="13"/>
      <c r="W692" s="17"/>
      <c r="X692" s="17"/>
      <c r="Y692" s="17"/>
      <c r="Z692" s="17"/>
      <c r="AA692" s="13"/>
    </row>
    <row r="693" customFormat="false" ht="12.75" hidden="false" customHeight="false" outlineLevel="0" collapsed="false">
      <c r="A693" s="15"/>
      <c r="B693" s="16"/>
      <c r="C693" s="16"/>
      <c r="D693" s="17"/>
      <c r="E693" s="17"/>
      <c r="F693" s="17"/>
      <c r="G693" s="13"/>
      <c r="H693" s="13"/>
      <c r="I693" s="17"/>
      <c r="J693" s="17"/>
      <c r="K693" s="17"/>
      <c r="L693" s="17"/>
      <c r="M693" s="17"/>
      <c r="N693" s="17"/>
      <c r="O693" s="17"/>
      <c r="P693" s="17"/>
      <c r="Q693" s="17"/>
      <c r="R693" s="16"/>
      <c r="S693" s="16"/>
      <c r="T693" s="18"/>
      <c r="U693" s="13"/>
      <c r="V693" s="13"/>
      <c r="W693" s="17"/>
      <c r="X693" s="17"/>
      <c r="Y693" s="17"/>
      <c r="Z693" s="17"/>
      <c r="AA693" s="13"/>
    </row>
    <row r="694" customFormat="false" ht="12.75" hidden="false" customHeight="false" outlineLevel="0" collapsed="false">
      <c r="A694" s="15"/>
      <c r="B694" s="16"/>
      <c r="C694" s="16"/>
      <c r="D694" s="17"/>
      <c r="E694" s="17"/>
      <c r="F694" s="17"/>
      <c r="G694" s="13"/>
      <c r="H694" s="13"/>
      <c r="I694" s="17"/>
      <c r="J694" s="17"/>
      <c r="K694" s="17"/>
      <c r="L694" s="17"/>
      <c r="M694" s="17"/>
      <c r="N694" s="17"/>
      <c r="O694" s="17"/>
      <c r="P694" s="17"/>
      <c r="Q694" s="17"/>
      <c r="R694" s="16"/>
      <c r="S694" s="16"/>
      <c r="T694" s="18"/>
      <c r="U694" s="13"/>
      <c r="V694" s="13"/>
      <c r="W694" s="17"/>
      <c r="X694" s="17"/>
      <c r="Y694" s="17"/>
      <c r="Z694" s="17"/>
      <c r="AA694" s="13"/>
    </row>
    <row r="695" customFormat="false" ht="12.75" hidden="false" customHeight="false" outlineLevel="0" collapsed="false">
      <c r="A695" s="15"/>
      <c r="B695" s="16"/>
      <c r="C695" s="16"/>
      <c r="D695" s="17"/>
      <c r="E695" s="17"/>
      <c r="F695" s="17"/>
      <c r="G695" s="13"/>
      <c r="H695" s="13"/>
      <c r="I695" s="17"/>
      <c r="J695" s="17"/>
      <c r="K695" s="17"/>
      <c r="L695" s="17"/>
      <c r="M695" s="17"/>
      <c r="N695" s="17"/>
      <c r="O695" s="17"/>
      <c r="P695" s="17"/>
      <c r="Q695" s="17"/>
      <c r="R695" s="16"/>
      <c r="S695" s="16"/>
      <c r="T695" s="18"/>
      <c r="U695" s="13"/>
      <c r="V695" s="13"/>
      <c r="W695" s="17"/>
      <c r="X695" s="17"/>
      <c r="Y695" s="17"/>
      <c r="Z695" s="17"/>
      <c r="AA695" s="13"/>
    </row>
    <row r="696" customFormat="false" ht="12.75" hidden="false" customHeight="false" outlineLevel="0" collapsed="false">
      <c r="A696" s="15"/>
      <c r="B696" s="16"/>
      <c r="C696" s="16"/>
      <c r="D696" s="17"/>
      <c r="E696" s="17"/>
      <c r="F696" s="17"/>
      <c r="G696" s="13"/>
      <c r="H696" s="13"/>
      <c r="I696" s="17"/>
      <c r="J696" s="17"/>
      <c r="K696" s="17"/>
      <c r="L696" s="17"/>
      <c r="M696" s="17"/>
      <c r="N696" s="17"/>
      <c r="O696" s="17"/>
      <c r="P696" s="17"/>
      <c r="Q696" s="17"/>
      <c r="R696" s="16"/>
      <c r="S696" s="16"/>
      <c r="T696" s="18"/>
      <c r="U696" s="13"/>
      <c r="V696" s="13"/>
      <c r="W696" s="17"/>
      <c r="X696" s="17"/>
      <c r="Y696" s="17"/>
      <c r="Z696" s="17"/>
      <c r="AA696" s="13"/>
    </row>
    <row r="697" customFormat="false" ht="12.75" hidden="false" customHeight="false" outlineLevel="0" collapsed="false">
      <c r="A697" s="15"/>
      <c r="B697" s="16"/>
      <c r="C697" s="16"/>
      <c r="D697" s="17"/>
      <c r="E697" s="17"/>
      <c r="F697" s="17"/>
      <c r="G697" s="13"/>
      <c r="H697" s="13"/>
      <c r="I697" s="17"/>
      <c r="J697" s="17"/>
      <c r="K697" s="17"/>
      <c r="L697" s="17"/>
      <c r="M697" s="17"/>
      <c r="N697" s="17"/>
      <c r="O697" s="17"/>
      <c r="P697" s="17"/>
      <c r="Q697" s="17"/>
      <c r="R697" s="16"/>
      <c r="S697" s="16"/>
      <c r="T697" s="18"/>
      <c r="U697" s="13"/>
      <c r="V697" s="13"/>
      <c r="W697" s="17"/>
      <c r="X697" s="17"/>
      <c r="Y697" s="17"/>
      <c r="Z697" s="17"/>
      <c r="AA697" s="13"/>
    </row>
    <row r="698" customFormat="false" ht="12.75" hidden="false" customHeight="false" outlineLevel="0" collapsed="false">
      <c r="A698" s="15"/>
      <c r="B698" s="16"/>
      <c r="C698" s="16"/>
      <c r="D698" s="17"/>
      <c r="E698" s="17"/>
      <c r="F698" s="17"/>
      <c r="G698" s="13"/>
      <c r="H698" s="13"/>
      <c r="I698" s="17"/>
      <c r="J698" s="17"/>
      <c r="K698" s="17"/>
      <c r="L698" s="17"/>
      <c r="M698" s="17"/>
      <c r="N698" s="17"/>
      <c r="O698" s="17"/>
      <c r="P698" s="17"/>
      <c r="Q698" s="17"/>
      <c r="R698" s="16"/>
      <c r="S698" s="16"/>
      <c r="T698" s="18"/>
      <c r="U698" s="13"/>
      <c r="V698" s="13"/>
      <c r="W698" s="17"/>
      <c r="X698" s="17"/>
      <c r="Y698" s="17"/>
      <c r="Z698" s="17"/>
      <c r="AA698" s="13"/>
    </row>
    <row r="699" customFormat="false" ht="12.75" hidden="false" customHeight="false" outlineLevel="0" collapsed="false">
      <c r="A699" s="15"/>
      <c r="B699" s="16"/>
      <c r="C699" s="16"/>
      <c r="D699" s="17"/>
      <c r="E699" s="17"/>
      <c r="F699" s="17"/>
      <c r="G699" s="13"/>
      <c r="H699" s="13"/>
      <c r="I699" s="17"/>
      <c r="J699" s="17"/>
      <c r="K699" s="17"/>
      <c r="L699" s="17"/>
      <c r="M699" s="17"/>
      <c r="N699" s="17"/>
      <c r="O699" s="17"/>
      <c r="P699" s="17"/>
      <c r="Q699" s="17"/>
      <c r="R699" s="16"/>
      <c r="S699" s="16"/>
      <c r="T699" s="18"/>
      <c r="U699" s="13"/>
      <c r="V699" s="13"/>
      <c r="W699" s="17"/>
      <c r="X699" s="17"/>
      <c r="Y699" s="17"/>
      <c r="Z699" s="17"/>
      <c r="AA699" s="13"/>
    </row>
    <row r="700" customFormat="false" ht="12.75" hidden="false" customHeight="false" outlineLevel="0" collapsed="false">
      <c r="A700" s="15"/>
      <c r="B700" s="16"/>
      <c r="C700" s="16"/>
      <c r="D700" s="17"/>
      <c r="E700" s="17"/>
      <c r="F700" s="17"/>
      <c r="G700" s="13"/>
      <c r="H700" s="13"/>
      <c r="I700" s="17"/>
      <c r="J700" s="17"/>
      <c r="K700" s="17"/>
      <c r="L700" s="17"/>
      <c r="M700" s="17"/>
      <c r="N700" s="17"/>
      <c r="O700" s="17"/>
      <c r="P700" s="17"/>
      <c r="Q700" s="17"/>
      <c r="R700" s="16"/>
      <c r="S700" s="16"/>
      <c r="T700" s="18"/>
      <c r="U700" s="13"/>
      <c r="V700" s="13"/>
      <c r="W700" s="17"/>
      <c r="X700" s="17"/>
      <c r="Y700" s="17"/>
      <c r="Z700" s="17"/>
      <c r="AA700" s="13"/>
    </row>
    <row r="701" customFormat="false" ht="12.75" hidden="false" customHeight="false" outlineLevel="0" collapsed="false">
      <c r="A701" s="15"/>
      <c r="B701" s="16"/>
      <c r="C701" s="16"/>
      <c r="D701" s="17"/>
      <c r="E701" s="17"/>
      <c r="F701" s="17"/>
      <c r="G701" s="13"/>
      <c r="H701" s="13"/>
      <c r="I701" s="17"/>
      <c r="J701" s="17"/>
      <c r="K701" s="17"/>
      <c r="L701" s="17"/>
      <c r="M701" s="17"/>
      <c r="N701" s="17"/>
      <c r="O701" s="17"/>
      <c r="P701" s="17"/>
      <c r="Q701" s="17"/>
      <c r="R701" s="16"/>
      <c r="S701" s="16"/>
      <c r="T701" s="18"/>
      <c r="U701" s="13"/>
      <c r="V701" s="13"/>
      <c r="W701" s="17"/>
      <c r="X701" s="17"/>
      <c r="Y701" s="17"/>
      <c r="Z701" s="17"/>
      <c r="AA701" s="13"/>
    </row>
    <row r="702" customFormat="false" ht="12.75" hidden="false" customHeight="false" outlineLevel="0" collapsed="false">
      <c r="A702" s="15"/>
      <c r="B702" s="16"/>
      <c r="C702" s="16"/>
      <c r="D702" s="17"/>
      <c r="E702" s="17"/>
      <c r="F702" s="17"/>
      <c r="G702" s="13"/>
      <c r="H702" s="13"/>
      <c r="I702" s="17"/>
      <c r="J702" s="17"/>
      <c r="K702" s="17"/>
      <c r="L702" s="17"/>
      <c r="M702" s="17"/>
      <c r="N702" s="17"/>
      <c r="O702" s="17"/>
      <c r="P702" s="17"/>
      <c r="Q702" s="17"/>
      <c r="R702" s="16"/>
      <c r="S702" s="16"/>
      <c r="T702" s="18"/>
      <c r="U702" s="13"/>
      <c r="V702" s="13"/>
      <c r="W702" s="17"/>
      <c r="X702" s="17"/>
      <c r="Y702" s="17"/>
      <c r="Z702" s="17"/>
      <c r="AA702" s="13"/>
    </row>
    <row r="703" customFormat="false" ht="12.75" hidden="false" customHeight="false" outlineLevel="0" collapsed="false">
      <c r="A703" s="15"/>
      <c r="B703" s="16"/>
      <c r="C703" s="16"/>
      <c r="D703" s="17"/>
      <c r="E703" s="17"/>
      <c r="F703" s="17"/>
      <c r="G703" s="13"/>
      <c r="H703" s="13"/>
      <c r="I703" s="17"/>
      <c r="J703" s="17"/>
      <c r="K703" s="17"/>
      <c r="L703" s="17"/>
      <c r="M703" s="17"/>
      <c r="N703" s="17"/>
      <c r="O703" s="17"/>
      <c r="P703" s="17"/>
      <c r="Q703" s="17"/>
      <c r="R703" s="16"/>
      <c r="S703" s="16"/>
      <c r="T703" s="18"/>
      <c r="U703" s="13"/>
      <c r="V703" s="13"/>
      <c r="W703" s="17"/>
      <c r="X703" s="17"/>
      <c r="Y703" s="17"/>
      <c r="Z703" s="17"/>
      <c r="AA703" s="13"/>
    </row>
    <row r="704" customFormat="false" ht="12.75" hidden="false" customHeight="false" outlineLevel="0" collapsed="false">
      <c r="A704" s="15"/>
      <c r="B704" s="16"/>
      <c r="C704" s="16"/>
      <c r="D704" s="17"/>
      <c r="E704" s="17"/>
      <c r="F704" s="17"/>
      <c r="G704" s="13"/>
      <c r="H704" s="13"/>
      <c r="I704" s="17"/>
      <c r="J704" s="17"/>
      <c r="K704" s="17"/>
      <c r="L704" s="17"/>
      <c r="M704" s="17"/>
      <c r="N704" s="17"/>
      <c r="O704" s="17"/>
      <c r="P704" s="17"/>
      <c r="Q704" s="17"/>
      <c r="R704" s="16"/>
      <c r="S704" s="16"/>
      <c r="T704" s="18"/>
      <c r="U704" s="13"/>
      <c r="V704" s="13"/>
      <c r="W704" s="17"/>
      <c r="X704" s="17"/>
      <c r="Y704" s="17"/>
      <c r="Z704" s="17"/>
      <c r="AA704" s="13"/>
    </row>
    <row r="705" customFormat="false" ht="12.75" hidden="false" customHeight="false" outlineLevel="0" collapsed="false">
      <c r="A705" s="15"/>
      <c r="B705" s="16"/>
      <c r="C705" s="16"/>
      <c r="D705" s="17"/>
      <c r="E705" s="17"/>
      <c r="F705" s="17"/>
      <c r="G705" s="13"/>
      <c r="H705" s="13"/>
      <c r="I705" s="17"/>
      <c r="J705" s="17"/>
      <c r="K705" s="17"/>
      <c r="L705" s="17"/>
      <c r="M705" s="17"/>
      <c r="N705" s="17"/>
      <c r="O705" s="17"/>
      <c r="P705" s="17"/>
      <c r="Q705" s="17"/>
      <c r="R705" s="16"/>
      <c r="S705" s="16"/>
      <c r="T705" s="18"/>
      <c r="U705" s="13"/>
      <c r="V705" s="13"/>
      <c r="W705" s="17"/>
      <c r="X705" s="17"/>
      <c r="Y705" s="17"/>
      <c r="Z705" s="17"/>
      <c r="AA705" s="13"/>
    </row>
    <row r="706" customFormat="false" ht="12.75" hidden="false" customHeight="false" outlineLevel="0" collapsed="false">
      <c r="A706" s="15"/>
      <c r="B706" s="16"/>
      <c r="C706" s="16"/>
      <c r="D706" s="17"/>
      <c r="E706" s="17"/>
      <c r="F706" s="17"/>
      <c r="G706" s="13"/>
      <c r="H706" s="13"/>
      <c r="I706" s="17"/>
      <c r="J706" s="17"/>
      <c r="K706" s="17"/>
      <c r="L706" s="17"/>
      <c r="M706" s="17"/>
      <c r="N706" s="17"/>
      <c r="O706" s="17"/>
      <c r="P706" s="17"/>
      <c r="Q706" s="17"/>
      <c r="R706" s="16"/>
      <c r="S706" s="16"/>
      <c r="T706" s="18"/>
      <c r="U706" s="13"/>
      <c r="V706" s="13"/>
      <c r="W706" s="17"/>
      <c r="X706" s="17"/>
      <c r="Y706" s="17"/>
      <c r="Z706" s="17"/>
      <c r="AA706" s="13"/>
    </row>
    <row r="707" customFormat="false" ht="12.75" hidden="false" customHeight="false" outlineLevel="0" collapsed="false">
      <c r="A707" s="15"/>
      <c r="B707" s="16"/>
      <c r="C707" s="16"/>
      <c r="D707" s="17"/>
      <c r="E707" s="17"/>
      <c r="F707" s="17"/>
      <c r="G707" s="13"/>
      <c r="H707" s="13"/>
      <c r="I707" s="17"/>
      <c r="J707" s="17"/>
      <c r="K707" s="17"/>
      <c r="L707" s="17"/>
      <c r="M707" s="17"/>
      <c r="N707" s="17"/>
      <c r="O707" s="17"/>
      <c r="P707" s="17"/>
      <c r="Q707" s="17"/>
      <c r="R707" s="16"/>
      <c r="S707" s="16"/>
      <c r="T707" s="18"/>
      <c r="U707" s="13"/>
      <c r="V707" s="13"/>
      <c r="W707" s="17"/>
      <c r="X707" s="17"/>
      <c r="Y707" s="17"/>
      <c r="Z707" s="17"/>
      <c r="AA707" s="13"/>
    </row>
    <row r="708" customFormat="false" ht="12.75" hidden="false" customHeight="false" outlineLevel="0" collapsed="false">
      <c r="A708" s="15"/>
      <c r="B708" s="16"/>
      <c r="C708" s="16"/>
      <c r="D708" s="17"/>
      <c r="E708" s="17"/>
      <c r="F708" s="17"/>
      <c r="G708" s="13"/>
      <c r="H708" s="13"/>
      <c r="I708" s="17"/>
      <c r="J708" s="17"/>
      <c r="K708" s="17"/>
      <c r="L708" s="17"/>
      <c r="M708" s="17"/>
      <c r="N708" s="17"/>
      <c r="O708" s="17"/>
      <c r="P708" s="17"/>
      <c r="Q708" s="17"/>
      <c r="R708" s="16"/>
      <c r="S708" s="16"/>
      <c r="T708" s="18"/>
      <c r="U708" s="13"/>
      <c r="V708" s="13"/>
      <c r="W708" s="17"/>
      <c r="X708" s="17"/>
      <c r="Y708" s="17"/>
      <c r="Z708" s="17"/>
      <c r="AA708" s="13"/>
    </row>
    <row r="709" customFormat="false" ht="12.75" hidden="false" customHeight="false" outlineLevel="0" collapsed="false">
      <c r="A709" s="15"/>
      <c r="B709" s="16"/>
      <c r="C709" s="16"/>
      <c r="D709" s="17"/>
      <c r="E709" s="17"/>
      <c r="F709" s="17"/>
      <c r="G709" s="13"/>
      <c r="H709" s="13"/>
      <c r="I709" s="17"/>
      <c r="J709" s="17"/>
      <c r="K709" s="17"/>
      <c r="L709" s="17"/>
      <c r="M709" s="17"/>
      <c r="N709" s="17"/>
      <c r="O709" s="17"/>
      <c r="P709" s="17"/>
      <c r="Q709" s="17"/>
      <c r="R709" s="16"/>
      <c r="S709" s="16"/>
      <c r="T709" s="18"/>
      <c r="U709" s="13"/>
      <c r="V709" s="13"/>
      <c r="W709" s="17"/>
      <c r="X709" s="17"/>
      <c r="Y709" s="17"/>
      <c r="Z709" s="17"/>
      <c r="AA709" s="13"/>
    </row>
    <row r="710" customFormat="false" ht="12.75" hidden="false" customHeight="false" outlineLevel="0" collapsed="false">
      <c r="A710" s="15"/>
      <c r="B710" s="16"/>
      <c r="C710" s="16"/>
      <c r="D710" s="17"/>
      <c r="E710" s="17"/>
      <c r="F710" s="17"/>
      <c r="G710" s="13"/>
      <c r="H710" s="13"/>
      <c r="I710" s="17"/>
      <c r="J710" s="17"/>
      <c r="K710" s="17"/>
      <c r="L710" s="17"/>
      <c r="M710" s="17"/>
      <c r="N710" s="17"/>
      <c r="O710" s="17"/>
      <c r="P710" s="17"/>
      <c r="Q710" s="17"/>
      <c r="R710" s="16"/>
      <c r="S710" s="16"/>
      <c r="T710" s="18"/>
      <c r="U710" s="13"/>
      <c r="V710" s="13"/>
      <c r="W710" s="17"/>
      <c r="X710" s="17"/>
      <c r="Y710" s="17"/>
      <c r="Z710" s="17"/>
      <c r="AA710" s="13"/>
    </row>
    <row r="711" customFormat="false" ht="12.75" hidden="false" customHeight="false" outlineLevel="0" collapsed="false">
      <c r="A711" s="15"/>
      <c r="B711" s="16"/>
      <c r="C711" s="16"/>
      <c r="D711" s="17"/>
      <c r="E711" s="17"/>
      <c r="F711" s="17"/>
      <c r="G711" s="13"/>
      <c r="H711" s="13"/>
      <c r="I711" s="17"/>
      <c r="J711" s="17"/>
      <c r="K711" s="17"/>
      <c r="L711" s="17"/>
      <c r="M711" s="17"/>
      <c r="N711" s="17"/>
      <c r="O711" s="17"/>
      <c r="P711" s="17"/>
      <c r="Q711" s="17"/>
      <c r="R711" s="16"/>
      <c r="S711" s="16"/>
      <c r="T711" s="18"/>
      <c r="U711" s="13"/>
      <c r="V711" s="13"/>
      <c r="W711" s="17"/>
      <c r="X711" s="17"/>
      <c r="Y711" s="17"/>
      <c r="Z711" s="17"/>
      <c r="AA711" s="13"/>
    </row>
    <row r="712" customFormat="false" ht="12.75" hidden="false" customHeight="false" outlineLevel="0" collapsed="false">
      <c r="A712" s="15"/>
      <c r="B712" s="16"/>
      <c r="C712" s="16"/>
      <c r="D712" s="17"/>
      <c r="E712" s="17"/>
      <c r="F712" s="17"/>
      <c r="G712" s="13"/>
      <c r="H712" s="13"/>
      <c r="I712" s="17"/>
      <c r="J712" s="17"/>
      <c r="K712" s="17"/>
      <c r="L712" s="17"/>
      <c r="M712" s="17"/>
      <c r="N712" s="17"/>
      <c r="O712" s="17"/>
      <c r="P712" s="17"/>
      <c r="Q712" s="17"/>
      <c r="R712" s="16"/>
      <c r="S712" s="16"/>
      <c r="T712" s="18"/>
      <c r="U712" s="13"/>
      <c r="V712" s="13"/>
      <c r="W712" s="17"/>
      <c r="X712" s="17"/>
      <c r="Y712" s="17"/>
      <c r="Z712" s="17"/>
      <c r="AA712" s="13"/>
    </row>
    <row r="713" customFormat="false" ht="12.75" hidden="false" customHeight="false" outlineLevel="0" collapsed="false">
      <c r="A713" s="15"/>
      <c r="B713" s="16"/>
      <c r="C713" s="16"/>
      <c r="D713" s="17"/>
      <c r="E713" s="17"/>
      <c r="F713" s="17"/>
      <c r="G713" s="13"/>
      <c r="H713" s="13"/>
      <c r="I713" s="17"/>
      <c r="J713" s="17"/>
      <c r="K713" s="17"/>
      <c r="L713" s="17"/>
      <c r="M713" s="17"/>
      <c r="N713" s="17"/>
      <c r="O713" s="17"/>
      <c r="P713" s="17"/>
      <c r="Q713" s="17"/>
      <c r="R713" s="16"/>
      <c r="S713" s="16"/>
      <c r="T713" s="18"/>
      <c r="U713" s="13"/>
      <c r="V713" s="13"/>
      <c r="W713" s="17"/>
      <c r="X713" s="17"/>
      <c r="Y713" s="17"/>
      <c r="Z713" s="17"/>
      <c r="AA713" s="13"/>
    </row>
    <row r="714" customFormat="false" ht="12.75" hidden="false" customHeight="false" outlineLevel="0" collapsed="false">
      <c r="A714" s="15"/>
      <c r="B714" s="16"/>
      <c r="C714" s="16"/>
      <c r="D714" s="17"/>
      <c r="E714" s="17"/>
      <c r="F714" s="17"/>
      <c r="G714" s="13"/>
      <c r="H714" s="13"/>
      <c r="I714" s="17"/>
      <c r="J714" s="17"/>
      <c r="K714" s="17"/>
      <c r="L714" s="17"/>
      <c r="M714" s="17"/>
      <c r="N714" s="17"/>
      <c r="O714" s="17"/>
      <c r="P714" s="17"/>
      <c r="Q714" s="17"/>
      <c r="R714" s="16"/>
      <c r="S714" s="16"/>
      <c r="T714" s="18"/>
      <c r="U714" s="13"/>
      <c r="V714" s="13"/>
      <c r="W714" s="17"/>
      <c r="X714" s="17"/>
      <c r="Y714" s="17"/>
      <c r="Z714" s="17"/>
      <c r="AA714" s="13"/>
    </row>
    <row r="715" customFormat="false" ht="12.75" hidden="false" customHeight="false" outlineLevel="0" collapsed="false">
      <c r="A715" s="15"/>
      <c r="B715" s="16"/>
      <c r="C715" s="16"/>
      <c r="D715" s="17"/>
      <c r="E715" s="17"/>
      <c r="F715" s="17"/>
      <c r="G715" s="13"/>
      <c r="H715" s="13"/>
      <c r="I715" s="17"/>
      <c r="J715" s="17"/>
      <c r="K715" s="17"/>
      <c r="L715" s="17"/>
      <c r="M715" s="17"/>
      <c r="N715" s="17"/>
      <c r="O715" s="17"/>
      <c r="P715" s="17"/>
      <c r="Q715" s="17"/>
      <c r="R715" s="16"/>
      <c r="S715" s="16"/>
      <c r="T715" s="18"/>
      <c r="U715" s="13"/>
      <c r="V715" s="13"/>
      <c r="W715" s="17"/>
      <c r="X715" s="17"/>
      <c r="Y715" s="17"/>
      <c r="Z715" s="17"/>
      <c r="AA715" s="13"/>
    </row>
    <row r="716" customFormat="false" ht="12.75" hidden="false" customHeight="false" outlineLevel="0" collapsed="false">
      <c r="A716" s="15"/>
      <c r="B716" s="16"/>
      <c r="C716" s="16"/>
      <c r="D716" s="17"/>
      <c r="E716" s="17"/>
      <c r="F716" s="17"/>
      <c r="G716" s="13"/>
      <c r="H716" s="13"/>
      <c r="I716" s="17"/>
      <c r="J716" s="17"/>
      <c r="K716" s="17"/>
      <c r="L716" s="17"/>
      <c r="M716" s="17"/>
      <c r="N716" s="17"/>
      <c r="O716" s="17"/>
      <c r="P716" s="17"/>
      <c r="Q716" s="17"/>
      <c r="R716" s="16"/>
      <c r="S716" s="16"/>
      <c r="T716" s="18"/>
      <c r="U716" s="13"/>
      <c r="V716" s="13"/>
      <c r="W716" s="17"/>
      <c r="X716" s="17"/>
      <c r="Y716" s="17"/>
      <c r="Z716" s="17"/>
      <c r="AA716" s="13"/>
    </row>
    <row r="717" customFormat="false" ht="12.75" hidden="false" customHeight="false" outlineLevel="0" collapsed="false">
      <c r="A717" s="15"/>
      <c r="B717" s="16"/>
      <c r="C717" s="16"/>
      <c r="D717" s="17"/>
      <c r="E717" s="17"/>
      <c r="F717" s="17"/>
      <c r="G717" s="13"/>
      <c r="H717" s="13"/>
      <c r="I717" s="17"/>
      <c r="J717" s="17"/>
      <c r="K717" s="17"/>
      <c r="L717" s="17"/>
      <c r="M717" s="17"/>
      <c r="N717" s="17"/>
      <c r="O717" s="17"/>
      <c r="P717" s="17"/>
      <c r="Q717" s="17"/>
      <c r="R717" s="16"/>
      <c r="S717" s="16"/>
      <c r="T717" s="18"/>
      <c r="U717" s="13"/>
      <c r="V717" s="13"/>
      <c r="W717" s="17"/>
      <c r="X717" s="17"/>
      <c r="Y717" s="17"/>
      <c r="Z717" s="17"/>
      <c r="AA717" s="13"/>
    </row>
    <row r="718" customFormat="false" ht="12.75" hidden="false" customHeight="false" outlineLevel="0" collapsed="false">
      <c r="A718" s="15"/>
      <c r="B718" s="16"/>
      <c r="C718" s="16"/>
      <c r="D718" s="17"/>
      <c r="E718" s="17"/>
      <c r="F718" s="17"/>
      <c r="G718" s="13"/>
      <c r="H718" s="13"/>
      <c r="I718" s="17"/>
      <c r="J718" s="17"/>
      <c r="K718" s="17"/>
      <c r="L718" s="17"/>
      <c r="M718" s="17"/>
      <c r="N718" s="17"/>
      <c r="O718" s="17"/>
      <c r="P718" s="17"/>
      <c r="Q718" s="17"/>
      <c r="R718" s="16"/>
      <c r="S718" s="16"/>
      <c r="T718" s="18"/>
      <c r="U718" s="13"/>
      <c r="V718" s="13"/>
      <c r="W718" s="17"/>
      <c r="X718" s="17"/>
      <c r="Y718" s="17"/>
      <c r="Z718" s="17"/>
      <c r="AA718" s="13"/>
    </row>
    <row r="719" customFormat="false" ht="12.75" hidden="false" customHeight="false" outlineLevel="0" collapsed="false">
      <c r="A719" s="15"/>
      <c r="B719" s="16"/>
      <c r="C719" s="16"/>
      <c r="D719" s="17"/>
      <c r="E719" s="17"/>
      <c r="F719" s="17"/>
      <c r="G719" s="13"/>
      <c r="H719" s="13"/>
      <c r="I719" s="17"/>
      <c r="J719" s="17"/>
      <c r="K719" s="17"/>
      <c r="L719" s="17"/>
      <c r="M719" s="17"/>
      <c r="N719" s="17"/>
      <c r="O719" s="17"/>
      <c r="P719" s="17"/>
      <c r="Q719" s="17"/>
      <c r="R719" s="16"/>
      <c r="S719" s="16"/>
      <c r="T719" s="18"/>
      <c r="U719" s="13"/>
      <c r="V719" s="13"/>
      <c r="W719" s="17"/>
      <c r="X719" s="17"/>
      <c r="Y719" s="17"/>
      <c r="Z719" s="17"/>
      <c r="AA719" s="13"/>
    </row>
    <row r="720" customFormat="false" ht="12.75" hidden="false" customHeight="false" outlineLevel="0" collapsed="false">
      <c r="A720" s="15"/>
      <c r="B720" s="16"/>
      <c r="C720" s="16"/>
      <c r="D720" s="17"/>
      <c r="E720" s="17"/>
      <c r="F720" s="17"/>
      <c r="G720" s="13"/>
      <c r="H720" s="13"/>
      <c r="I720" s="17"/>
      <c r="J720" s="17"/>
      <c r="K720" s="17"/>
      <c r="L720" s="17"/>
      <c r="M720" s="17"/>
      <c r="N720" s="17"/>
      <c r="O720" s="17"/>
      <c r="P720" s="17"/>
      <c r="Q720" s="17"/>
      <c r="R720" s="16"/>
      <c r="S720" s="16"/>
      <c r="T720" s="18"/>
      <c r="U720" s="13"/>
      <c r="V720" s="13"/>
      <c r="W720" s="17"/>
      <c r="X720" s="17"/>
      <c r="Y720" s="17"/>
      <c r="Z720" s="17"/>
      <c r="AA720" s="13"/>
    </row>
    <row r="721" customFormat="false" ht="12.75" hidden="false" customHeight="false" outlineLevel="0" collapsed="false">
      <c r="A721" s="15"/>
      <c r="B721" s="16"/>
      <c r="C721" s="16"/>
      <c r="D721" s="17"/>
      <c r="E721" s="17"/>
      <c r="F721" s="17"/>
      <c r="G721" s="13"/>
      <c r="H721" s="13"/>
      <c r="I721" s="17"/>
      <c r="J721" s="17"/>
      <c r="K721" s="17"/>
      <c r="L721" s="17"/>
      <c r="M721" s="17"/>
      <c r="N721" s="17"/>
      <c r="O721" s="17"/>
      <c r="P721" s="17"/>
      <c r="Q721" s="17"/>
      <c r="R721" s="16"/>
      <c r="S721" s="16"/>
      <c r="T721" s="18"/>
      <c r="U721" s="13"/>
      <c r="V721" s="13"/>
      <c r="W721" s="17"/>
      <c r="X721" s="17"/>
      <c r="Y721" s="17"/>
      <c r="Z721" s="17"/>
      <c r="AA721" s="13"/>
    </row>
    <row r="722" customFormat="false" ht="12.75" hidden="false" customHeight="false" outlineLevel="0" collapsed="false">
      <c r="A722" s="15"/>
      <c r="B722" s="16"/>
      <c r="C722" s="16"/>
      <c r="D722" s="17"/>
      <c r="E722" s="17"/>
      <c r="F722" s="17"/>
      <c r="G722" s="13"/>
      <c r="H722" s="13"/>
      <c r="I722" s="17"/>
      <c r="J722" s="17"/>
      <c r="K722" s="17"/>
      <c r="L722" s="17"/>
      <c r="M722" s="17"/>
      <c r="N722" s="17"/>
      <c r="O722" s="17"/>
      <c r="P722" s="17"/>
      <c r="Q722" s="17"/>
      <c r="R722" s="16"/>
      <c r="S722" s="16"/>
      <c r="T722" s="18"/>
      <c r="U722" s="13"/>
      <c r="V722" s="13"/>
      <c r="W722" s="17"/>
      <c r="X722" s="17"/>
      <c r="Y722" s="17"/>
      <c r="Z722" s="17"/>
      <c r="AA722" s="13"/>
    </row>
    <row r="723" customFormat="false" ht="12.75" hidden="false" customHeight="false" outlineLevel="0" collapsed="false">
      <c r="A723" s="15"/>
      <c r="B723" s="16"/>
      <c r="C723" s="16"/>
      <c r="D723" s="17"/>
      <c r="E723" s="17"/>
      <c r="F723" s="17"/>
      <c r="G723" s="13"/>
      <c r="H723" s="13"/>
      <c r="I723" s="17"/>
      <c r="J723" s="17"/>
      <c r="K723" s="17"/>
      <c r="L723" s="17"/>
      <c r="M723" s="17"/>
      <c r="N723" s="17"/>
      <c r="O723" s="17"/>
      <c r="P723" s="17"/>
      <c r="Q723" s="17"/>
      <c r="R723" s="16"/>
      <c r="S723" s="16"/>
      <c r="T723" s="18"/>
      <c r="U723" s="13"/>
      <c r="V723" s="13"/>
      <c r="W723" s="17"/>
      <c r="X723" s="17"/>
      <c r="Y723" s="17"/>
      <c r="Z723" s="17"/>
      <c r="AA723" s="13"/>
    </row>
    <row r="724" customFormat="false" ht="12.75" hidden="false" customHeight="false" outlineLevel="0" collapsed="false">
      <c r="A724" s="15"/>
      <c r="B724" s="16"/>
      <c r="C724" s="16"/>
      <c r="D724" s="17"/>
      <c r="E724" s="17"/>
      <c r="F724" s="17"/>
      <c r="G724" s="13"/>
      <c r="H724" s="13"/>
      <c r="I724" s="17"/>
      <c r="J724" s="17"/>
      <c r="K724" s="17"/>
      <c r="L724" s="17"/>
      <c r="M724" s="17"/>
      <c r="N724" s="17"/>
      <c r="O724" s="17"/>
      <c r="P724" s="17"/>
      <c r="Q724" s="17"/>
      <c r="R724" s="16"/>
      <c r="S724" s="16"/>
      <c r="T724" s="18"/>
      <c r="U724" s="13"/>
      <c r="V724" s="13"/>
      <c r="W724" s="17"/>
      <c r="X724" s="17"/>
      <c r="Y724" s="17"/>
      <c r="Z724" s="17"/>
      <c r="AA724" s="13"/>
    </row>
    <row r="725" customFormat="false" ht="12.75" hidden="false" customHeight="false" outlineLevel="0" collapsed="false">
      <c r="A725" s="15"/>
      <c r="B725" s="16"/>
      <c r="C725" s="16"/>
      <c r="D725" s="17"/>
      <c r="E725" s="17"/>
      <c r="F725" s="17"/>
      <c r="G725" s="13"/>
      <c r="H725" s="13"/>
      <c r="I725" s="17"/>
      <c r="J725" s="17"/>
      <c r="K725" s="17"/>
      <c r="L725" s="17"/>
      <c r="M725" s="17"/>
      <c r="N725" s="17"/>
      <c r="O725" s="17"/>
      <c r="P725" s="17"/>
      <c r="Q725" s="17"/>
      <c r="R725" s="16"/>
      <c r="S725" s="16"/>
      <c r="T725" s="18"/>
      <c r="U725" s="13"/>
      <c r="V725" s="13"/>
      <c r="W725" s="17"/>
      <c r="X725" s="17"/>
      <c r="Y725" s="17"/>
      <c r="Z725" s="17"/>
      <c r="AA725" s="13"/>
    </row>
    <row r="726" customFormat="false" ht="12.75" hidden="false" customHeight="false" outlineLevel="0" collapsed="false">
      <c r="A726" s="15"/>
      <c r="B726" s="16"/>
      <c r="C726" s="16"/>
      <c r="D726" s="17"/>
      <c r="E726" s="17"/>
      <c r="F726" s="17"/>
      <c r="G726" s="13"/>
      <c r="H726" s="13"/>
      <c r="I726" s="17"/>
      <c r="J726" s="17"/>
      <c r="K726" s="17"/>
      <c r="L726" s="17"/>
      <c r="M726" s="17"/>
      <c r="N726" s="17"/>
      <c r="O726" s="17"/>
      <c r="P726" s="17"/>
      <c r="Q726" s="17"/>
      <c r="R726" s="16"/>
      <c r="S726" s="16"/>
      <c r="T726" s="18"/>
      <c r="U726" s="13"/>
      <c r="V726" s="13"/>
      <c r="W726" s="17"/>
      <c r="X726" s="17"/>
      <c r="Y726" s="17"/>
      <c r="Z726" s="17"/>
      <c r="AA726" s="13"/>
    </row>
    <row r="727" customFormat="false" ht="12.75" hidden="false" customHeight="false" outlineLevel="0" collapsed="false">
      <c r="A727" s="15"/>
      <c r="B727" s="16"/>
      <c r="C727" s="16"/>
      <c r="D727" s="17"/>
      <c r="E727" s="17"/>
      <c r="F727" s="17"/>
      <c r="G727" s="13"/>
      <c r="H727" s="13"/>
      <c r="I727" s="17"/>
      <c r="J727" s="17"/>
      <c r="K727" s="17"/>
      <c r="L727" s="17"/>
      <c r="M727" s="17"/>
      <c r="N727" s="17"/>
      <c r="O727" s="17"/>
      <c r="P727" s="17"/>
      <c r="Q727" s="17"/>
      <c r="R727" s="16"/>
      <c r="S727" s="16"/>
      <c r="T727" s="18"/>
      <c r="U727" s="13"/>
      <c r="V727" s="13"/>
      <c r="W727" s="17"/>
      <c r="X727" s="17"/>
      <c r="Y727" s="17"/>
      <c r="Z727" s="17"/>
      <c r="AA727" s="13"/>
    </row>
    <row r="728" customFormat="false" ht="12.75" hidden="false" customHeight="false" outlineLevel="0" collapsed="false">
      <c r="A728" s="15"/>
      <c r="B728" s="16"/>
      <c r="C728" s="16"/>
      <c r="D728" s="17"/>
      <c r="E728" s="17"/>
      <c r="F728" s="17"/>
      <c r="G728" s="13"/>
      <c r="H728" s="13"/>
      <c r="I728" s="17"/>
      <c r="J728" s="17"/>
      <c r="K728" s="17"/>
      <c r="L728" s="17"/>
      <c r="M728" s="17"/>
      <c r="N728" s="17"/>
      <c r="O728" s="17"/>
      <c r="P728" s="17"/>
      <c r="Q728" s="17"/>
      <c r="R728" s="16"/>
      <c r="S728" s="16"/>
      <c r="T728" s="18"/>
      <c r="U728" s="13"/>
      <c r="V728" s="13"/>
      <c r="W728" s="17"/>
      <c r="X728" s="17"/>
      <c r="Y728" s="17"/>
      <c r="Z728" s="17"/>
      <c r="AA728" s="13"/>
    </row>
    <row r="729" customFormat="false" ht="12.75" hidden="false" customHeight="false" outlineLevel="0" collapsed="false">
      <c r="A729" s="15"/>
      <c r="B729" s="16"/>
      <c r="C729" s="16"/>
      <c r="D729" s="17"/>
      <c r="E729" s="17"/>
      <c r="F729" s="17"/>
      <c r="G729" s="13"/>
      <c r="H729" s="13"/>
      <c r="I729" s="17"/>
      <c r="J729" s="17"/>
      <c r="K729" s="17"/>
      <c r="L729" s="17"/>
      <c r="M729" s="17"/>
      <c r="N729" s="17"/>
      <c r="O729" s="17"/>
      <c r="P729" s="17"/>
      <c r="Q729" s="17"/>
      <c r="R729" s="16"/>
      <c r="S729" s="16"/>
      <c r="T729" s="18"/>
      <c r="U729" s="13"/>
      <c r="V729" s="13"/>
      <c r="W729" s="17"/>
      <c r="X729" s="17"/>
      <c r="Y729" s="17"/>
      <c r="Z729" s="17"/>
      <c r="AA729" s="13"/>
    </row>
    <row r="730" customFormat="false" ht="12.75" hidden="false" customHeight="false" outlineLevel="0" collapsed="false">
      <c r="A730" s="15"/>
      <c r="B730" s="16"/>
      <c r="C730" s="16"/>
      <c r="D730" s="17"/>
      <c r="E730" s="17"/>
      <c r="F730" s="17"/>
      <c r="G730" s="13"/>
      <c r="H730" s="13"/>
      <c r="I730" s="17"/>
      <c r="J730" s="17"/>
      <c r="K730" s="17"/>
      <c r="L730" s="17"/>
      <c r="M730" s="17"/>
      <c r="N730" s="17"/>
      <c r="O730" s="17"/>
      <c r="P730" s="17"/>
      <c r="Q730" s="17"/>
      <c r="R730" s="16"/>
      <c r="S730" s="16"/>
      <c r="T730" s="18"/>
      <c r="U730" s="13"/>
      <c r="V730" s="13"/>
      <c r="W730" s="17"/>
      <c r="X730" s="17"/>
      <c r="Y730" s="17"/>
      <c r="Z730" s="17"/>
      <c r="AA730" s="13"/>
    </row>
    <row r="731" customFormat="false" ht="12.75" hidden="false" customHeight="false" outlineLevel="0" collapsed="false">
      <c r="A731" s="15"/>
      <c r="B731" s="16"/>
      <c r="C731" s="16"/>
      <c r="D731" s="17"/>
      <c r="E731" s="17"/>
      <c r="F731" s="17"/>
      <c r="G731" s="13"/>
      <c r="H731" s="13"/>
      <c r="I731" s="17"/>
      <c r="J731" s="17"/>
      <c r="K731" s="17"/>
      <c r="L731" s="17"/>
      <c r="M731" s="17"/>
      <c r="N731" s="17"/>
      <c r="O731" s="17"/>
      <c r="P731" s="17"/>
      <c r="Q731" s="17"/>
      <c r="R731" s="16"/>
      <c r="S731" s="16"/>
      <c r="T731" s="18"/>
      <c r="U731" s="13"/>
      <c r="V731" s="13"/>
      <c r="W731" s="17"/>
      <c r="X731" s="17"/>
      <c r="Y731" s="17"/>
      <c r="Z731" s="17"/>
      <c r="AA731" s="13"/>
    </row>
    <row r="732" customFormat="false" ht="12.75" hidden="false" customHeight="false" outlineLevel="0" collapsed="false">
      <c r="A732" s="15"/>
      <c r="B732" s="16"/>
      <c r="C732" s="16"/>
      <c r="D732" s="17"/>
      <c r="E732" s="17"/>
      <c r="F732" s="17"/>
      <c r="G732" s="13"/>
      <c r="H732" s="13"/>
      <c r="I732" s="17"/>
      <c r="J732" s="17"/>
      <c r="K732" s="17"/>
      <c r="L732" s="17"/>
      <c r="M732" s="17"/>
      <c r="N732" s="17"/>
      <c r="O732" s="17"/>
      <c r="P732" s="17"/>
      <c r="Q732" s="17"/>
      <c r="R732" s="16"/>
      <c r="S732" s="16"/>
      <c r="T732" s="18"/>
      <c r="U732" s="13"/>
      <c r="V732" s="13"/>
      <c r="W732" s="17"/>
      <c r="X732" s="17"/>
      <c r="Y732" s="17"/>
      <c r="Z732" s="17"/>
      <c r="AA732" s="13"/>
    </row>
    <row r="733" customFormat="false" ht="12.75" hidden="false" customHeight="false" outlineLevel="0" collapsed="false">
      <c r="A733" s="15"/>
      <c r="B733" s="16"/>
      <c r="C733" s="16"/>
      <c r="D733" s="17"/>
      <c r="E733" s="17"/>
      <c r="F733" s="17"/>
      <c r="G733" s="13"/>
      <c r="H733" s="13"/>
      <c r="I733" s="17"/>
      <c r="J733" s="17"/>
      <c r="K733" s="17"/>
      <c r="L733" s="17"/>
      <c r="M733" s="17"/>
      <c r="N733" s="17"/>
      <c r="O733" s="17"/>
      <c r="P733" s="17"/>
      <c r="Q733" s="17"/>
      <c r="R733" s="16"/>
      <c r="S733" s="16"/>
      <c r="T733" s="18"/>
      <c r="U733" s="13"/>
      <c r="V733" s="13"/>
      <c r="W733" s="17"/>
      <c r="X733" s="17"/>
      <c r="Y733" s="17"/>
      <c r="Z733" s="17"/>
      <c r="AA733" s="13"/>
    </row>
    <row r="734" customFormat="false" ht="12.75" hidden="false" customHeight="false" outlineLevel="0" collapsed="false">
      <c r="A734" s="15"/>
      <c r="B734" s="16"/>
      <c r="C734" s="16"/>
      <c r="D734" s="17"/>
      <c r="E734" s="17"/>
      <c r="F734" s="17"/>
      <c r="G734" s="13"/>
      <c r="H734" s="13"/>
      <c r="I734" s="17"/>
      <c r="J734" s="17"/>
      <c r="K734" s="17"/>
      <c r="L734" s="17"/>
      <c r="M734" s="17"/>
      <c r="N734" s="17"/>
      <c r="O734" s="17"/>
      <c r="P734" s="17"/>
      <c r="Q734" s="17"/>
      <c r="R734" s="16"/>
      <c r="S734" s="16"/>
      <c r="T734" s="18"/>
      <c r="U734" s="13"/>
      <c r="V734" s="13"/>
      <c r="W734" s="17"/>
      <c r="X734" s="17"/>
      <c r="Y734" s="17"/>
      <c r="Z734" s="17"/>
      <c r="AA734" s="13"/>
    </row>
    <row r="735" customFormat="false" ht="12.75" hidden="false" customHeight="false" outlineLevel="0" collapsed="false">
      <c r="A735" s="15"/>
      <c r="B735" s="16"/>
      <c r="C735" s="16"/>
      <c r="D735" s="17"/>
      <c r="E735" s="17"/>
      <c r="F735" s="17"/>
      <c r="G735" s="13"/>
      <c r="H735" s="13"/>
      <c r="I735" s="17"/>
      <c r="J735" s="17"/>
      <c r="K735" s="17"/>
      <c r="L735" s="17"/>
      <c r="M735" s="17"/>
      <c r="N735" s="17"/>
      <c r="O735" s="17"/>
      <c r="P735" s="17"/>
      <c r="Q735" s="17"/>
      <c r="R735" s="16"/>
      <c r="S735" s="16"/>
      <c r="T735" s="18"/>
      <c r="U735" s="13"/>
      <c r="V735" s="13"/>
      <c r="W735" s="17"/>
      <c r="X735" s="17"/>
      <c r="Y735" s="17"/>
      <c r="Z735" s="17"/>
      <c r="AA735" s="13"/>
    </row>
    <row r="736" customFormat="false" ht="12.75" hidden="false" customHeight="false" outlineLevel="0" collapsed="false">
      <c r="A736" s="15"/>
      <c r="B736" s="16"/>
      <c r="C736" s="16"/>
      <c r="D736" s="17"/>
      <c r="E736" s="17"/>
      <c r="F736" s="17"/>
      <c r="G736" s="13"/>
      <c r="H736" s="13"/>
      <c r="I736" s="17"/>
      <c r="J736" s="17"/>
      <c r="K736" s="17"/>
      <c r="L736" s="17"/>
      <c r="M736" s="17"/>
      <c r="N736" s="17"/>
      <c r="O736" s="17"/>
      <c r="P736" s="17"/>
      <c r="Q736" s="17"/>
      <c r="R736" s="16"/>
      <c r="S736" s="16"/>
      <c r="T736" s="18"/>
      <c r="U736" s="13"/>
      <c r="V736" s="13"/>
      <c r="W736" s="17"/>
      <c r="X736" s="17"/>
      <c r="Y736" s="17"/>
      <c r="Z736" s="17"/>
      <c r="AA736" s="13"/>
    </row>
    <row r="737" customFormat="false" ht="12.75" hidden="false" customHeight="false" outlineLevel="0" collapsed="false">
      <c r="A737" s="15"/>
      <c r="B737" s="16"/>
      <c r="C737" s="16"/>
      <c r="D737" s="17"/>
      <c r="E737" s="17"/>
      <c r="F737" s="17"/>
      <c r="G737" s="13"/>
      <c r="H737" s="13"/>
      <c r="I737" s="17"/>
      <c r="J737" s="17"/>
      <c r="K737" s="17"/>
      <c r="L737" s="17"/>
      <c r="M737" s="17"/>
      <c r="N737" s="17"/>
      <c r="O737" s="17"/>
      <c r="P737" s="17"/>
      <c r="Q737" s="17"/>
      <c r="R737" s="16"/>
      <c r="S737" s="16"/>
      <c r="T737" s="18"/>
      <c r="U737" s="13"/>
      <c r="V737" s="13"/>
      <c r="W737" s="17"/>
      <c r="X737" s="17"/>
      <c r="Y737" s="17"/>
      <c r="Z737" s="17"/>
      <c r="AA737" s="13"/>
    </row>
    <row r="738" customFormat="false" ht="12.75" hidden="false" customHeight="false" outlineLevel="0" collapsed="false">
      <c r="A738" s="15"/>
      <c r="B738" s="16"/>
      <c r="C738" s="16"/>
      <c r="D738" s="17"/>
      <c r="E738" s="17"/>
      <c r="F738" s="17"/>
      <c r="G738" s="13"/>
      <c r="H738" s="13"/>
      <c r="I738" s="17"/>
      <c r="J738" s="17"/>
      <c r="K738" s="17"/>
      <c r="L738" s="17"/>
      <c r="M738" s="17"/>
      <c r="N738" s="17"/>
      <c r="O738" s="17"/>
      <c r="P738" s="17"/>
      <c r="Q738" s="17"/>
      <c r="R738" s="16"/>
      <c r="S738" s="16"/>
      <c r="T738" s="18"/>
      <c r="U738" s="13"/>
      <c r="V738" s="13"/>
      <c r="W738" s="17"/>
      <c r="X738" s="17"/>
      <c r="Y738" s="17"/>
      <c r="Z738" s="17"/>
      <c r="AA738" s="13"/>
    </row>
    <row r="739" customFormat="false" ht="12.75" hidden="false" customHeight="false" outlineLevel="0" collapsed="false">
      <c r="A739" s="15"/>
      <c r="B739" s="16"/>
      <c r="C739" s="16"/>
      <c r="D739" s="17"/>
      <c r="E739" s="17"/>
      <c r="F739" s="17"/>
      <c r="G739" s="13"/>
      <c r="H739" s="13"/>
      <c r="I739" s="17"/>
      <c r="J739" s="17"/>
      <c r="K739" s="17"/>
      <c r="L739" s="17"/>
      <c r="M739" s="17"/>
      <c r="N739" s="17"/>
      <c r="O739" s="17"/>
      <c r="P739" s="17"/>
      <c r="Q739" s="17"/>
      <c r="R739" s="16"/>
      <c r="S739" s="16"/>
      <c r="T739" s="18"/>
      <c r="U739" s="13"/>
      <c r="V739" s="13"/>
      <c r="W739" s="17"/>
      <c r="X739" s="17"/>
      <c r="Y739" s="17"/>
      <c r="Z739" s="17"/>
      <c r="AA739" s="13"/>
    </row>
    <row r="740" customFormat="false" ht="12.75" hidden="false" customHeight="false" outlineLevel="0" collapsed="false">
      <c r="A740" s="15"/>
      <c r="B740" s="16"/>
      <c r="C740" s="16"/>
      <c r="D740" s="17"/>
      <c r="E740" s="17"/>
      <c r="F740" s="17"/>
      <c r="G740" s="13"/>
      <c r="H740" s="13"/>
      <c r="I740" s="17"/>
      <c r="J740" s="17"/>
      <c r="K740" s="17"/>
      <c r="L740" s="17"/>
      <c r="M740" s="17"/>
      <c r="N740" s="17"/>
      <c r="O740" s="17"/>
      <c r="P740" s="17"/>
      <c r="Q740" s="17"/>
      <c r="R740" s="16"/>
      <c r="S740" s="16"/>
      <c r="T740" s="18"/>
      <c r="U740" s="13"/>
      <c r="V740" s="13"/>
      <c r="W740" s="17"/>
      <c r="X740" s="17"/>
      <c r="Y740" s="17"/>
      <c r="Z740" s="17"/>
      <c r="AA740" s="13"/>
    </row>
    <row r="741" customFormat="false" ht="12.75" hidden="false" customHeight="false" outlineLevel="0" collapsed="false">
      <c r="A741" s="15"/>
      <c r="B741" s="16"/>
      <c r="C741" s="16"/>
      <c r="D741" s="17"/>
      <c r="E741" s="17"/>
      <c r="F741" s="17"/>
      <c r="G741" s="13"/>
      <c r="H741" s="13"/>
      <c r="I741" s="17"/>
      <c r="J741" s="17"/>
      <c r="K741" s="17"/>
      <c r="L741" s="17"/>
      <c r="M741" s="17"/>
      <c r="N741" s="17"/>
      <c r="O741" s="17"/>
      <c r="P741" s="17"/>
      <c r="Q741" s="17"/>
      <c r="R741" s="16"/>
      <c r="S741" s="16"/>
      <c r="T741" s="18"/>
      <c r="U741" s="13"/>
      <c r="V741" s="13"/>
      <c r="W741" s="17"/>
      <c r="X741" s="17"/>
      <c r="Y741" s="17"/>
      <c r="Z741" s="17"/>
      <c r="AA741" s="13"/>
    </row>
    <row r="742" customFormat="false" ht="12.75" hidden="false" customHeight="false" outlineLevel="0" collapsed="false">
      <c r="A742" s="15"/>
      <c r="B742" s="16"/>
      <c r="C742" s="16"/>
      <c r="D742" s="17"/>
      <c r="E742" s="17"/>
      <c r="F742" s="17"/>
      <c r="G742" s="13"/>
      <c r="H742" s="13"/>
      <c r="I742" s="17"/>
      <c r="J742" s="17"/>
      <c r="K742" s="17"/>
      <c r="L742" s="17"/>
      <c r="M742" s="17"/>
      <c r="N742" s="17"/>
      <c r="O742" s="17"/>
      <c r="P742" s="17"/>
      <c r="Q742" s="17"/>
      <c r="R742" s="16"/>
      <c r="S742" s="16"/>
      <c r="T742" s="18"/>
      <c r="U742" s="13"/>
      <c r="V742" s="13"/>
      <c r="W742" s="17"/>
      <c r="X742" s="17"/>
      <c r="Y742" s="17"/>
      <c r="Z742" s="17"/>
      <c r="AA742" s="13"/>
    </row>
    <row r="743" customFormat="false" ht="12.75" hidden="false" customHeight="false" outlineLevel="0" collapsed="false">
      <c r="A743" s="15"/>
      <c r="B743" s="16"/>
      <c r="C743" s="16"/>
      <c r="D743" s="17"/>
      <c r="E743" s="17"/>
      <c r="F743" s="17"/>
      <c r="G743" s="13"/>
      <c r="H743" s="13"/>
      <c r="I743" s="17"/>
      <c r="J743" s="17"/>
      <c r="K743" s="17"/>
      <c r="L743" s="17"/>
      <c r="M743" s="17"/>
      <c r="N743" s="17"/>
      <c r="O743" s="17"/>
      <c r="P743" s="17"/>
      <c r="Q743" s="17"/>
      <c r="R743" s="16"/>
      <c r="S743" s="16"/>
      <c r="T743" s="18"/>
      <c r="U743" s="13"/>
      <c r="V743" s="13"/>
      <c r="W743" s="17"/>
      <c r="X743" s="17"/>
      <c r="Y743" s="17"/>
      <c r="Z743" s="17"/>
      <c r="AA743" s="13"/>
    </row>
    <row r="744" customFormat="false" ht="12.75" hidden="false" customHeight="false" outlineLevel="0" collapsed="false">
      <c r="A744" s="15"/>
      <c r="B744" s="16"/>
      <c r="C744" s="16"/>
      <c r="D744" s="17"/>
      <c r="E744" s="17"/>
      <c r="F744" s="17"/>
      <c r="G744" s="13"/>
      <c r="H744" s="13"/>
      <c r="I744" s="17"/>
      <c r="J744" s="17"/>
      <c r="K744" s="17"/>
      <c r="L744" s="17"/>
      <c r="M744" s="17"/>
      <c r="N744" s="17"/>
      <c r="O744" s="17"/>
      <c r="P744" s="17"/>
      <c r="Q744" s="17"/>
      <c r="R744" s="16"/>
      <c r="S744" s="16"/>
      <c r="T744" s="18"/>
      <c r="U744" s="13"/>
      <c r="V744" s="13"/>
      <c r="W744" s="17"/>
      <c r="X744" s="17"/>
      <c r="Y744" s="17"/>
      <c r="Z744" s="17"/>
      <c r="AA744" s="13"/>
    </row>
    <row r="745" customFormat="false" ht="12.75" hidden="false" customHeight="false" outlineLevel="0" collapsed="false">
      <c r="A745" s="15"/>
      <c r="B745" s="16"/>
      <c r="C745" s="16"/>
      <c r="D745" s="17"/>
      <c r="E745" s="17"/>
      <c r="F745" s="17"/>
      <c r="G745" s="13"/>
      <c r="H745" s="13"/>
      <c r="I745" s="17"/>
      <c r="J745" s="17"/>
      <c r="K745" s="17"/>
      <c r="L745" s="17"/>
      <c r="M745" s="17"/>
      <c r="N745" s="17"/>
      <c r="O745" s="17"/>
      <c r="P745" s="17"/>
      <c r="Q745" s="17"/>
      <c r="R745" s="16"/>
      <c r="S745" s="16"/>
      <c r="T745" s="18"/>
      <c r="U745" s="13"/>
      <c r="V745" s="13"/>
      <c r="W745" s="17"/>
      <c r="X745" s="17"/>
      <c r="Y745" s="17"/>
      <c r="Z745" s="17"/>
      <c r="AA745" s="13"/>
    </row>
    <row r="746" customFormat="false" ht="12.75" hidden="false" customHeight="false" outlineLevel="0" collapsed="false">
      <c r="A746" s="15"/>
      <c r="B746" s="16"/>
      <c r="C746" s="16"/>
      <c r="D746" s="17"/>
      <c r="E746" s="17"/>
      <c r="F746" s="17"/>
      <c r="G746" s="13"/>
      <c r="H746" s="13"/>
      <c r="I746" s="17"/>
      <c r="J746" s="17"/>
      <c r="K746" s="17"/>
      <c r="L746" s="17"/>
      <c r="M746" s="17"/>
      <c r="N746" s="17"/>
      <c r="O746" s="17"/>
      <c r="P746" s="17"/>
      <c r="Q746" s="17"/>
      <c r="R746" s="16"/>
      <c r="S746" s="16"/>
      <c r="T746" s="18"/>
      <c r="U746" s="13"/>
      <c r="V746" s="13"/>
      <c r="W746" s="17"/>
      <c r="X746" s="17"/>
      <c r="Y746" s="17"/>
      <c r="Z746" s="17"/>
      <c r="AA746" s="13"/>
    </row>
    <row r="747" customFormat="false" ht="12.75" hidden="false" customHeight="false" outlineLevel="0" collapsed="false">
      <c r="A747" s="15"/>
      <c r="B747" s="16"/>
      <c r="C747" s="16"/>
      <c r="D747" s="17"/>
      <c r="E747" s="17"/>
      <c r="F747" s="17"/>
      <c r="G747" s="13"/>
      <c r="H747" s="13"/>
      <c r="I747" s="17"/>
      <c r="J747" s="17"/>
      <c r="K747" s="17"/>
      <c r="L747" s="17"/>
      <c r="M747" s="17"/>
      <c r="N747" s="17"/>
      <c r="O747" s="17"/>
      <c r="P747" s="17"/>
      <c r="Q747" s="17"/>
      <c r="R747" s="16"/>
      <c r="S747" s="16"/>
      <c r="T747" s="18"/>
      <c r="U747" s="13"/>
      <c r="V747" s="13"/>
      <c r="W747" s="17"/>
      <c r="X747" s="17"/>
      <c r="Y747" s="17"/>
      <c r="Z747" s="17"/>
      <c r="AA747" s="13"/>
    </row>
    <row r="748" customFormat="false" ht="12.75" hidden="false" customHeight="false" outlineLevel="0" collapsed="false">
      <c r="A748" s="15"/>
      <c r="B748" s="16"/>
      <c r="C748" s="16"/>
      <c r="D748" s="17"/>
      <c r="E748" s="17"/>
      <c r="F748" s="17"/>
      <c r="G748" s="13"/>
      <c r="H748" s="13"/>
      <c r="I748" s="17"/>
      <c r="J748" s="17"/>
      <c r="K748" s="17"/>
      <c r="L748" s="17"/>
      <c r="M748" s="17"/>
      <c r="N748" s="17"/>
      <c r="O748" s="17"/>
      <c r="P748" s="17"/>
      <c r="Q748" s="17"/>
      <c r="R748" s="16"/>
      <c r="S748" s="16"/>
      <c r="T748" s="18"/>
      <c r="U748" s="13"/>
      <c r="V748" s="13"/>
      <c r="W748" s="17"/>
      <c r="X748" s="17"/>
      <c r="Y748" s="17"/>
      <c r="Z748" s="17"/>
      <c r="AA748" s="13"/>
    </row>
    <row r="749" customFormat="false" ht="12.75" hidden="false" customHeight="false" outlineLevel="0" collapsed="false">
      <c r="A749" s="15"/>
      <c r="B749" s="16"/>
      <c r="C749" s="16"/>
      <c r="D749" s="17"/>
      <c r="E749" s="17"/>
      <c r="F749" s="17"/>
      <c r="G749" s="13"/>
      <c r="H749" s="13"/>
      <c r="I749" s="17"/>
      <c r="J749" s="17"/>
      <c r="K749" s="17"/>
      <c r="L749" s="17"/>
      <c r="M749" s="17"/>
      <c r="N749" s="17"/>
      <c r="O749" s="17"/>
      <c r="P749" s="17"/>
      <c r="Q749" s="17"/>
      <c r="R749" s="16"/>
      <c r="S749" s="16"/>
      <c r="T749" s="18"/>
      <c r="U749" s="13"/>
      <c r="V749" s="13"/>
      <c r="W749" s="17"/>
      <c r="X749" s="17"/>
      <c r="Y749" s="17"/>
      <c r="Z749" s="17"/>
      <c r="AA749" s="13"/>
    </row>
    <row r="750" customFormat="false" ht="12.75" hidden="false" customHeight="false" outlineLevel="0" collapsed="false">
      <c r="A750" s="15"/>
      <c r="B750" s="16"/>
      <c r="C750" s="16"/>
      <c r="D750" s="17"/>
      <c r="E750" s="17"/>
      <c r="F750" s="17"/>
      <c r="G750" s="13"/>
      <c r="H750" s="13"/>
      <c r="I750" s="17"/>
      <c r="J750" s="17"/>
      <c r="K750" s="17"/>
      <c r="L750" s="17"/>
      <c r="M750" s="17"/>
      <c r="N750" s="17"/>
      <c r="O750" s="17"/>
      <c r="P750" s="17"/>
      <c r="Q750" s="17"/>
      <c r="R750" s="16"/>
      <c r="S750" s="16"/>
      <c r="T750" s="18"/>
      <c r="U750" s="13"/>
      <c r="V750" s="13"/>
      <c r="W750" s="17"/>
      <c r="X750" s="17"/>
      <c r="Y750" s="17"/>
      <c r="Z750" s="17"/>
      <c r="AA750" s="13"/>
    </row>
    <row r="751" customFormat="false" ht="12.75" hidden="false" customHeight="false" outlineLevel="0" collapsed="false">
      <c r="A751" s="15"/>
      <c r="B751" s="16"/>
      <c r="C751" s="16"/>
      <c r="D751" s="17"/>
      <c r="E751" s="17"/>
      <c r="F751" s="17"/>
      <c r="G751" s="13"/>
      <c r="H751" s="13"/>
      <c r="I751" s="17"/>
      <c r="J751" s="17"/>
      <c r="K751" s="17"/>
      <c r="L751" s="17"/>
      <c r="M751" s="17"/>
      <c r="N751" s="17"/>
      <c r="O751" s="17"/>
      <c r="P751" s="17"/>
      <c r="Q751" s="17"/>
      <c r="R751" s="16"/>
      <c r="S751" s="16"/>
      <c r="T751" s="18"/>
      <c r="U751" s="13"/>
      <c r="V751" s="13"/>
      <c r="W751" s="17"/>
      <c r="X751" s="17"/>
      <c r="Y751" s="17"/>
      <c r="Z751" s="17"/>
      <c r="AA751" s="13"/>
    </row>
    <row r="752" customFormat="false" ht="12.75" hidden="false" customHeight="false" outlineLevel="0" collapsed="false">
      <c r="A752" s="15"/>
      <c r="B752" s="16"/>
      <c r="C752" s="16"/>
      <c r="D752" s="17"/>
      <c r="E752" s="17"/>
      <c r="F752" s="17"/>
      <c r="G752" s="13"/>
      <c r="H752" s="13"/>
      <c r="I752" s="17"/>
      <c r="J752" s="17"/>
      <c r="K752" s="17"/>
      <c r="L752" s="17"/>
      <c r="M752" s="17"/>
      <c r="N752" s="17"/>
      <c r="O752" s="17"/>
      <c r="P752" s="17"/>
      <c r="Q752" s="17"/>
      <c r="R752" s="16"/>
      <c r="S752" s="16"/>
      <c r="T752" s="18"/>
      <c r="U752" s="13"/>
      <c r="V752" s="13"/>
      <c r="W752" s="17"/>
      <c r="X752" s="17"/>
      <c r="Y752" s="17"/>
      <c r="Z752" s="17"/>
      <c r="AA752" s="13"/>
    </row>
    <row r="753" customFormat="false" ht="12.75" hidden="false" customHeight="false" outlineLevel="0" collapsed="false">
      <c r="A753" s="15"/>
      <c r="B753" s="16"/>
      <c r="C753" s="16"/>
      <c r="D753" s="17"/>
      <c r="E753" s="17"/>
      <c r="F753" s="17"/>
      <c r="G753" s="13"/>
      <c r="H753" s="13"/>
      <c r="I753" s="17"/>
      <c r="J753" s="17"/>
      <c r="K753" s="17"/>
      <c r="L753" s="17"/>
      <c r="M753" s="17"/>
      <c r="N753" s="17"/>
      <c r="O753" s="17"/>
      <c r="P753" s="17"/>
      <c r="Q753" s="17"/>
      <c r="R753" s="16"/>
      <c r="S753" s="16"/>
      <c r="T753" s="18"/>
      <c r="U753" s="13"/>
      <c r="V753" s="13"/>
      <c r="W753" s="17"/>
      <c r="X753" s="17"/>
      <c r="Y753" s="17"/>
      <c r="Z753" s="17"/>
      <c r="AA753" s="13"/>
    </row>
    <row r="754" customFormat="false" ht="12.75" hidden="false" customHeight="false" outlineLevel="0" collapsed="false">
      <c r="A754" s="15"/>
      <c r="B754" s="16"/>
      <c r="C754" s="16"/>
      <c r="D754" s="17"/>
      <c r="E754" s="17"/>
      <c r="F754" s="17"/>
      <c r="G754" s="13"/>
      <c r="H754" s="13"/>
      <c r="I754" s="17"/>
      <c r="J754" s="17"/>
      <c r="K754" s="17"/>
      <c r="L754" s="17"/>
      <c r="M754" s="17"/>
      <c r="N754" s="17"/>
      <c r="O754" s="17"/>
      <c r="P754" s="17"/>
      <c r="Q754" s="17"/>
      <c r="R754" s="16"/>
      <c r="S754" s="16"/>
      <c r="T754" s="18"/>
      <c r="U754" s="13"/>
      <c r="V754" s="13"/>
      <c r="W754" s="17"/>
      <c r="X754" s="17"/>
      <c r="Y754" s="17"/>
      <c r="Z754" s="17"/>
      <c r="AA754" s="13"/>
    </row>
    <row r="755" customFormat="false" ht="12.75" hidden="false" customHeight="false" outlineLevel="0" collapsed="false">
      <c r="A755" s="15"/>
      <c r="B755" s="16"/>
      <c r="C755" s="16"/>
      <c r="D755" s="17"/>
      <c r="E755" s="17"/>
      <c r="F755" s="17"/>
      <c r="G755" s="13"/>
      <c r="H755" s="13"/>
      <c r="I755" s="17"/>
      <c r="J755" s="17"/>
      <c r="K755" s="17"/>
      <c r="L755" s="17"/>
      <c r="M755" s="17"/>
      <c r="N755" s="17"/>
      <c r="O755" s="17"/>
      <c r="P755" s="17"/>
      <c r="Q755" s="17"/>
      <c r="R755" s="16"/>
      <c r="S755" s="16"/>
      <c r="T755" s="18"/>
      <c r="U755" s="13"/>
      <c r="V755" s="13"/>
      <c r="W755" s="17"/>
      <c r="X755" s="17"/>
      <c r="Y755" s="17"/>
      <c r="Z755" s="17"/>
      <c r="AA755" s="13"/>
    </row>
    <row r="756" customFormat="false" ht="12.75" hidden="false" customHeight="false" outlineLevel="0" collapsed="false">
      <c r="A756" s="15"/>
      <c r="B756" s="16"/>
      <c r="C756" s="16"/>
      <c r="D756" s="17"/>
      <c r="E756" s="17"/>
      <c r="F756" s="17"/>
      <c r="G756" s="13"/>
      <c r="H756" s="13"/>
      <c r="I756" s="17"/>
      <c r="J756" s="17"/>
      <c r="K756" s="17"/>
      <c r="L756" s="17"/>
      <c r="M756" s="17"/>
      <c r="N756" s="17"/>
      <c r="O756" s="17"/>
      <c r="P756" s="17"/>
      <c r="Q756" s="17"/>
      <c r="R756" s="16"/>
      <c r="S756" s="16"/>
      <c r="T756" s="18"/>
      <c r="U756" s="13"/>
      <c r="V756" s="13"/>
      <c r="W756" s="17"/>
      <c r="X756" s="17"/>
      <c r="Y756" s="17"/>
      <c r="Z756" s="17"/>
      <c r="AA756" s="13"/>
    </row>
    <row r="757" customFormat="false" ht="12.75" hidden="false" customHeight="false" outlineLevel="0" collapsed="false">
      <c r="A757" s="15"/>
      <c r="B757" s="16"/>
      <c r="C757" s="16"/>
      <c r="D757" s="17"/>
      <c r="E757" s="17"/>
      <c r="F757" s="17"/>
      <c r="G757" s="13"/>
      <c r="H757" s="13"/>
      <c r="I757" s="17"/>
      <c r="J757" s="17"/>
      <c r="K757" s="17"/>
      <c r="L757" s="17"/>
      <c r="M757" s="17"/>
      <c r="N757" s="17"/>
      <c r="O757" s="17"/>
      <c r="P757" s="17"/>
      <c r="Q757" s="17"/>
      <c r="R757" s="16"/>
      <c r="S757" s="16"/>
      <c r="T757" s="18"/>
      <c r="U757" s="13"/>
      <c r="V757" s="13"/>
      <c r="W757" s="17"/>
      <c r="X757" s="17"/>
      <c r="Y757" s="17"/>
      <c r="Z757" s="17"/>
      <c r="AA757" s="13"/>
    </row>
    <row r="758" customFormat="false" ht="12.75" hidden="false" customHeight="false" outlineLevel="0" collapsed="false">
      <c r="A758" s="15"/>
      <c r="B758" s="16"/>
      <c r="C758" s="16"/>
      <c r="D758" s="17"/>
      <c r="E758" s="17"/>
      <c r="F758" s="17"/>
      <c r="G758" s="13"/>
      <c r="H758" s="13"/>
      <c r="I758" s="17"/>
      <c r="J758" s="17"/>
      <c r="K758" s="17"/>
      <c r="L758" s="17"/>
      <c r="M758" s="17"/>
      <c r="N758" s="17"/>
      <c r="O758" s="17"/>
      <c r="P758" s="17"/>
      <c r="Q758" s="17"/>
      <c r="R758" s="16"/>
      <c r="S758" s="16"/>
      <c r="T758" s="18"/>
      <c r="U758" s="13"/>
      <c r="V758" s="13"/>
      <c r="W758" s="17"/>
      <c r="X758" s="17"/>
      <c r="Y758" s="17"/>
      <c r="Z758" s="17"/>
      <c r="AA758" s="13"/>
    </row>
    <row r="759" customFormat="false" ht="12.75" hidden="false" customHeight="false" outlineLevel="0" collapsed="false">
      <c r="A759" s="15"/>
      <c r="B759" s="16"/>
      <c r="C759" s="16"/>
      <c r="D759" s="17"/>
      <c r="E759" s="17"/>
      <c r="F759" s="17"/>
      <c r="G759" s="13"/>
      <c r="H759" s="13"/>
      <c r="I759" s="17"/>
      <c r="J759" s="17"/>
      <c r="K759" s="17"/>
      <c r="L759" s="17"/>
      <c r="M759" s="17"/>
      <c r="N759" s="17"/>
      <c r="O759" s="17"/>
      <c r="P759" s="17"/>
      <c r="Q759" s="17"/>
      <c r="R759" s="16"/>
      <c r="S759" s="16"/>
      <c r="T759" s="18"/>
      <c r="U759" s="13"/>
      <c r="V759" s="13"/>
      <c r="W759" s="17"/>
      <c r="X759" s="17"/>
      <c r="Y759" s="17"/>
      <c r="Z759" s="17"/>
      <c r="AA759" s="13"/>
    </row>
    <row r="760" customFormat="false" ht="12.75" hidden="false" customHeight="false" outlineLevel="0" collapsed="false">
      <c r="A760" s="15"/>
      <c r="B760" s="16"/>
      <c r="C760" s="16"/>
      <c r="D760" s="17"/>
      <c r="E760" s="17"/>
      <c r="F760" s="17"/>
      <c r="G760" s="13"/>
      <c r="H760" s="13"/>
      <c r="I760" s="17"/>
      <c r="J760" s="17"/>
      <c r="K760" s="17"/>
      <c r="L760" s="17"/>
      <c r="M760" s="17"/>
      <c r="N760" s="17"/>
      <c r="O760" s="17"/>
      <c r="P760" s="17"/>
      <c r="Q760" s="17"/>
      <c r="R760" s="16"/>
      <c r="S760" s="16"/>
      <c r="T760" s="18"/>
      <c r="U760" s="13"/>
      <c r="V760" s="13"/>
      <c r="W760" s="17"/>
      <c r="X760" s="17"/>
      <c r="Y760" s="17"/>
      <c r="Z760" s="17"/>
      <c r="AA760" s="13"/>
    </row>
    <row r="761" customFormat="false" ht="12.75" hidden="false" customHeight="false" outlineLevel="0" collapsed="false">
      <c r="A761" s="15"/>
      <c r="B761" s="16"/>
      <c r="C761" s="16"/>
      <c r="D761" s="17"/>
      <c r="E761" s="17"/>
      <c r="F761" s="17"/>
      <c r="G761" s="13"/>
      <c r="H761" s="13"/>
      <c r="I761" s="17"/>
      <c r="J761" s="17"/>
      <c r="K761" s="17"/>
      <c r="L761" s="17"/>
      <c r="M761" s="17"/>
      <c r="N761" s="17"/>
      <c r="O761" s="17"/>
      <c r="P761" s="17"/>
      <c r="Q761" s="17"/>
      <c r="R761" s="16"/>
      <c r="S761" s="16"/>
      <c r="T761" s="18"/>
      <c r="U761" s="13"/>
      <c r="V761" s="13"/>
      <c r="W761" s="17"/>
      <c r="X761" s="17"/>
      <c r="Y761" s="17"/>
      <c r="Z761" s="17"/>
      <c r="AA761" s="13"/>
    </row>
    <row r="762" customFormat="false" ht="12.75" hidden="false" customHeight="false" outlineLevel="0" collapsed="false">
      <c r="A762" s="15"/>
      <c r="B762" s="16"/>
      <c r="C762" s="16"/>
      <c r="D762" s="17"/>
      <c r="E762" s="17"/>
      <c r="F762" s="17"/>
      <c r="G762" s="13"/>
      <c r="H762" s="13"/>
      <c r="I762" s="17"/>
      <c r="J762" s="17"/>
      <c r="K762" s="17"/>
      <c r="L762" s="17"/>
      <c r="M762" s="17"/>
      <c r="N762" s="17"/>
      <c r="O762" s="17"/>
      <c r="P762" s="17"/>
      <c r="Q762" s="17"/>
      <c r="R762" s="16"/>
      <c r="S762" s="16"/>
      <c r="T762" s="18"/>
      <c r="U762" s="13"/>
      <c r="V762" s="13"/>
      <c r="W762" s="17"/>
      <c r="X762" s="17"/>
      <c r="Y762" s="17"/>
      <c r="Z762" s="17"/>
      <c r="AA762" s="13"/>
    </row>
    <row r="763" customFormat="false" ht="12.75" hidden="false" customHeight="false" outlineLevel="0" collapsed="false">
      <c r="A763" s="15"/>
      <c r="B763" s="16"/>
      <c r="C763" s="16"/>
      <c r="D763" s="17"/>
      <c r="E763" s="17"/>
      <c r="F763" s="17"/>
      <c r="G763" s="13"/>
      <c r="H763" s="13"/>
      <c r="I763" s="17"/>
      <c r="J763" s="17"/>
      <c r="K763" s="17"/>
      <c r="L763" s="17"/>
      <c r="M763" s="17"/>
      <c r="N763" s="17"/>
      <c r="O763" s="17"/>
      <c r="P763" s="17"/>
      <c r="Q763" s="17"/>
      <c r="R763" s="16"/>
      <c r="S763" s="16"/>
      <c r="T763" s="18"/>
      <c r="U763" s="13"/>
      <c r="V763" s="13"/>
      <c r="W763" s="17"/>
      <c r="X763" s="17"/>
      <c r="Y763" s="17"/>
      <c r="Z763" s="17"/>
      <c r="AA763" s="13"/>
    </row>
    <row r="764" customFormat="false" ht="12.75" hidden="false" customHeight="false" outlineLevel="0" collapsed="false">
      <c r="A764" s="15"/>
      <c r="B764" s="16"/>
      <c r="C764" s="16"/>
      <c r="D764" s="17"/>
      <c r="E764" s="17"/>
      <c r="F764" s="17"/>
      <c r="G764" s="13"/>
      <c r="H764" s="13"/>
      <c r="I764" s="17"/>
      <c r="J764" s="17"/>
      <c r="K764" s="17"/>
      <c r="L764" s="17"/>
      <c r="M764" s="17"/>
      <c r="N764" s="17"/>
      <c r="O764" s="17"/>
      <c r="P764" s="17"/>
      <c r="Q764" s="17"/>
      <c r="R764" s="16"/>
      <c r="S764" s="16"/>
      <c r="T764" s="18"/>
      <c r="U764" s="13"/>
      <c r="V764" s="13"/>
      <c r="W764" s="17"/>
      <c r="X764" s="17"/>
      <c r="Y764" s="17"/>
      <c r="Z764" s="17"/>
      <c r="AA764" s="13"/>
    </row>
    <row r="765" customFormat="false" ht="12.75" hidden="false" customHeight="false" outlineLevel="0" collapsed="false">
      <c r="A765" s="15"/>
      <c r="B765" s="16"/>
      <c r="C765" s="16"/>
      <c r="D765" s="17"/>
      <c r="E765" s="17"/>
      <c r="F765" s="17"/>
      <c r="G765" s="13"/>
      <c r="H765" s="13"/>
      <c r="I765" s="17"/>
      <c r="J765" s="17"/>
      <c r="K765" s="17"/>
      <c r="L765" s="17"/>
      <c r="M765" s="17"/>
      <c r="N765" s="17"/>
      <c r="O765" s="17"/>
      <c r="P765" s="17"/>
      <c r="Q765" s="17"/>
      <c r="R765" s="16"/>
      <c r="S765" s="16"/>
      <c r="T765" s="18"/>
      <c r="U765" s="13"/>
      <c r="V765" s="13"/>
      <c r="W765" s="17"/>
      <c r="X765" s="17"/>
      <c r="Y765" s="17"/>
      <c r="Z765" s="17"/>
      <c r="AA765" s="13"/>
    </row>
    <row r="766" customFormat="false" ht="12.75" hidden="false" customHeight="false" outlineLevel="0" collapsed="false">
      <c r="A766" s="15"/>
      <c r="B766" s="16"/>
      <c r="C766" s="16"/>
      <c r="D766" s="17"/>
      <c r="E766" s="17"/>
      <c r="F766" s="17"/>
      <c r="G766" s="13"/>
      <c r="H766" s="13"/>
      <c r="I766" s="17"/>
      <c r="J766" s="17"/>
      <c r="K766" s="17"/>
      <c r="L766" s="17"/>
      <c r="M766" s="17"/>
      <c r="N766" s="17"/>
      <c r="O766" s="17"/>
      <c r="P766" s="17"/>
      <c r="Q766" s="17"/>
      <c r="R766" s="16"/>
      <c r="S766" s="16"/>
      <c r="T766" s="18"/>
      <c r="U766" s="13"/>
      <c r="V766" s="13"/>
      <c r="W766" s="17"/>
      <c r="X766" s="17"/>
      <c r="Y766" s="17"/>
      <c r="Z766" s="17"/>
      <c r="AA766" s="13"/>
    </row>
    <row r="767" customFormat="false" ht="12.75" hidden="false" customHeight="false" outlineLevel="0" collapsed="false">
      <c r="A767" s="15"/>
      <c r="B767" s="16"/>
      <c r="C767" s="16"/>
      <c r="D767" s="17"/>
      <c r="E767" s="17"/>
      <c r="F767" s="17"/>
      <c r="G767" s="13"/>
      <c r="H767" s="13"/>
      <c r="I767" s="17"/>
      <c r="J767" s="17"/>
      <c r="K767" s="17"/>
      <c r="L767" s="17"/>
      <c r="M767" s="17"/>
      <c r="N767" s="17"/>
      <c r="O767" s="17"/>
      <c r="P767" s="17"/>
      <c r="Q767" s="17"/>
      <c r="R767" s="16"/>
      <c r="S767" s="16"/>
      <c r="T767" s="18"/>
      <c r="U767" s="13"/>
      <c r="V767" s="13"/>
      <c r="W767" s="17"/>
      <c r="X767" s="17"/>
      <c r="Y767" s="17"/>
      <c r="Z767" s="17"/>
      <c r="AA767" s="13"/>
    </row>
    <row r="768" customFormat="false" ht="12.75" hidden="false" customHeight="false" outlineLevel="0" collapsed="false">
      <c r="A768" s="15"/>
      <c r="B768" s="16"/>
      <c r="C768" s="16"/>
      <c r="D768" s="17"/>
      <c r="E768" s="17"/>
      <c r="F768" s="17"/>
      <c r="G768" s="13"/>
      <c r="H768" s="13"/>
      <c r="I768" s="17"/>
      <c r="J768" s="17"/>
      <c r="K768" s="17"/>
      <c r="L768" s="17"/>
      <c r="M768" s="17"/>
      <c r="N768" s="17"/>
      <c r="O768" s="17"/>
      <c r="P768" s="17"/>
      <c r="Q768" s="17"/>
      <c r="R768" s="16"/>
      <c r="S768" s="16"/>
      <c r="T768" s="18"/>
      <c r="U768" s="13"/>
      <c r="V768" s="13"/>
      <c r="W768" s="17"/>
      <c r="X768" s="17"/>
      <c r="Y768" s="17"/>
      <c r="Z768" s="17"/>
      <c r="AA768" s="13"/>
    </row>
    <row r="769" customFormat="false" ht="12.75" hidden="false" customHeight="false" outlineLevel="0" collapsed="false">
      <c r="A769" s="15"/>
      <c r="B769" s="16"/>
      <c r="C769" s="16"/>
      <c r="D769" s="17"/>
      <c r="E769" s="17"/>
      <c r="F769" s="17"/>
      <c r="G769" s="13"/>
      <c r="H769" s="13"/>
      <c r="I769" s="17"/>
      <c r="J769" s="17"/>
      <c r="K769" s="17"/>
      <c r="L769" s="17"/>
      <c r="M769" s="17"/>
      <c r="N769" s="17"/>
      <c r="O769" s="17"/>
      <c r="P769" s="17"/>
      <c r="Q769" s="17"/>
      <c r="R769" s="16"/>
      <c r="S769" s="16"/>
      <c r="T769" s="18"/>
      <c r="U769" s="13"/>
      <c r="V769" s="13"/>
      <c r="W769" s="17"/>
      <c r="X769" s="17"/>
      <c r="Y769" s="17"/>
      <c r="Z769" s="17"/>
      <c r="AA769" s="13"/>
    </row>
    <row r="770" customFormat="false" ht="12.75" hidden="false" customHeight="false" outlineLevel="0" collapsed="false">
      <c r="A770" s="15"/>
      <c r="B770" s="16"/>
      <c r="C770" s="16"/>
      <c r="D770" s="17"/>
      <c r="E770" s="17"/>
      <c r="F770" s="17"/>
      <c r="G770" s="13"/>
      <c r="H770" s="13"/>
      <c r="I770" s="17"/>
      <c r="J770" s="17"/>
      <c r="K770" s="17"/>
      <c r="L770" s="17"/>
      <c r="M770" s="17"/>
      <c r="N770" s="17"/>
      <c r="O770" s="17"/>
      <c r="P770" s="17"/>
      <c r="Q770" s="17"/>
      <c r="R770" s="16"/>
      <c r="S770" s="16"/>
      <c r="T770" s="18"/>
      <c r="U770" s="13"/>
      <c r="V770" s="13"/>
      <c r="W770" s="17"/>
      <c r="X770" s="17"/>
      <c r="Y770" s="17"/>
      <c r="Z770" s="17"/>
      <c r="AA770" s="13"/>
    </row>
    <row r="771" customFormat="false" ht="12.75" hidden="false" customHeight="false" outlineLevel="0" collapsed="false">
      <c r="A771" s="15"/>
      <c r="B771" s="16"/>
      <c r="C771" s="16"/>
      <c r="D771" s="17"/>
      <c r="E771" s="17"/>
      <c r="F771" s="17"/>
      <c r="G771" s="13"/>
      <c r="H771" s="13"/>
      <c r="I771" s="17"/>
      <c r="J771" s="17"/>
      <c r="K771" s="17"/>
      <c r="L771" s="17"/>
      <c r="M771" s="17"/>
      <c r="N771" s="17"/>
      <c r="O771" s="17"/>
      <c r="P771" s="17"/>
      <c r="Q771" s="17"/>
      <c r="R771" s="16"/>
      <c r="S771" s="16"/>
      <c r="T771" s="18"/>
      <c r="U771" s="13"/>
      <c r="V771" s="13"/>
      <c r="W771" s="17"/>
      <c r="X771" s="17"/>
      <c r="Y771" s="17"/>
      <c r="Z771" s="17"/>
      <c r="AA771" s="13"/>
    </row>
    <row r="772" customFormat="false" ht="12.75" hidden="false" customHeight="false" outlineLevel="0" collapsed="false">
      <c r="A772" s="15"/>
      <c r="B772" s="16"/>
      <c r="C772" s="16"/>
      <c r="D772" s="17"/>
      <c r="E772" s="17"/>
      <c r="F772" s="17"/>
      <c r="G772" s="13"/>
      <c r="H772" s="13"/>
      <c r="I772" s="17"/>
      <c r="J772" s="17"/>
      <c r="K772" s="17"/>
      <c r="L772" s="17"/>
      <c r="M772" s="17"/>
      <c r="N772" s="17"/>
      <c r="O772" s="17"/>
      <c r="P772" s="17"/>
      <c r="Q772" s="17"/>
      <c r="R772" s="16"/>
      <c r="S772" s="16"/>
      <c r="T772" s="18"/>
      <c r="U772" s="13"/>
      <c r="V772" s="13"/>
      <c r="W772" s="17"/>
      <c r="X772" s="17"/>
      <c r="Y772" s="17"/>
      <c r="Z772" s="17"/>
      <c r="AA772" s="13"/>
    </row>
    <row r="773" customFormat="false" ht="12.75" hidden="false" customHeight="false" outlineLevel="0" collapsed="false">
      <c r="A773" s="15"/>
      <c r="B773" s="16"/>
      <c r="C773" s="16"/>
      <c r="D773" s="17"/>
      <c r="E773" s="17"/>
      <c r="F773" s="17"/>
      <c r="G773" s="13"/>
      <c r="H773" s="13"/>
      <c r="I773" s="17"/>
      <c r="J773" s="17"/>
      <c r="K773" s="17"/>
      <c r="L773" s="17"/>
      <c r="M773" s="17"/>
      <c r="N773" s="17"/>
      <c r="O773" s="17"/>
      <c r="P773" s="17"/>
      <c r="Q773" s="17"/>
      <c r="R773" s="16"/>
      <c r="S773" s="16"/>
      <c r="T773" s="18"/>
      <c r="U773" s="13"/>
      <c r="V773" s="13"/>
      <c r="W773" s="17"/>
      <c r="X773" s="17"/>
      <c r="Y773" s="17"/>
      <c r="Z773" s="17"/>
      <c r="AA773" s="13"/>
    </row>
    <row r="774" customFormat="false" ht="12.75" hidden="false" customHeight="false" outlineLevel="0" collapsed="false">
      <c r="A774" s="15"/>
      <c r="B774" s="16"/>
      <c r="C774" s="16"/>
      <c r="D774" s="17"/>
      <c r="E774" s="17"/>
      <c r="F774" s="17"/>
      <c r="G774" s="13"/>
      <c r="H774" s="13"/>
      <c r="I774" s="17"/>
      <c r="J774" s="17"/>
      <c r="K774" s="17"/>
      <c r="L774" s="17"/>
      <c r="M774" s="17"/>
      <c r="N774" s="17"/>
      <c r="O774" s="17"/>
      <c r="P774" s="17"/>
      <c r="Q774" s="17"/>
      <c r="R774" s="16"/>
      <c r="S774" s="16"/>
      <c r="T774" s="18"/>
      <c r="U774" s="13"/>
      <c r="V774" s="13"/>
      <c r="W774" s="17"/>
      <c r="X774" s="17"/>
      <c r="Y774" s="17"/>
      <c r="Z774" s="17"/>
      <c r="AA774" s="13"/>
    </row>
    <row r="775" customFormat="false" ht="12.75" hidden="false" customHeight="false" outlineLevel="0" collapsed="false">
      <c r="A775" s="15"/>
      <c r="B775" s="16"/>
      <c r="C775" s="16"/>
      <c r="D775" s="17"/>
      <c r="E775" s="17"/>
      <c r="F775" s="17"/>
      <c r="G775" s="13"/>
      <c r="H775" s="13"/>
      <c r="I775" s="17"/>
      <c r="J775" s="17"/>
      <c r="K775" s="17"/>
      <c r="L775" s="17"/>
      <c r="M775" s="17"/>
      <c r="N775" s="17"/>
      <c r="O775" s="17"/>
      <c r="P775" s="17"/>
      <c r="Q775" s="17"/>
      <c r="R775" s="16"/>
      <c r="S775" s="16"/>
      <c r="T775" s="18"/>
      <c r="U775" s="13"/>
      <c r="V775" s="13"/>
      <c r="W775" s="17"/>
      <c r="X775" s="17"/>
      <c r="Y775" s="17"/>
      <c r="Z775" s="17"/>
      <c r="AA775" s="13"/>
    </row>
    <row r="776" customFormat="false" ht="12.75" hidden="false" customHeight="false" outlineLevel="0" collapsed="false">
      <c r="A776" s="15"/>
      <c r="B776" s="16"/>
      <c r="C776" s="16"/>
      <c r="D776" s="17"/>
      <c r="E776" s="17"/>
      <c r="F776" s="17"/>
      <c r="G776" s="13"/>
      <c r="H776" s="13"/>
      <c r="I776" s="17"/>
      <c r="J776" s="17"/>
      <c r="K776" s="17"/>
      <c r="L776" s="17"/>
      <c r="M776" s="17"/>
      <c r="N776" s="17"/>
      <c r="O776" s="17"/>
      <c r="P776" s="17"/>
      <c r="Q776" s="17"/>
      <c r="R776" s="16"/>
      <c r="S776" s="16"/>
      <c r="T776" s="18"/>
      <c r="U776" s="13"/>
      <c r="V776" s="13"/>
      <c r="W776" s="17"/>
      <c r="X776" s="17"/>
      <c r="Y776" s="17"/>
      <c r="Z776" s="17"/>
      <c r="AA776" s="13"/>
    </row>
    <row r="777" customFormat="false" ht="12.75" hidden="false" customHeight="false" outlineLevel="0" collapsed="false">
      <c r="A777" s="15"/>
      <c r="B777" s="16"/>
      <c r="C777" s="16"/>
      <c r="D777" s="17"/>
      <c r="E777" s="17"/>
      <c r="F777" s="17"/>
      <c r="G777" s="13"/>
      <c r="H777" s="13"/>
      <c r="I777" s="17"/>
      <c r="J777" s="17"/>
      <c r="K777" s="17"/>
      <c r="L777" s="17"/>
      <c r="M777" s="17"/>
      <c r="N777" s="17"/>
      <c r="O777" s="17"/>
      <c r="P777" s="17"/>
      <c r="Q777" s="17"/>
      <c r="R777" s="16"/>
      <c r="S777" s="16"/>
      <c r="T777" s="18"/>
      <c r="U777" s="13"/>
      <c r="V777" s="13"/>
      <c r="W777" s="17"/>
      <c r="X777" s="17"/>
      <c r="Y777" s="17"/>
      <c r="Z777" s="17"/>
      <c r="AA777" s="13"/>
    </row>
    <row r="778" customFormat="false" ht="12.75" hidden="false" customHeight="false" outlineLevel="0" collapsed="false">
      <c r="A778" s="15"/>
      <c r="B778" s="16"/>
      <c r="C778" s="16"/>
      <c r="D778" s="17"/>
      <c r="E778" s="17"/>
      <c r="F778" s="17"/>
      <c r="G778" s="13"/>
      <c r="H778" s="13"/>
      <c r="I778" s="17"/>
      <c r="J778" s="17"/>
      <c r="K778" s="17"/>
      <c r="L778" s="17"/>
      <c r="M778" s="17"/>
      <c r="N778" s="17"/>
      <c r="O778" s="17"/>
      <c r="P778" s="17"/>
      <c r="Q778" s="17"/>
      <c r="R778" s="16"/>
      <c r="S778" s="16"/>
      <c r="T778" s="18"/>
      <c r="U778" s="13"/>
      <c r="V778" s="13"/>
      <c r="W778" s="17"/>
      <c r="X778" s="17"/>
      <c r="Y778" s="17"/>
      <c r="Z778" s="17"/>
      <c r="AA778" s="13"/>
    </row>
    <row r="779" customFormat="false" ht="12.75" hidden="false" customHeight="false" outlineLevel="0" collapsed="false">
      <c r="A779" s="15"/>
      <c r="B779" s="16"/>
      <c r="C779" s="16"/>
      <c r="D779" s="17"/>
      <c r="E779" s="17"/>
      <c r="F779" s="17"/>
      <c r="G779" s="13"/>
      <c r="H779" s="13"/>
      <c r="I779" s="17"/>
      <c r="J779" s="17"/>
      <c r="K779" s="17"/>
      <c r="L779" s="17"/>
      <c r="M779" s="17"/>
      <c r="N779" s="17"/>
      <c r="O779" s="17"/>
      <c r="P779" s="17"/>
      <c r="Q779" s="17"/>
      <c r="R779" s="16"/>
      <c r="S779" s="16"/>
      <c r="T779" s="18"/>
      <c r="U779" s="13"/>
      <c r="V779" s="13"/>
      <c r="W779" s="17"/>
      <c r="X779" s="17"/>
      <c r="Y779" s="17"/>
      <c r="Z779" s="17"/>
      <c r="AA779" s="13"/>
    </row>
    <row r="780" customFormat="false" ht="12.75" hidden="false" customHeight="false" outlineLevel="0" collapsed="false">
      <c r="A780" s="15"/>
      <c r="B780" s="16"/>
      <c r="C780" s="16"/>
      <c r="D780" s="17"/>
      <c r="E780" s="17"/>
      <c r="F780" s="17"/>
      <c r="G780" s="13"/>
      <c r="H780" s="13"/>
      <c r="I780" s="17"/>
      <c r="J780" s="17"/>
      <c r="K780" s="17"/>
      <c r="L780" s="17"/>
      <c r="M780" s="17"/>
      <c r="N780" s="17"/>
      <c r="O780" s="17"/>
      <c r="P780" s="17"/>
      <c r="Q780" s="17"/>
      <c r="R780" s="16"/>
      <c r="S780" s="16"/>
      <c r="T780" s="18"/>
      <c r="U780" s="13"/>
      <c r="V780" s="13"/>
      <c r="W780" s="17"/>
      <c r="X780" s="17"/>
      <c r="Y780" s="17"/>
      <c r="Z780" s="17"/>
      <c r="AA780" s="13"/>
    </row>
    <row r="781" customFormat="false" ht="12.75" hidden="false" customHeight="false" outlineLevel="0" collapsed="false">
      <c r="A781" s="15"/>
      <c r="B781" s="16"/>
      <c r="C781" s="16"/>
      <c r="D781" s="17"/>
      <c r="E781" s="17"/>
      <c r="F781" s="17"/>
      <c r="G781" s="13"/>
      <c r="H781" s="13"/>
      <c r="I781" s="17"/>
      <c r="J781" s="17"/>
      <c r="K781" s="17"/>
      <c r="L781" s="17"/>
      <c r="M781" s="17"/>
      <c r="N781" s="17"/>
      <c r="O781" s="17"/>
      <c r="P781" s="17"/>
      <c r="Q781" s="17"/>
      <c r="R781" s="16"/>
      <c r="S781" s="16"/>
      <c r="T781" s="18"/>
      <c r="U781" s="13"/>
      <c r="V781" s="13"/>
      <c r="W781" s="17"/>
      <c r="X781" s="17"/>
      <c r="Y781" s="17"/>
      <c r="Z781" s="17"/>
      <c r="AA781" s="13"/>
    </row>
    <row r="782" customFormat="false" ht="12.75" hidden="false" customHeight="false" outlineLevel="0" collapsed="false">
      <c r="A782" s="15"/>
      <c r="B782" s="16"/>
      <c r="C782" s="16"/>
      <c r="D782" s="17"/>
      <c r="E782" s="17"/>
      <c r="F782" s="17"/>
      <c r="G782" s="13"/>
      <c r="H782" s="13"/>
      <c r="I782" s="17"/>
      <c r="J782" s="17"/>
      <c r="K782" s="17"/>
      <c r="L782" s="17"/>
      <c r="M782" s="17"/>
      <c r="N782" s="17"/>
      <c r="O782" s="17"/>
      <c r="P782" s="17"/>
      <c r="Q782" s="17"/>
      <c r="R782" s="16"/>
      <c r="S782" s="16"/>
      <c r="T782" s="18"/>
      <c r="U782" s="13"/>
      <c r="V782" s="13"/>
      <c r="W782" s="17"/>
      <c r="X782" s="17"/>
      <c r="Y782" s="17"/>
      <c r="Z782" s="17"/>
      <c r="AA782" s="13"/>
    </row>
    <row r="783" customFormat="false" ht="12.75" hidden="false" customHeight="false" outlineLevel="0" collapsed="false">
      <c r="A783" s="15"/>
      <c r="B783" s="16"/>
      <c r="C783" s="16"/>
      <c r="D783" s="17"/>
      <c r="E783" s="17"/>
      <c r="F783" s="17"/>
      <c r="G783" s="13"/>
      <c r="H783" s="13"/>
      <c r="I783" s="17"/>
      <c r="J783" s="17"/>
      <c r="K783" s="17"/>
      <c r="L783" s="17"/>
      <c r="M783" s="17"/>
      <c r="N783" s="17"/>
      <c r="O783" s="17"/>
      <c r="P783" s="17"/>
      <c r="Q783" s="17"/>
      <c r="R783" s="16"/>
      <c r="S783" s="16"/>
      <c r="T783" s="18"/>
      <c r="U783" s="13"/>
      <c r="V783" s="13"/>
      <c r="W783" s="17"/>
      <c r="X783" s="17"/>
      <c r="Y783" s="17"/>
      <c r="Z783" s="17"/>
      <c r="AA783" s="13"/>
    </row>
    <row r="784" customFormat="false" ht="12.75" hidden="false" customHeight="false" outlineLevel="0" collapsed="false">
      <c r="A784" s="15"/>
      <c r="B784" s="16"/>
      <c r="C784" s="16"/>
      <c r="D784" s="17"/>
      <c r="E784" s="17"/>
      <c r="F784" s="17"/>
      <c r="G784" s="13"/>
      <c r="H784" s="13"/>
      <c r="I784" s="17"/>
      <c r="J784" s="17"/>
      <c r="K784" s="17"/>
      <c r="L784" s="17"/>
      <c r="M784" s="17"/>
      <c r="N784" s="17"/>
      <c r="O784" s="17"/>
      <c r="P784" s="17"/>
      <c r="Q784" s="17"/>
      <c r="R784" s="16"/>
      <c r="S784" s="16"/>
      <c r="T784" s="18"/>
      <c r="U784" s="13"/>
      <c r="V784" s="13"/>
      <c r="W784" s="17"/>
      <c r="X784" s="17"/>
      <c r="Y784" s="17"/>
      <c r="Z784" s="17"/>
      <c r="AA784" s="13"/>
    </row>
    <row r="785" customFormat="false" ht="12.75" hidden="false" customHeight="false" outlineLevel="0" collapsed="false">
      <c r="A785" s="15"/>
      <c r="B785" s="16"/>
      <c r="C785" s="16"/>
      <c r="D785" s="17"/>
      <c r="E785" s="17"/>
      <c r="F785" s="17"/>
      <c r="G785" s="13"/>
      <c r="H785" s="13"/>
      <c r="I785" s="17"/>
      <c r="J785" s="17"/>
      <c r="K785" s="17"/>
      <c r="L785" s="17"/>
      <c r="M785" s="17"/>
      <c r="N785" s="17"/>
      <c r="O785" s="17"/>
      <c r="P785" s="17"/>
      <c r="Q785" s="17"/>
      <c r="R785" s="16"/>
      <c r="S785" s="16"/>
      <c r="T785" s="18"/>
      <c r="U785" s="13"/>
      <c r="V785" s="13"/>
      <c r="W785" s="17"/>
      <c r="X785" s="17"/>
      <c r="Y785" s="17"/>
      <c r="Z785" s="17"/>
      <c r="AA785" s="13"/>
    </row>
    <row r="786" customFormat="false" ht="12.75" hidden="false" customHeight="false" outlineLevel="0" collapsed="false">
      <c r="A786" s="15"/>
      <c r="B786" s="16"/>
      <c r="C786" s="16"/>
      <c r="D786" s="17"/>
      <c r="E786" s="17"/>
      <c r="F786" s="17"/>
      <c r="G786" s="13"/>
      <c r="H786" s="13"/>
      <c r="I786" s="17"/>
      <c r="J786" s="17"/>
      <c r="K786" s="17"/>
      <c r="L786" s="17"/>
      <c r="M786" s="17"/>
      <c r="N786" s="17"/>
      <c r="O786" s="17"/>
      <c r="P786" s="17"/>
      <c r="Q786" s="17"/>
      <c r="R786" s="16"/>
      <c r="S786" s="16"/>
      <c r="T786" s="18"/>
      <c r="U786" s="13"/>
      <c r="V786" s="13"/>
      <c r="W786" s="17"/>
      <c r="X786" s="17"/>
      <c r="Y786" s="17"/>
      <c r="Z786" s="17"/>
      <c r="AA786" s="13"/>
    </row>
    <row r="787" customFormat="false" ht="12.75" hidden="false" customHeight="false" outlineLevel="0" collapsed="false">
      <c r="A787" s="15"/>
      <c r="B787" s="16"/>
      <c r="C787" s="16"/>
      <c r="D787" s="17"/>
      <c r="E787" s="17"/>
      <c r="F787" s="17"/>
      <c r="G787" s="13"/>
      <c r="H787" s="13"/>
      <c r="I787" s="17"/>
      <c r="J787" s="17"/>
      <c r="K787" s="17"/>
      <c r="L787" s="17"/>
      <c r="M787" s="17"/>
      <c r="N787" s="17"/>
      <c r="O787" s="17"/>
      <c r="P787" s="17"/>
      <c r="Q787" s="17"/>
      <c r="R787" s="16"/>
      <c r="S787" s="16"/>
      <c r="T787" s="18"/>
      <c r="U787" s="13"/>
      <c r="V787" s="13"/>
      <c r="W787" s="17"/>
      <c r="X787" s="17"/>
      <c r="Y787" s="17"/>
      <c r="Z787" s="17"/>
      <c r="AA787" s="13"/>
    </row>
    <row r="788" customFormat="false" ht="12.75" hidden="false" customHeight="false" outlineLevel="0" collapsed="false">
      <c r="A788" s="15"/>
      <c r="B788" s="16"/>
      <c r="C788" s="16"/>
      <c r="D788" s="17"/>
      <c r="E788" s="17"/>
      <c r="F788" s="17"/>
      <c r="G788" s="13"/>
      <c r="H788" s="13"/>
      <c r="I788" s="17"/>
      <c r="J788" s="17"/>
      <c r="K788" s="17"/>
      <c r="L788" s="17"/>
      <c r="M788" s="17"/>
      <c r="N788" s="17"/>
      <c r="O788" s="17"/>
      <c r="P788" s="17"/>
      <c r="Q788" s="17"/>
      <c r="R788" s="16"/>
      <c r="S788" s="16"/>
      <c r="T788" s="18"/>
      <c r="U788" s="13"/>
      <c r="V788" s="13"/>
      <c r="W788" s="17"/>
      <c r="X788" s="17"/>
      <c r="Y788" s="17"/>
      <c r="Z788" s="17"/>
      <c r="AA788" s="13"/>
    </row>
    <row r="789" customFormat="false" ht="12.75" hidden="false" customHeight="false" outlineLevel="0" collapsed="false">
      <c r="A789" s="15"/>
      <c r="B789" s="16"/>
      <c r="C789" s="16"/>
      <c r="D789" s="17"/>
      <c r="E789" s="17"/>
      <c r="F789" s="17"/>
      <c r="G789" s="13"/>
      <c r="H789" s="13"/>
      <c r="I789" s="17"/>
      <c r="J789" s="17"/>
      <c r="K789" s="17"/>
      <c r="L789" s="17"/>
      <c r="M789" s="17"/>
      <c r="N789" s="17"/>
      <c r="O789" s="17"/>
      <c r="P789" s="17"/>
      <c r="Q789" s="17"/>
      <c r="R789" s="16"/>
      <c r="S789" s="16"/>
      <c r="T789" s="18"/>
      <c r="U789" s="13"/>
      <c r="V789" s="13"/>
      <c r="W789" s="17"/>
      <c r="X789" s="17"/>
      <c r="Y789" s="17"/>
      <c r="Z789" s="17"/>
      <c r="AA789" s="13"/>
    </row>
    <row r="790" customFormat="false" ht="12.75" hidden="false" customHeight="false" outlineLevel="0" collapsed="false">
      <c r="A790" s="15"/>
      <c r="B790" s="16"/>
      <c r="C790" s="16"/>
      <c r="D790" s="17"/>
      <c r="E790" s="17"/>
      <c r="F790" s="17"/>
      <c r="G790" s="13"/>
      <c r="H790" s="13"/>
      <c r="I790" s="17"/>
      <c r="J790" s="17"/>
      <c r="K790" s="17"/>
      <c r="L790" s="17"/>
      <c r="M790" s="17"/>
      <c r="N790" s="17"/>
      <c r="O790" s="17"/>
      <c r="P790" s="17"/>
      <c r="Q790" s="17"/>
      <c r="R790" s="16"/>
      <c r="S790" s="16"/>
      <c r="T790" s="18"/>
      <c r="U790" s="13"/>
      <c r="V790" s="13"/>
      <c r="W790" s="17"/>
      <c r="X790" s="17"/>
      <c r="Y790" s="17"/>
      <c r="Z790" s="17"/>
      <c r="AA790" s="13"/>
    </row>
    <row r="791" customFormat="false" ht="12.75" hidden="false" customHeight="false" outlineLevel="0" collapsed="false">
      <c r="A791" s="15"/>
      <c r="B791" s="16"/>
      <c r="C791" s="16"/>
      <c r="D791" s="17"/>
      <c r="E791" s="17"/>
      <c r="F791" s="17"/>
      <c r="G791" s="13"/>
      <c r="H791" s="13"/>
      <c r="I791" s="17"/>
      <c r="J791" s="17"/>
      <c r="K791" s="17"/>
      <c r="L791" s="17"/>
      <c r="M791" s="17"/>
      <c r="N791" s="17"/>
      <c r="O791" s="17"/>
      <c r="P791" s="17"/>
      <c r="Q791" s="17"/>
      <c r="R791" s="16"/>
      <c r="S791" s="16"/>
      <c r="T791" s="18"/>
      <c r="U791" s="13"/>
      <c r="V791" s="13"/>
      <c r="W791" s="17"/>
      <c r="X791" s="17"/>
      <c r="Y791" s="17"/>
      <c r="Z791" s="17"/>
      <c r="AA791" s="13"/>
    </row>
    <row r="792" customFormat="false" ht="12.75" hidden="false" customHeight="false" outlineLevel="0" collapsed="false">
      <c r="A792" s="15"/>
      <c r="B792" s="16"/>
      <c r="C792" s="16"/>
      <c r="D792" s="17"/>
      <c r="E792" s="17"/>
      <c r="F792" s="17"/>
      <c r="G792" s="13"/>
      <c r="H792" s="13"/>
      <c r="I792" s="17"/>
      <c r="J792" s="17"/>
      <c r="K792" s="17"/>
      <c r="L792" s="17"/>
      <c r="M792" s="17"/>
      <c r="N792" s="17"/>
      <c r="O792" s="17"/>
      <c r="P792" s="17"/>
      <c r="Q792" s="17"/>
      <c r="R792" s="16"/>
      <c r="S792" s="16"/>
      <c r="T792" s="18"/>
      <c r="U792" s="13"/>
      <c r="V792" s="13"/>
      <c r="W792" s="17"/>
      <c r="X792" s="17"/>
      <c r="Y792" s="17"/>
      <c r="Z792" s="17"/>
      <c r="AA792" s="13"/>
    </row>
    <row r="793" customFormat="false" ht="12.75" hidden="false" customHeight="false" outlineLevel="0" collapsed="false">
      <c r="A793" s="15"/>
      <c r="B793" s="16"/>
      <c r="C793" s="16"/>
      <c r="D793" s="17"/>
      <c r="E793" s="17"/>
      <c r="F793" s="17"/>
      <c r="G793" s="13"/>
      <c r="H793" s="13"/>
      <c r="I793" s="17"/>
      <c r="J793" s="17"/>
      <c r="K793" s="17"/>
      <c r="L793" s="17"/>
      <c r="M793" s="17"/>
      <c r="N793" s="17"/>
      <c r="O793" s="17"/>
      <c r="P793" s="17"/>
      <c r="Q793" s="17"/>
      <c r="R793" s="16"/>
      <c r="S793" s="16"/>
      <c r="T793" s="18"/>
      <c r="U793" s="13"/>
      <c r="V793" s="13"/>
      <c r="W793" s="17"/>
      <c r="X793" s="17"/>
      <c r="Y793" s="17"/>
      <c r="Z793" s="17"/>
      <c r="AA793" s="13"/>
    </row>
    <row r="794" customFormat="false" ht="12.75" hidden="false" customHeight="false" outlineLevel="0" collapsed="false">
      <c r="A794" s="15"/>
      <c r="B794" s="16"/>
      <c r="C794" s="16"/>
      <c r="D794" s="17"/>
      <c r="E794" s="17"/>
      <c r="F794" s="17"/>
      <c r="G794" s="13"/>
      <c r="H794" s="13"/>
      <c r="I794" s="17"/>
      <c r="J794" s="17"/>
      <c r="K794" s="17"/>
      <c r="L794" s="17"/>
      <c r="M794" s="17"/>
      <c r="N794" s="17"/>
      <c r="O794" s="17"/>
      <c r="P794" s="17"/>
      <c r="Q794" s="17"/>
      <c r="R794" s="16"/>
      <c r="S794" s="16"/>
      <c r="T794" s="18"/>
      <c r="U794" s="13"/>
      <c r="V794" s="13"/>
      <c r="W794" s="17"/>
      <c r="X794" s="17"/>
      <c r="Y794" s="17"/>
      <c r="Z794" s="17"/>
      <c r="AA794" s="13"/>
    </row>
    <row r="795" customFormat="false" ht="12.75" hidden="false" customHeight="false" outlineLevel="0" collapsed="false">
      <c r="A795" s="15"/>
      <c r="B795" s="16"/>
      <c r="C795" s="16"/>
      <c r="D795" s="17"/>
      <c r="E795" s="17"/>
      <c r="F795" s="17"/>
      <c r="G795" s="13"/>
      <c r="H795" s="13"/>
      <c r="I795" s="17"/>
      <c r="J795" s="17"/>
      <c r="K795" s="17"/>
      <c r="L795" s="17"/>
      <c r="M795" s="17"/>
      <c r="N795" s="17"/>
      <c r="O795" s="17"/>
      <c r="P795" s="17"/>
      <c r="Q795" s="17"/>
      <c r="R795" s="16"/>
      <c r="S795" s="16"/>
      <c r="T795" s="18"/>
      <c r="U795" s="13"/>
      <c r="V795" s="13"/>
      <c r="W795" s="17"/>
      <c r="X795" s="17"/>
      <c r="Y795" s="17"/>
      <c r="Z795" s="17"/>
      <c r="AA795" s="13"/>
    </row>
    <row r="796" customFormat="false" ht="12.75" hidden="false" customHeight="false" outlineLevel="0" collapsed="false">
      <c r="A796" s="15"/>
      <c r="B796" s="16"/>
      <c r="C796" s="16"/>
      <c r="D796" s="17"/>
      <c r="E796" s="17"/>
      <c r="F796" s="17"/>
      <c r="G796" s="13"/>
      <c r="H796" s="13"/>
      <c r="I796" s="17"/>
      <c r="J796" s="17"/>
      <c r="K796" s="17"/>
      <c r="L796" s="17"/>
      <c r="M796" s="17"/>
      <c r="N796" s="17"/>
      <c r="O796" s="17"/>
      <c r="P796" s="17"/>
      <c r="Q796" s="17"/>
      <c r="R796" s="16"/>
      <c r="S796" s="16"/>
      <c r="T796" s="18"/>
      <c r="U796" s="13"/>
      <c r="V796" s="13"/>
      <c r="W796" s="17"/>
      <c r="X796" s="17"/>
      <c r="Y796" s="17"/>
      <c r="Z796" s="17"/>
      <c r="AA796" s="13"/>
    </row>
    <row r="797" customFormat="false" ht="12.75" hidden="false" customHeight="false" outlineLevel="0" collapsed="false">
      <c r="A797" s="15"/>
      <c r="B797" s="16"/>
      <c r="C797" s="16"/>
      <c r="D797" s="17"/>
      <c r="E797" s="17"/>
      <c r="F797" s="17"/>
      <c r="G797" s="13"/>
      <c r="H797" s="13"/>
      <c r="I797" s="17"/>
      <c r="J797" s="17"/>
      <c r="K797" s="17"/>
      <c r="L797" s="17"/>
      <c r="M797" s="17"/>
      <c r="N797" s="17"/>
      <c r="O797" s="17"/>
      <c r="P797" s="17"/>
      <c r="Q797" s="17"/>
      <c r="R797" s="16"/>
      <c r="S797" s="16"/>
      <c r="T797" s="18"/>
      <c r="U797" s="13"/>
      <c r="V797" s="13"/>
      <c r="W797" s="17"/>
      <c r="X797" s="17"/>
      <c r="Y797" s="17"/>
      <c r="Z797" s="17"/>
      <c r="AA797" s="13"/>
    </row>
    <row r="798" customFormat="false" ht="12.75" hidden="false" customHeight="false" outlineLevel="0" collapsed="false">
      <c r="A798" s="15"/>
      <c r="B798" s="16"/>
      <c r="C798" s="16"/>
      <c r="D798" s="17"/>
      <c r="E798" s="17"/>
      <c r="F798" s="17"/>
      <c r="G798" s="13"/>
      <c r="H798" s="13"/>
      <c r="I798" s="17"/>
      <c r="J798" s="17"/>
      <c r="K798" s="17"/>
      <c r="L798" s="17"/>
      <c r="M798" s="17"/>
      <c r="N798" s="17"/>
      <c r="O798" s="17"/>
      <c r="P798" s="17"/>
      <c r="Q798" s="17"/>
      <c r="R798" s="16"/>
      <c r="S798" s="16"/>
      <c r="T798" s="18"/>
      <c r="U798" s="13"/>
      <c r="V798" s="13"/>
      <c r="W798" s="17"/>
      <c r="X798" s="17"/>
      <c r="Y798" s="17"/>
      <c r="Z798" s="17"/>
      <c r="AA798" s="13"/>
    </row>
    <row r="799" customFormat="false" ht="12.75" hidden="false" customHeight="false" outlineLevel="0" collapsed="false">
      <c r="A799" s="15"/>
      <c r="B799" s="16"/>
      <c r="C799" s="16"/>
      <c r="D799" s="17"/>
      <c r="E799" s="17"/>
      <c r="F799" s="17"/>
      <c r="G799" s="13"/>
      <c r="H799" s="13"/>
      <c r="I799" s="17"/>
      <c r="J799" s="17"/>
      <c r="K799" s="17"/>
      <c r="L799" s="17"/>
      <c r="M799" s="17"/>
      <c r="N799" s="17"/>
      <c r="O799" s="17"/>
      <c r="P799" s="17"/>
      <c r="Q799" s="17"/>
      <c r="R799" s="16"/>
      <c r="S799" s="16"/>
      <c r="T799" s="18"/>
      <c r="U799" s="13"/>
      <c r="V799" s="13"/>
      <c r="W799" s="17"/>
      <c r="X799" s="17"/>
      <c r="Y799" s="17"/>
      <c r="Z799" s="17"/>
      <c r="AA799" s="13"/>
    </row>
    <row r="800" customFormat="false" ht="12.75" hidden="false" customHeight="false" outlineLevel="0" collapsed="false">
      <c r="A800" s="15"/>
      <c r="B800" s="16"/>
      <c r="C800" s="16"/>
      <c r="D800" s="17"/>
      <c r="E800" s="17"/>
      <c r="F800" s="17"/>
      <c r="G800" s="13"/>
      <c r="H800" s="13"/>
      <c r="I800" s="17"/>
      <c r="J800" s="17"/>
      <c r="K800" s="17"/>
      <c r="L800" s="17"/>
      <c r="M800" s="17"/>
      <c r="N800" s="17"/>
      <c r="O800" s="17"/>
      <c r="P800" s="17"/>
      <c r="Q800" s="17"/>
      <c r="R800" s="16"/>
      <c r="S800" s="16"/>
      <c r="T800" s="18"/>
      <c r="U800" s="13"/>
      <c r="V800" s="13"/>
      <c r="W800" s="17"/>
      <c r="X800" s="17"/>
      <c r="Y800" s="17"/>
      <c r="Z800" s="17"/>
      <c r="AA800" s="13"/>
    </row>
    <row r="801" customFormat="false" ht="12.75" hidden="false" customHeight="false" outlineLevel="0" collapsed="false">
      <c r="A801" s="15"/>
      <c r="B801" s="16"/>
      <c r="C801" s="16"/>
      <c r="D801" s="17"/>
      <c r="E801" s="17"/>
      <c r="F801" s="17"/>
      <c r="G801" s="13"/>
      <c r="H801" s="13"/>
      <c r="I801" s="17"/>
      <c r="J801" s="17"/>
      <c r="K801" s="17"/>
      <c r="L801" s="17"/>
      <c r="M801" s="17"/>
      <c r="N801" s="17"/>
      <c r="O801" s="17"/>
      <c r="P801" s="17"/>
      <c r="Q801" s="17"/>
      <c r="R801" s="16"/>
      <c r="S801" s="16"/>
      <c r="T801" s="18"/>
      <c r="U801" s="13"/>
      <c r="V801" s="13"/>
      <c r="W801" s="17"/>
      <c r="X801" s="17"/>
      <c r="Y801" s="17"/>
      <c r="Z801" s="17"/>
      <c r="AA801" s="13"/>
    </row>
    <row r="802" customFormat="false" ht="12.75" hidden="false" customHeight="false" outlineLevel="0" collapsed="false">
      <c r="A802" s="15"/>
      <c r="B802" s="16"/>
      <c r="C802" s="16"/>
      <c r="D802" s="17"/>
      <c r="E802" s="17"/>
      <c r="F802" s="17"/>
      <c r="G802" s="13"/>
      <c r="H802" s="13"/>
      <c r="I802" s="17"/>
      <c r="J802" s="17"/>
      <c r="K802" s="17"/>
      <c r="L802" s="17"/>
      <c r="M802" s="17"/>
      <c r="N802" s="17"/>
      <c r="O802" s="17"/>
      <c r="P802" s="17"/>
      <c r="Q802" s="17"/>
      <c r="R802" s="16"/>
      <c r="S802" s="16"/>
      <c r="T802" s="18"/>
      <c r="U802" s="13"/>
      <c r="V802" s="13"/>
      <c r="W802" s="17"/>
      <c r="X802" s="17"/>
      <c r="Y802" s="17"/>
      <c r="Z802" s="17"/>
      <c r="AA802" s="13"/>
    </row>
    <row r="803" customFormat="false" ht="12.75" hidden="false" customHeight="false" outlineLevel="0" collapsed="false">
      <c r="A803" s="15"/>
      <c r="B803" s="16"/>
      <c r="C803" s="16"/>
      <c r="D803" s="17"/>
      <c r="E803" s="17"/>
      <c r="F803" s="17"/>
      <c r="G803" s="13"/>
      <c r="H803" s="13"/>
      <c r="I803" s="17"/>
      <c r="J803" s="17"/>
      <c r="K803" s="17"/>
      <c r="L803" s="17"/>
      <c r="M803" s="17"/>
      <c r="N803" s="17"/>
      <c r="O803" s="17"/>
      <c r="P803" s="17"/>
      <c r="Q803" s="17"/>
      <c r="R803" s="16"/>
      <c r="S803" s="16"/>
      <c r="T803" s="18"/>
      <c r="U803" s="13"/>
      <c r="V803" s="13"/>
      <c r="W803" s="17"/>
      <c r="X803" s="17"/>
      <c r="Y803" s="17"/>
      <c r="Z803" s="17"/>
      <c r="AA803" s="13"/>
    </row>
    <row r="804" customFormat="false" ht="12.75" hidden="false" customHeight="false" outlineLevel="0" collapsed="false">
      <c r="A804" s="15"/>
      <c r="B804" s="16"/>
      <c r="C804" s="16"/>
      <c r="D804" s="17"/>
      <c r="E804" s="17"/>
      <c r="F804" s="17"/>
      <c r="G804" s="13"/>
      <c r="H804" s="13"/>
      <c r="I804" s="17"/>
      <c r="J804" s="17"/>
      <c r="K804" s="17"/>
      <c r="L804" s="17"/>
      <c r="M804" s="17"/>
      <c r="N804" s="17"/>
      <c r="O804" s="17"/>
      <c r="P804" s="17"/>
      <c r="Q804" s="17"/>
      <c r="R804" s="16"/>
      <c r="S804" s="16"/>
      <c r="T804" s="18"/>
      <c r="U804" s="13"/>
      <c r="V804" s="13"/>
      <c r="W804" s="17"/>
      <c r="X804" s="17"/>
      <c r="Y804" s="17"/>
      <c r="Z804" s="17"/>
      <c r="AA804" s="13"/>
    </row>
    <row r="805" customFormat="false" ht="12.75" hidden="false" customHeight="false" outlineLevel="0" collapsed="false">
      <c r="A805" s="15"/>
      <c r="B805" s="16"/>
      <c r="C805" s="16"/>
      <c r="D805" s="17"/>
      <c r="E805" s="17"/>
      <c r="F805" s="17"/>
      <c r="G805" s="13"/>
      <c r="H805" s="13"/>
      <c r="I805" s="17"/>
      <c r="J805" s="17"/>
      <c r="K805" s="17"/>
      <c r="L805" s="17"/>
      <c r="M805" s="17"/>
      <c r="N805" s="17"/>
      <c r="O805" s="17"/>
      <c r="P805" s="17"/>
      <c r="Q805" s="17"/>
      <c r="R805" s="16"/>
      <c r="S805" s="16"/>
      <c r="T805" s="18"/>
      <c r="U805" s="13"/>
      <c r="V805" s="13"/>
      <c r="W805" s="17"/>
      <c r="X805" s="17"/>
      <c r="Y805" s="17"/>
      <c r="Z805" s="17"/>
      <c r="AA805" s="13"/>
    </row>
    <row r="806" customFormat="false" ht="12.75" hidden="false" customHeight="false" outlineLevel="0" collapsed="false">
      <c r="A806" s="15"/>
      <c r="B806" s="16"/>
      <c r="C806" s="16"/>
      <c r="D806" s="17"/>
      <c r="E806" s="17"/>
      <c r="F806" s="17"/>
      <c r="G806" s="13"/>
      <c r="H806" s="13"/>
      <c r="I806" s="17"/>
      <c r="J806" s="17"/>
      <c r="K806" s="17"/>
      <c r="L806" s="17"/>
      <c r="M806" s="17"/>
      <c r="N806" s="17"/>
      <c r="O806" s="17"/>
      <c r="P806" s="17"/>
      <c r="Q806" s="17"/>
      <c r="R806" s="16"/>
      <c r="S806" s="16"/>
      <c r="T806" s="18"/>
      <c r="U806" s="13"/>
      <c r="V806" s="13"/>
      <c r="W806" s="17"/>
      <c r="X806" s="17"/>
      <c r="Y806" s="17"/>
      <c r="Z806" s="17"/>
      <c r="AA806" s="13"/>
    </row>
    <row r="807" customFormat="false" ht="12.75" hidden="false" customHeight="false" outlineLevel="0" collapsed="false">
      <c r="A807" s="15"/>
      <c r="B807" s="16"/>
      <c r="C807" s="16"/>
      <c r="D807" s="17"/>
      <c r="E807" s="17"/>
      <c r="F807" s="17"/>
      <c r="G807" s="13"/>
      <c r="H807" s="13"/>
      <c r="I807" s="17"/>
      <c r="J807" s="17"/>
      <c r="K807" s="17"/>
      <c r="L807" s="17"/>
      <c r="M807" s="17"/>
      <c r="N807" s="17"/>
      <c r="O807" s="17"/>
      <c r="P807" s="17"/>
      <c r="Q807" s="17"/>
      <c r="R807" s="16"/>
      <c r="S807" s="16"/>
      <c r="T807" s="18"/>
      <c r="U807" s="13"/>
      <c r="V807" s="13"/>
      <c r="W807" s="17"/>
      <c r="X807" s="17"/>
      <c r="Y807" s="17"/>
      <c r="Z807" s="17"/>
      <c r="AA807" s="13"/>
    </row>
    <row r="808" customFormat="false" ht="12.75" hidden="false" customHeight="false" outlineLevel="0" collapsed="false">
      <c r="A808" s="15"/>
      <c r="B808" s="16"/>
      <c r="C808" s="16"/>
      <c r="D808" s="17"/>
      <c r="E808" s="17"/>
      <c r="F808" s="17"/>
      <c r="G808" s="13"/>
      <c r="H808" s="13"/>
      <c r="I808" s="17"/>
      <c r="J808" s="17"/>
      <c r="K808" s="17"/>
      <c r="L808" s="17"/>
      <c r="M808" s="17"/>
      <c r="N808" s="17"/>
      <c r="O808" s="17"/>
      <c r="P808" s="17"/>
      <c r="Q808" s="17"/>
      <c r="R808" s="16"/>
      <c r="S808" s="16"/>
      <c r="T808" s="18"/>
      <c r="U808" s="13"/>
      <c r="V808" s="13"/>
      <c r="W808" s="17"/>
      <c r="X808" s="17"/>
      <c r="Y808" s="17"/>
      <c r="Z808" s="17"/>
      <c r="AA808" s="13"/>
    </row>
    <row r="809" customFormat="false" ht="12.75" hidden="false" customHeight="false" outlineLevel="0" collapsed="false">
      <c r="A809" s="15"/>
      <c r="B809" s="16"/>
      <c r="C809" s="16"/>
      <c r="D809" s="17"/>
      <c r="E809" s="17"/>
      <c r="F809" s="17"/>
      <c r="G809" s="13"/>
      <c r="H809" s="13"/>
      <c r="I809" s="17"/>
      <c r="J809" s="17"/>
      <c r="K809" s="17"/>
      <c r="L809" s="17"/>
      <c r="M809" s="17"/>
      <c r="N809" s="17"/>
      <c r="O809" s="17"/>
      <c r="P809" s="17"/>
      <c r="Q809" s="17"/>
      <c r="R809" s="16"/>
      <c r="S809" s="16"/>
      <c r="T809" s="18"/>
      <c r="U809" s="13"/>
      <c r="V809" s="13"/>
      <c r="W809" s="17"/>
      <c r="X809" s="17"/>
      <c r="Y809" s="17"/>
      <c r="Z809" s="17"/>
      <c r="AA809" s="13"/>
    </row>
    <row r="810" customFormat="false" ht="12.75" hidden="false" customHeight="false" outlineLevel="0" collapsed="false">
      <c r="A810" s="15"/>
      <c r="B810" s="16"/>
      <c r="C810" s="16"/>
      <c r="D810" s="17"/>
      <c r="E810" s="17"/>
      <c r="F810" s="17"/>
      <c r="G810" s="13"/>
      <c r="H810" s="13"/>
      <c r="I810" s="17"/>
      <c r="J810" s="17"/>
      <c r="K810" s="17"/>
      <c r="L810" s="17"/>
      <c r="M810" s="17"/>
      <c r="N810" s="17"/>
      <c r="O810" s="17"/>
      <c r="P810" s="17"/>
      <c r="Q810" s="17"/>
      <c r="R810" s="16"/>
      <c r="S810" s="16"/>
      <c r="T810" s="18"/>
      <c r="U810" s="13"/>
      <c r="V810" s="13"/>
      <c r="W810" s="17"/>
      <c r="X810" s="17"/>
      <c r="Y810" s="17"/>
      <c r="Z810" s="17"/>
      <c r="AA810" s="13"/>
    </row>
    <row r="811" customFormat="false" ht="12.75" hidden="false" customHeight="false" outlineLevel="0" collapsed="false">
      <c r="A811" s="15"/>
      <c r="B811" s="16"/>
      <c r="C811" s="16"/>
      <c r="D811" s="17"/>
      <c r="E811" s="17"/>
      <c r="F811" s="17"/>
      <c r="G811" s="13"/>
      <c r="H811" s="13"/>
      <c r="I811" s="17"/>
      <c r="J811" s="17"/>
      <c r="K811" s="17"/>
      <c r="L811" s="17"/>
      <c r="M811" s="17"/>
      <c r="N811" s="17"/>
      <c r="O811" s="17"/>
      <c r="P811" s="17"/>
      <c r="Q811" s="17"/>
      <c r="R811" s="16"/>
      <c r="S811" s="16"/>
      <c r="T811" s="18"/>
      <c r="U811" s="13"/>
      <c r="V811" s="13"/>
      <c r="W811" s="17"/>
      <c r="X811" s="17"/>
      <c r="Y811" s="17"/>
      <c r="Z811" s="17"/>
      <c r="AA811" s="13"/>
    </row>
    <row r="812" customFormat="false" ht="12.75" hidden="false" customHeight="false" outlineLevel="0" collapsed="false">
      <c r="A812" s="15"/>
      <c r="B812" s="16"/>
      <c r="C812" s="16"/>
      <c r="D812" s="17"/>
      <c r="E812" s="17"/>
      <c r="F812" s="17"/>
      <c r="G812" s="13"/>
      <c r="H812" s="13"/>
      <c r="I812" s="17"/>
      <c r="J812" s="17"/>
      <c r="K812" s="17"/>
      <c r="L812" s="17"/>
      <c r="M812" s="17"/>
      <c r="N812" s="17"/>
      <c r="O812" s="17"/>
      <c r="P812" s="17"/>
      <c r="Q812" s="17"/>
      <c r="R812" s="16"/>
      <c r="S812" s="16"/>
      <c r="T812" s="18"/>
      <c r="U812" s="13"/>
      <c r="V812" s="13"/>
      <c r="W812" s="17"/>
      <c r="X812" s="17"/>
      <c r="Y812" s="17"/>
      <c r="Z812" s="17"/>
      <c r="AA812" s="13"/>
    </row>
    <row r="813" customFormat="false" ht="12.75" hidden="false" customHeight="false" outlineLevel="0" collapsed="false">
      <c r="A813" s="15"/>
      <c r="B813" s="16"/>
      <c r="C813" s="16"/>
      <c r="D813" s="17"/>
      <c r="E813" s="17"/>
      <c r="F813" s="17"/>
      <c r="G813" s="13"/>
      <c r="H813" s="13"/>
      <c r="I813" s="17"/>
      <c r="J813" s="17"/>
      <c r="K813" s="17"/>
      <c r="L813" s="17"/>
      <c r="M813" s="17"/>
      <c r="N813" s="17"/>
      <c r="O813" s="17"/>
      <c r="P813" s="17"/>
      <c r="Q813" s="17"/>
      <c r="R813" s="16"/>
      <c r="S813" s="16"/>
      <c r="T813" s="18"/>
      <c r="U813" s="13"/>
      <c r="V813" s="13"/>
      <c r="W813" s="17"/>
      <c r="X813" s="17"/>
      <c r="Y813" s="17"/>
      <c r="Z813" s="17"/>
      <c r="AA813" s="13"/>
    </row>
    <row r="814" customFormat="false" ht="12.75" hidden="false" customHeight="false" outlineLevel="0" collapsed="false">
      <c r="A814" s="15"/>
      <c r="B814" s="16"/>
      <c r="C814" s="16"/>
      <c r="D814" s="17"/>
      <c r="E814" s="17"/>
      <c r="F814" s="17"/>
      <c r="G814" s="13"/>
      <c r="H814" s="13"/>
      <c r="I814" s="17"/>
      <c r="J814" s="17"/>
      <c r="K814" s="17"/>
      <c r="L814" s="17"/>
      <c r="M814" s="17"/>
      <c r="N814" s="17"/>
      <c r="O814" s="17"/>
      <c r="P814" s="17"/>
      <c r="Q814" s="17"/>
      <c r="R814" s="16"/>
      <c r="S814" s="16"/>
      <c r="T814" s="18"/>
      <c r="U814" s="13"/>
      <c r="V814" s="13"/>
      <c r="W814" s="17"/>
      <c r="X814" s="17"/>
      <c r="Y814" s="17"/>
      <c r="Z814" s="17"/>
      <c r="AA814" s="13"/>
    </row>
    <row r="815" customFormat="false" ht="12.75" hidden="false" customHeight="false" outlineLevel="0" collapsed="false">
      <c r="A815" s="15"/>
      <c r="B815" s="16"/>
      <c r="C815" s="16"/>
      <c r="D815" s="17"/>
      <c r="E815" s="17"/>
      <c r="F815" s="17"/>
      <c r="G815" s="13"/>
      <c r="H815" s="13"/>
      <c r="I815" s="17"/>
      <c r="J815" s="17"/>
      <c r="K815" s="17"/>
      <c r="L815" s="17"/>
      <c r="M815" s="17"/>
      <c r="N815" s="17"/>
      <c r="O815" s="17"/>
      <c r="P815" s="17"/>
      <c r="Q815" s="17"/>
      <c r="R815" s="16"/>
      <c r="S815" s="16"/>
      <c r="T815" s="18"/>
      <c r="U815" s="13"/>
      <c r="V815" s="13"/>
      <c r="W815" s="17"/>
      <c r="X815" s="17"/>
      <c r="Y815" s="17"/>
      <c r="Z815" s="17"/>
      <c r="AA815" s="13"/>
    </row>
    <row r="816" customFormat="false" ht="12.75" hidden="false" customHeight="false" outlineLevel="0" collapsed="false">
      <c r="A816" s="15"/>
      <c r="B816" s="16"/>
      <c r="C816" s="16"/>
      <c r="D816" s="17"/>
      <c r="E816" s="17"/>
      <c r="F816" s="17"/>
      <c r="G816" s="13"/>
      <c r="H816" s="13"/>
      <c r="I816" s="17"/>
      <c r="J816" s="17"/>
      <c r="K816" s="17"/>
      <c r="L816" s="17"/>
      <c r="M816" s="17"/>
      <c r="N816" s="17"/>
      <c r="O816" s="17"/>
      <c r="P816" s="17"/>
      <c r="Q816" s="17"/>
      <c r="R816" s="16"/>
      <c r="S816" s="16"/>
      <c r="T816" s="18"/>
      <c r="U816" s="13"/>
      <c r="V816" s="13"/>
      <c r="W816" s="17"/>
      <c r="X816" s="17"/>
      <c r="Y816" s="17"/>
      <c r="Z816" s="17"/>
      <c r="AA816" s="13"/>
    </row>
    <row r="817" customFormat="false" ht="12.75" hidden="false" customHeight="false" outlineLevel="0" collapsed="false">
      <c r="A817" s="15"/>
      <c r="B817" s="16"/>
      <c r="C817" s="16"/>
      <c r="D817" s="17"/>
      <c r="E817" s="17"/>
      <c r="F817" s="17"/>
      <c r="G817" s="13"/>
      <c r="H817" s="13"/>
      <c r="I817" s="17"/>
      <c r="J817" s="17"/>
      <c r="K817" s="17"/>
      <c r="L817" s="17"/>
      <c r="M817" s="17"/>
      <c r="N817" s="17"/>
      <c r="O817" s="17"/>
      <c r="P817" s="17"/>
      <c r="Q817" s="17"/>
      <c r="R817" s="16"/>
      <c r="S817" s="16"/>
      <c r="T817" s="18"/>
      <c r="U817" s="13"/>
      <c r="V817" s="13"/>
      <c r="W817" s="17"/>
      <c r="X817" s="17"/>
      <c r="Y817" s="17"/>
      <c r="Z817" s="17"/>
      <c r="AA817" s="13"/>
    </row>
    <row r="818" customFormat="false" ht="12.75" hidden="false" customHeight="false" outlineLevel="0" collapsed="false">
      <c r="A818" s="15"/>
      <c r="B818" s="16"/>
      <c r="C818" s="16"/>
      <c r="D818" s="17"/>
      <c r="E818" s="17"/>
      <c r="F818" s="17"/>
      <c r="G818" s="13"/>
      <c r="H818" s="13"/>
      <c r="I818" s="17"/>
      <c r="J818" s="17"/>
      <c r="K818" s="17"/>
      <c r="L818" s="17"/>
      <c r="M818" s="17"/>
      <c r="N818" s="17"/>
      <c r="O818" s="17"/>
      <c r="P818" s="17"/>
      <c r="Q818" s="17"/>
      <c r="R818" s="16"/>
      <c r="S818" s="16"/>
      <c r="T818" s="18"/>
      <c r="U818" s="13"/>
      <c r="V818" s="13"/>
      <c r="W818" s="17"/>
      <c r="X818" s="17"/>
      <c r="Y818" s="17"/>
      <c r="Z818" s="17"/>
      <c r="AA818" s="13"/>
    </row>
    <row r="819" customFormat="false" ht="12.75" hidden="false" customHeight="false" outlineLevel="0" collapsed="false">
      <c r="A819" s="15"/>
      <c r="B819" s="16"/>
      <c r="C819" s="16"/>
      <c r="D819" s="17"/>
      <c r="E819" s="17"/>
      <c r="F819" s="17"/>
      <c r="G819" s="13"/>
      <c r="H819" s="13"/>
      <c r="I819" s="17"/>
      <c r="J819" s="17"/>
      <c r="K819" s="17"/>
      <c r="L819" s="17"/>
      <c r="M819" s="17"/>
      <c r="N819" s="17"/>
      <c r="O819" s="17"/>
      <c r="P819" s="17"/>
      <c r="Q819" s="17"/>
      <c r="R819" s="16"/>
      <c r="S819" s="16"/>
      <c r="T819" s="18"/>
      <c r="U819" s="13"/>
      <c r="V819" s="13"/>
      <c r="W819" s="17"/>
      <c r="X819" s="17"/>
      <c r="Y819" s="17"/>
      <c r="Z819" s="17"/>
      <c r="AA819" s="13"/>
    </row>
    <row r="820" customFormat="false" ht="12.75" hidden="false" customHeight="false" outlineLevel="0" collapsed="false">
      <c r="A820" s="15"/>
      <c r="B820" s="16"/>
      <c r="C820" s="16"/>
      <c r="D820" s="17"/>
      <c r="E820" s="17"/>
      <c r="F820" s="17"/>
      <c r="G820" s="13"/>
      <c r="H820" s="13"/>
      <c r="I820" s="17"/>
      <c r="J820" s="17"/>
      <c r="K820" s="17"/>
      <c r="L820" s="17"/>
      <c r="M820" s="17"/>
      <c r="N820" s="17"/>
      <c r="O820" s="17"/>
      <c r="P820" s="17"/>
      <c r="Q820" s="17"/>
      <c r="R820" s="16"/>
      <c r="S820" s="16"/>
      <c r="T820" s="18"/>
      <c r="U820" s="13"/>
      <c r="V820" s="13"/>
      <c r="W820" s="17"/>
      <c r="X820" s="17"/>
      <c r="Y820" s="17"/>
      <c r="Z820" s="17"/>
      <c r="AA820" s="13"/>
    </row>
    <row r="821" customFormat="false" ht="12.75" hidden="false" customHeight="false" outlineLevel="0" collapsed="false">
      <c r="A821" s="15"/>
      <c r="B821" s="16"/>
      <c r="C821" s="16"/>
      <c r="D821" s="17"/>
      <c r="E821" s="17"/>
      <c r="F821" s="17"/>
      <c r="G821" s="13"/>
      <c r="H821" s="13"/>
      <c r="I821" s="17"/>
      <c r="J821" s="17"/>
      <c r="K821" s="17"/>
      <c r="L821" s="17"/>
      <c r="M821" s="17"/>
      <c r="N821" s="17"/>
      <c r="O821" s="17"/>
      <c r="P821" s="17"/>
      <c r="Q821" s="17"/>
      <c r="R821" s="16"/>
      <c r="S821" s="16"/>
      <c r="T821" s="18"/>
      <c r="U821" s="13"/>
      <c r="V821" s="13"/>
      <c r="W821" s="17"/>
      <c r="X821" s="17"/>
      <c r="Y821" s="17"/>
      <c r="Z821" s="17"/>
      <c r="AA821" s="13"/>
    </row>
    <row r="822" customFormat="false" ht="12.75" hidden="false" customHeight="false" outlineLevel="0" collapsed="false">
      <c r="A822" s="15"/>
      <c r="B822" s="16"/>
      <c r="C822" s="16"/>
      <c r="D822" s="17"/>
      <c r="E822" s="17"/>
      <c r="F822" s="17"/>
      <c r="G822" s="13"/>
      <c r="H822" s="13"/>
      <c r="I822" s="17"/>
      <c r="J822" s="17"/>
      <c r="K822" s="17"/>
      <c r="L822" s="17"/>
      <c r="M822" s="17"/>
      <c r="N822" s="17"/>
      <c r="O822" s="17"/>
      <c r="P822" s="17"/>
      <c r="Q822" s="17"/>
      <c r="R822" s="16"/>
      <c r="S822" s="16"/>
      <c r="T822" s="18"/>
      <c r="U822" s="13"/>
      <c r="V822" s="13"/>
      <c r="W822" s="17"/>
      <c r="X822" s="17"/>
      <c r="Y822" s="17"/>
      <c r="Z822" s="17"/>
      <c r="AA822" s="13"/>
    </row>
    <row r="823" customFormat="false" ht="12.75" hidden="false" customHeight="false" outlineLevel="0" collapsed="false">
      <c r="A823" s="15"/>
      <c r="B823" s="16"/>
      <c r="C823" s="16"/>
      <c r="D823" s="17"/>
      <c r="E823" s="17"/>
      <c r="F823" s="17"/>
      <c r="G823" s="13"/>
      <c r="H823" s="13"/>
      <c r="I823" s="17"/>
      <c r="J823" s="17"/>
      <c r="K823" s="17"/>
      <c r="L823" s="17"/>
      <c r="M823" s="17"/>
      <c r="N823" s="17"/>
      <c r="O823" s="17"/>
      <c r="P823" s="17"/>
      <c r="Q823" s="17"/>
      <c r="R823" s="16"/>
      <c r="S823" s="16"/>
      <c r="T823" s="18"/>
      <c r="U823" s="13"/>
      <c r="V823" s="13"/>
      <c r="W823" s="17"/>
      <c r="X823" s="17"/>
      <c r="Y823" s="17"/>
      <c r="Z823" s="17"/>
      <c r="AA823" s="13"/>
    </row>
    <row r="824" customFormat="false" ht="12.75" hidden="false" customHeight="false" outlineLevel="0" collapsed="false">
      <c r="A824" s="15"/>
      <c r="B824" s="16"/>
      <c r="C824" s="16"/>
      <c r="D824" s="17"/>
      <c r="E824" s="17"/>
      <c r="F824" s="17"/>
      <c r="G824" s="13"/>
      <c r="H824" s="13"/>
      <c r="I824" s="17"/>
      <c r="J824" s="17"/>
      <c r="K824" s="17"/>
      <c r="L824" s="17"/>
      <c r="M824" s="17"/>
      <c r="N824" s="17"/>
      <c r="O824" s="17"/>
      <c r="P824" s="17"/>
      <c r="Q824" s="17"/>
      <c r="R824" s="16"/>
      <c r="S824" s="16"/>
      <c r="T824" s="18"/>
      <c r="U824" s="13"/>
      <c r="V824" s="13"/>
      <c r="W824" s="17"/>
      <c r="X824" s="17"/>
      <c r="Y824" s="17"/>
      <c r="Z824" s="17"/>
      <c r="AA824" s="13"/>
    </row>
    <row r="825" customFormat="false" ht="12.75" hidden="false" customHeight="false" outlineLevel="0" collapsed="false">
      <c r="A825" s="15"/>
      <c r="B825" s="16"/>
      <c r="C825" s="16"/>
      <c r="D825" s="17"/>
      <c r="E825" s="17"/>
      <c r="F825" s="17"/>
      <c r="G825" s="13"/>
      <c r="H825" s="13"/>
      <c r="I825" s="17"/>
      <c r="J825" s="17"/>
      <c r="K825" s="17"/>
      <c r="L825" s="17"/>
      <c r="M825" s="17"/>
      <c r="N825" s="17"/>
      <c r="O825" s="17"/>
      <c r="P825" s="17"/>
      <c r="Q825" s="17"/>
      <c r="R825" s="16"/>
      <c r="S825" s="16"/>
      <c r="T825" s="18"/>
      <c r="U825" s="13"/>
      <c r="V825" s="13"/>
      <c r="W825" s="17"/>
      <c r="X825" s="17"/>
      <c r="Y825" s="17"/>
      <c r="Z825" s="17"/>
      <c r="AA825" s="13"/>
    </row>
    <row r="826" customFormat="false" ht="12.75" hidden="false" customHeight="false" outlineLevel="0" collapsed="false">
      <c r="A826" s="15"/>
      <c r="B826" s="16"/>
      <c r="C826" s="16"/>
      <c r="D826" s="17"/>
      <c r="E826" s="17"/>
      <c r="F826" s="17"/>
      <c r="G826" s="13"/>
      <c r="H826" s="13"/>
      <c r="I826" s="17"/>
      <c r="J826" s="17"/>
      <c r="K826" s="17"/>
      <c r="L826" s="17"/>
      <c r="M826" s="17"/>
      <c r="N826" s="17"/>
      <c r="O826" s="17"/>
      <c r="P826" s="17"/>
      <c r="Q826" s="17"/>
      <c r="R826" s="16"/>
      <c r="S826" s="16"/>
      <c r="T826" s="18"/>
      <c r="U826" s="13"/>
      <c r="V826" s="13"/>
      <c r="W826" s="17"/>
      <c r="X826" s="17"/>
      <c r="Y826" s="17"/>
      <c r="Z826" s="17"/>
      <c r="AA826" s="13"/>
    </row>
    <row r="827" customFormat="false" ht="12.75" hidden="false" customHeight="false" outlineLevel="0" collapsed="false">
      <c r="A827" s="15"/>
      <c r="B827" s="16"/>
      <c r="C827" s="16"/>
      <c r="D827" s="17"/>
      <c r="E827" s="17"/>
      <c r="F827" s="17"/>
      <c r="G827" s="13"/>
      <c r="H827" s="13"/>
      <c r="I827" s="17"/>
      <c r="J827" s="17"/>
      <c r="K827" s="17"/>
      <c r="L827" s="17"/>
      <c r="M827" s="17"/>
      <c r="N827" s="17"/>
      <c r="O827" s="17"/>
      <c r="P827" s="17"/>
      <c r="Q827" s="17"/>
      <c r="R827" s="16"/>
      <c r="S827" s="16"/>
      <c r="T827" s="18"/>
      <c r="U827" s="13"/>
      <c r="V827" s="13"/>
      <c r="W827" s="17"/>
      <c r="X827" s="17"/>
      <c r="Y827" s="17"/>
      <c r="Z827" s="17"/>
      <c r="AA827" s="13"/>
    </row>
    <row r="828" customFormat="false" ht="12.75" hidden="false" customHeight="false" outlineLevel="0" collapsed="false">
      <c r="A828" s="15"/>
      <c r="B828" s="16"/>
      <c r="C828" s="16"/>
      <c r="D828" s="17"/>
      <c r="E828" s="17"/>
      <c r="F828" s="17"/>
      <c r="G828" s="13"/>
      <c r="H828" s="13"/>
      <c r="I828" s="17"/>
      <c r="J828" s="17"/>
      <c r="K828" s="17"/>
      <c r="L828" s="17"/>
      <c r="M828" s="17"/>
      <c r="N828" s="17"/>
      <c r="O828" s="17"/>
      <c r="P828" s="17"/>
      <c r="Q828" s="17"/>
      <c r="R828" s="16"/>
      <c r="S828" s="16"/>
      <c r="T828" s="18"/>
      <c r="U828" s="13"/>
      <c r="V828" s="13"/>
      <c r="W828" s="17"/>
      <c r="X828" s="17"/>
      <c r="Y828" s="17"/>
      <c r="Z828" s="17"/>
      <c r="AA828" s="13"/>
    </row>
    <row r="829" customFormat="false" ht="12.75" hidden="false" customHeight="false" outlineLevel="0" collapsed="false">
      <c r="A829" s="15"/>
      <c r="B829" s="16"/>
      <c r="C829" s="16"/>
      <c r="D829" s="17"/>
      <c r="E829" s="17"/>
      <c r="F829" s="17"/>
      <c r="G829" s="13"/>
      <c r="H829" s="13"/>
      <c r="I829" s="17"/>
      <c r="J829" s="17"/>
      <c r="K829" s="17"/>
      <c r="L829" s="17"/>
      <c r="M829" s="17"/>
      <c r="N829" s="17"/>
      <c r="O829" s="17"/>
      <c r="P829" s="17"/>
      <c r="Q829" s="17"/>
      <c r="R829" s="16"/>
      <c r="S829" s="16"/>
      <c r="T829" s="18"/>
      <c r="U829" s="13"/>
      <c r="V829" s="13"/>
      <c r="W829" s="17"/>
      <c r="X829" s="17"/>
      <c r="Y829" s="17"/>
      <c r="Z829" s="17"/>
      <c r="AA829" s="13"/>
    </row>
    <row r="830" customFormat="false" ht="12.75" hidden="false" customHeight="false" outlineLevel="0" collapsed="false">
      <c r="A830" s="15"/>
      <c r="B830" s="16"/>
      <c r="C830" s="16"/>
      <c r="D830" s="17"/>
      <c r="E830" s="17"/>
      <c r="F830" s="17"/>
      <c r="G830" s="13"/>
      <c r="H830" s="13"/>
      <c r="I830" s="17"/>
      <c r="J830" s="17"/>
      <c r="K830" s="17"/>
      <c r="L830" s="17"/>
      <c r="M830" s="17"/>
      <c r="N830" s="17"/>
      <c r="O830" s="17"/>
      <c r="P830" s="17"/>
      <c r="Q830" s="17"/>
      <c r="R830" s="16"/>
      <c r="S830" s="16"/>
      <c r="T830" s="18"/>
      <c r="U830" s="13"/>
      <c r="V830" s="13"/>
      <c r="W830" s="17"/>
      <c r="X830" s="17"/>
      <c r="Y830" s="17"/>
      <c r="Z830" s="17"/>
      <c r="AA830" s="13"/>
    </row>
    <row r="831" customFormat="false" ht="12.75" hidden="false" customHeight="false" outlineLevel="0" collapsed="false">
      <c r="A831" s="15"/>
      <c r="B831" s="16"/>
      <c r="C831" s="16"/>
      <c r="D831" s="17"/>
      <c r="E831" s="17"/>
      <c r="F831" s="17"/>
      <c r="G831" s="13"/>
      <c r="H831" s="13"/>
      <c r="I831" s="17"/>
      <c r="J831" s="17"/>
      <c r="K831" s="17"/>
      <c r="L831" s="17"/>
      <c r="M831" s="17"/>
      <c r="N831" s="17"/>
      <c r="O831" s="17"/>
      <c r="P831" s="17"/>
      <c r="Q831" s="17"/>
      <c r="R831" s="16"/>
      <c r="S831" s="16"/>
      <c r="T831" s="18"/>
      <c r="U831" s="13"/>
      <c r="V831" s="13"/>
      <c r="W831" s="17"/>
      <c r="X831" s="17"/>
      <c r="Y831" s="17"/>
      <c r="Z831" s="17"/>
      <c r="AA831" s="13"/>
    </row>
    <row r="832" customFormat="false" ht="12.75" hidden="false" customHeight="false" outlineLevel="0" collapsed="false">
      <c r="A832" s="15"/>
      <c r="B832" s="16"/>
      <c r="C832" s="16"/>
      <c r="D832" s="17"/>
      <c r="E832" s="17"/>
      <c r="F832" s="17"/>
      <c r="G832" s="13"/>
      <c r="H832" s="13"/>
      <c r="I832" s="17"/>
      <c r="J832" s="17"/>
      <c r="K832" s="17"/>
      <c r="L832" s="17"/>
      <c r="M832" s="17"/>
      <c r="N832" s="17"/>
      <c r="O832" s="17"/>
      <c r="P832" s="17"/>
      <c r="Q832" s="17"/>
      <c r="R832" s="16"/>
      <c r="S832" s="16"/>
      <c r="T832" s="18"/>
      <c r="U832" s="13"/>
      <c r="V832" s="13"/>
      <c r="W832" s="17"/>
      <c r="X832" s="17"/>
      <c r="Y832" s="17"/>
      <c r="Z832" s="17"/>
      <c r="AA832" s="13"/>
    </row>
    <row r="833" customFormat="false" ht="12.75" hidden="false" customHeight="false" outlineLevel="0" collapsed="false">
      <c r="A833" s="15"/>
      <c r="B833" s="16"/>
      <c r="C833" s="16"/>
      <c r="D833" s="17"/>
      <c r="E833" s="17"/>
      <c r="F833" s="17"/>
      <c r="G833" s="13"/>
      <c r="H833" s="13"/>
      <c r="I833" s="17"/>
      <c r="J833" s="17"/>
      <c r="K833" s="17"/>
      <c r="L833" s="17"/>
      <c r="M833" s="17"/>
      <c r="N833" s="17"/>
      <c r="O833" s="17"/>
      <c r="P833" s="17"/>
      <c r="Q833" s="17"/>
      <c r="R833" s="16"/>
      <c r="S833" s="16"/>
      <c r="T833" s="18"/>
      <c r="U833" s="13"/>
      <c r="V833" s="13"/>
      <c r="W833" s="17"/>
      <c r="X833" s="17"/>
      <c r="Y833" s="17"/>
      <c r="Z833" s="17"/>
      <c r="AA833" s="13"/>
    </row>
    <row r="834" customFormat="false" ht="12.75" hidden="false" customHeight="false" outlineLevel="0" collapsed="false">
      <c r="A834" s="15"/>
      <c r="B834" s="16"/>
      <c r="C834" s="16"/>
      <c r="D834" s="17"/>
      <c r="E834" s="17"/>
      <c r="F834" s="17"/>
      <c r="G834" s="13"/>
      <c r="H834" s="13"/>
      <c r="I834" s="17"/>
      <c r="J834" s="17"/>
      <c r="K834" s="17"/>
      <c r="L834" s="17"/>
      <c r="M834" s="17"/>
      <c r="N834" s="17"/>
      <c r="O834" s="17"/>
      <c r="P834" s="17"/>
      <c r="Q834" s="17"/>
      <c r="R834" s="16"/>
      <c r="S834" s="16"/>
      <c r="T834" s="18"/>
      <c r="U834" s="13"/>
      <c r="V834" s="13"/>
      <c r="W834" s="17"/>
      <c r="X834" s="17"/>
      <c r="Y834" s="17"/>
      <c r="Z834" s="17"/>
      <c r="AA834" s="13"/>
    </row>
    <row r="835" customFormat="false" ht="12.75" hidden="false" customHeight="false" outlineLevel="0" collapsed="false">
      <c r="A835" s="15"/>
      <c r="B835" s="16"/>
      <c r="C835" s="16"/>
      <c r="D835" s="17"/>
      <c r="E835" s="17"/>
      <c r="F835" s="17"/>
      <c r="G835" s="13"/>
      <c r="H835" s="13"/>
      <c r="I835" s="17"/>
      <c r="J835" s="17"/>
      <c r="K835" s="17"/>
      <c r="L835" s="17"/>
      <c r="M835" s="17"/>
      <c r="N835" s="17"/>
      <c r="O835" s="17"/>
      <c r="P835" s="17"/>
      <c r="Q835" s="17"/>
      <c r="R835" s="16"/>
      <c r="S835" s="16"/>
      <c r="T835" s="18"/>
      <c r="U835" s="13"/>
      <c r="V835" s="13"/>
      <c r="W835" s="17"/>
      <c r="X835" s="17"/>
      <c r="Y835" s="17"/>
      <c r="Z835" s="17"/>
      <c r="AA835" s="13"/>
    </row>
    <row r="836" customFormat="false" ht="12.75" hidden="false" customHeight="false" outlineLevel="0" collapsed="false">
      <c r="A836" s="15"/>
      <c r="B836" s="16"/>
      <c r="C836" s="16"/>
      <c r="D836" s="17"/>
      <c r="E836" s="17"/>
      <c r="F836" s="17"/>
      <c r="G836" s="13"/>
      <c r="H836" s="13"/>
      <c r="I836" s="17"/>
      <c r="J836" s="17"/>
      <c r="K836" s="17"/>
      <c r="L836" s="17"/>
      <c r="M836" s="17"/>
      <c r="N836" s="17"/>
      <c r="O836" s="17"/>
      <c r="P836" s="17"/>
      <c r="Q836" s="17"/>
      <c r="R836" s="16"/>
      <c r="S836" s="16"/>
      <c r="T836" s="18"/>
      <c r="U836" s="13"/>
      <c r="V836" s="13"/>
      <c r="W836" s="17"/>
      <c r="X836" s="17"/>
      <c r="Y836" s="17"/>
      <c r="Z836" s="17"/>
      <c r="AA836" s="13"/>
    </row>
    <row r="837" customFormat="false" ht="12.75" hidden="false" customHeight="false" outlineLevel="0" collapsed="false">
      <c r="A837" s="15"/>
      <c r="B837" s="16"/>
      <c r="C837" s="16"/>
      <c r="D837" s="17"/>
      <c r="E837" s="17"/>
      <c r="F837" s="17"/>
      <c r="G837" s="13"/>
      <c r="H837" s="13"/>
      <c r="I837" s="17"/>
      <c r="J837" s="17"/>
      <c r="K837" s="17"/>
      <c r="L837" s="17"/>
      <c r="M837" s="17"/>
      <c r="N837" s="17"/>
      <c r="O837" s="17"/>
      <c r="P837" s="17"/>
      <c r="Q837" s="17"/>
      <c r="R837" s="16"/>
      <c r="S837" s="16"/>
      <c r="T837" s="18"/>
      <c r="U837" s="13"/>
      <c r="V837" s="13"/>
      <c r="W837" s="17"/>
      <c r="X837" s="17"/>
      <c r="Y837" s="17"/>
      <c r="Z837" s="17"/>
      <c r="AA837" s="13"/>
    </row>
    <row r="838" customFormat="false" ht="12.75" hidden="false" customHeight="false" outlineLevel="0" collapsed="false">
      <c r="A838" s="15"/>
      <c r="B838" s="16"/>
      <c r="C838" s="16"/>
      <c r="D838" s="17"/>
      <c r="E838" s="17"/>
      <c r="F838" s="17"/>
      <c r="G838" s="13"/>
      <c r="H838" s="13"/>
      <c r="I838" s="17"/>
      <c r="J838" s="17"/>
      <c r="K838" s="17"/>
      <c r="L838" s="17"/>
      <c r="M838" s="17"/>
      <c r="N838" s="17"/>
      <c r="O838" s="17"/>
      <c r="P838" s="17"/>
      <c r="Q838" s="17"/>
      <c r="R838" s="16"/>
      <c r="S838" s="16"/>
      <c r="T838" s="18"/>
      <c r="U838" s="13"/>
      <c r="V838" s="13"/>
      <c r="W838" s="17"/>
      <c r="X838" s="17"/>
      <c r="Y838" s="17"/>
      <c r="Z838" s="17"/>
      <c r="AA838" s="13"/>
    </row>
    <row r="839" customFormat="false" ht="12.75" hidden="false" customHeight="false" outlineLevel="0" collapsed="false">
      <c r="A839" s="15"/>
      <c r="B839" s="16"/>
      <c r="C839" s="16"/>
      <c r="D839" s="17"/>
      <c r="E839" s="17"/>
      <c r="F839" s="17"/>
      <c r="G839" s="13"/>
      <c r="H839" s="13"/>
      <c r="I839" s="17"/>
      <c r="J839" s="17"/>
      <c r="K839" s="17"/>
      <c r="L839" s="17"/>
      <c r="M839" s="17"/>
      <c r="N839" s="17"/>
      <c r="O839" s="17"/>
      <c r="P839" s="17"/>
      <c r="Q839" s="17"/>
      <c r="R839" s="16"/>
      <c r="S839" s="16"/>
      <c r="T839" s="18"/>
      <c r="U839" s="13"/>
      <c r="V839" s="13"/>
      <c r="W839" s="17"/>
      <c r="X839" s="17"/>
      <c r="Y839" s="17"/>
      <c r="Z839" s="17"/>
      <c r="AA839" s="13"/>
    </row>
    <row r="840" customFormat="false" ht="12.75" hidden="false" customHeight="false" outlineLevel="0" collapsed="false">
      <c r="A840" s="15"/>
      <c r="B840" s="16"/>
      <c r="C840" s="16"/>
      <c r="D840" s="17"/>
      <c r="E840" s="17"/>
      <c r="F840" s="17"/>
      <c r="G840" s="13"/>
      <c r="H840" s="13"/>
      <c r="I840" s="17"/>
      <c r="J840" s="17"/>
      <c r="K840" s="17"/>
      <c r="L840" s="17"/>
      <c r="M840" s="17"/>
      <c r="N840" s="17"/>
      <c r="O840" s="17"/>
      <c r="P840" s="17"/>
      <c r="Q840" s="17"/>
      <c r="R840" s="16"/>
      <c r="S840" s="16"/>
      <c r="T840" s="18"/>
      <c r="U840" s="13"/>
      <c r="V840" s="13"/>
      <c r="W840" s="17"/>
      <c r="X840" s="17"/>
      <c r="Y840" s="17"/>
      <c r="Z840" s="17"/>
      <c r="AA840" s="13"/>
    </row>
    <row r="841" customFormat="false" ht="12.75" hidden="false" customHeight="false" outlineLevel="0" collapsed="false">
      <c r="A841" s="15"/>
      <c r="B841" s="16"/>
      <c r="C841" s="16"/>
      <c r="D841" s="17"/>
      <c r="E841" s="17"/>
      <c r="F841" s="17"/>
      <c r="G841" s="13"/>
      <c r="H841" s="13"/>
      <c r="I841" s="17"/>
      <c r="J841" s="17"/>
      <c r="K841" s="17"/>
      <c r="L841" s="17"/>
      <c r="M841" s="17"/>
      <c r="N841" s="17"/>
      <c r="O841" s="17"/>
      <c r="P841" s="17"/>
      <c r="Q841" s="17"/>
      <c r="R841" s="16"/>
      <c r="S841" s="16"/>
      <c r="T841" s="18"/>
      <c r="U841" s="13"/>
      <c r="V841" s="13"/>
      <c r="W841" s="17"/>
      <c r="X841" s="17"/>
      <c r="Y841" s="17"/>
      <c r="Z841" s="17"/>
      <c r="AA841" s="13"/>
    </row>
    <row r="842" customFormat="false" ht="12.75" hidden="false" customHeight="false" outlineLevel="0" collapsed="false">
      <c r="A842" s="15"/>
      <c r="B842" s="16"/>
      <c r="C842" s="16"/>
      <c r="D842" s="17"/>
      <c r="E842" s="17"/>
      <c r="F842" s="17"/>
      <c r="G842" s="13"/>
      <c r="H842" s="13"/>
      <c r="I842" s="17"/>
      <c r="J842" s="17"/>
      <c r="K842" s="17"/>
      <c r="L842" s="17"/>
      <c r="M842" s="17"/>
      <c r="N842" s="17"/>
      <c r="O842" s="17"/>
      <c r="P842" s="17"/>
      <c r="Q842" s="17"/>
      <c r="R842" s="16"/>
      <c r="S842" s="16"/>
      <c r="T842" s="18"/>
      <c r="U842" s="13"/>
      <c r="V842" s="13"/>
      <c r="W842" s="17"/>
      <c r="X842" s="17"/>
      <c r="Y842" s="17"/>
      <c r="Z842" s="17"/>
      <c r="AA842" s="13"/>
    </row>
    <row r="843" customFormat="false" ht="12.75" hidden="false" customHeight="false" outlineLevel="0" collapsed="false">
      <c r="A843" s="15"/>
      <c r="B843" s="16"/>
      <c r="C843" s="16"/>
      <c r="D843" s="17"/>
      <c r="E843" s="17"/>
      <c r="F843" s="17"/>
      <c r="G843" s="13"/>
      <c r="H843" s="13"/>
      <c r="I843" s="17"/>
      <c r="J843" s="17"/>
      <c r="K843" s="17"/>
      <c r="L843" s="17"/>
      <c r="M843" s="17"/>
      <c r="N843" s="17"/>
      <c r="O843" s="17"/>
      <c r="P843" s="17"/>
      <c r="Q843" s="17"/>
      <c r="R843" s="16"/>
      <c r="S843" s="16"/>
      <c r="T843" s="18"/>
      <c r="U843" s="13"/>
      <c r="V843" s="13"/>
      <c r="W843" s="17"/>
      <c r="X843" s="17"/>
      <c r="Y843" s="17"/>
      <c r="Z843" s="17"/>
      <c r="AA843" s="13"/>
    </row>
    <row r="844" customFormat="false" ht="12.75" hidden="false" customHeight="false" outlineLevel="0" collapsed="false">
      <c r="A844" s="15"/>
      <c r="B844" s="16"/>
      <c r="C844" s="16"/>
      <c r="D844" s="17"/>
      <c r="E844" s="17"/>
      <c r="F844" s="17"/>
      <c r="G844" s="13"/>
      <c r="H844" s="13"/>
      <c r="I844" s="17"/>
      <c r="J844" s="17"/>
      <c r="K844" s="17"/>
      <c r="L844" s="17"/>
      <c r="M844" s="17"/>
      <c r="N844" s="17"/>
      <c r="O844" s="17"/>
      <c r="P844" s="17"/>
      <c r="Q844" s="17"/>
      <c r="R844" s="16"/>
      <c r="S844" s="16"/>
      <c r="T844" s="18"/>
      <c r="U844" s="13"/>
      <c r="V844" s="13"/>
      <c r="W844" s="17"/>
      <c r="X844" s="17"/>
      <c r="Y844" s="17"/>
      <c r="Z844" s="17"/>
      <c r="AA844" s="13"/>
    </row>
    <row r="845" customFormat="false" ht="12.75" hidden="false" customHeight="false" outlineLevel="0" collapsed="false">
      <c r="A845" s="15"/>
      <c r="B845" s="16"/>
      <c r="C845" s="16"/>
      <c r="D845" s="17"/>
      <c r="E845" s="17"/>
      <c r="F845" s="17"/>
      <c r="G845" s="13"/>
      <c r="H845" s="13"/>
      <c r="I845" s="17"/>
      <c r="J845" s="17"/>
      <c r="K845" s="17"/>
      <c r="L845" s="17"/>
      <c r="M845" s="17"/>
      <c r="N845" s="17"/>
      <c r="O845" s="17"/>
      <c r="P845" s="17"/>
      <c r="Q845" s="17"/>
      <c r="R845" s="16"/>
      <c r="S845" s="16"/>
      <c r="T845" s="18"/>
      <c r="U845" s="13"/>
      <c r="V845" s="13"/>
      <c r="W845" s="17"/>
      <c r="X845" s="17"/>
      <c r="Y845" s="17"/>
      <c r="Z845" s="17"/>
      <c r="AA845" s="13"/>
    </row>
    <row r="846" customFormat="false" ht="12.75" hidden="false" customHeight="false" outlineLevel="0" collapsed="false">
      <c r="A846" s="15"/>
      <c r="B846" s="16"/>
      <c r="C846" s="16"/>
      <c r="D846" s="17"/>
      <c r="E846" s="17"/>
      <c r="F846" s="17"/>
      <c r="G846" s="13"/>
      <c r="H846" s="13"/>
      <c r="I846" s="17"/>
      <c r="J846" s="17"/>
      <c r="K846" s="17"/>
      <c r="L846" s="17"/>
      <c r="M846" s="17"/>
      <c r="N846" s="17"/>
      <c r="O846" s="17"/>
      <c r="P846" s="17"/>
      <c r="Q846" s="17"/>
      <c r="R846" s="16"/>
      <c r="S846" s="16"/>
      <c r="T846" s="18"/>
      <c r="U846" s="13"/>
      <c r="V846" s="13"/>
      <c r="W846" s="17"/>
      <c r="X846" s="17"/>
      <c r="Y846" s="17"/>
      <c r="Z846" s="17"/>
      <c r="AA846" s="13"/>
    </row>
    <row r="847" customFormat="false" ht="12.75" hidden="false" customHeight="false" outlineLevel="0" collapsed="false">
      <c r="A847" s="15"/>
      <c r="B847" s="16"/>
      <c r="C847" s="16"/>
      <c r="D847" s="17"/>
      <c r="E847" s="17"/>
      <c r="F847" s="17"/>
      <c r="G847" s="13"/>
      <c r="H847" s="13"/>
      <c r="I847" s="17"/>
      <c r="J847" s="17"/>
      <c r="K847" s="17"/>
      <c r="L847" s="17"/>
      <c r="M847" s="17"/>
      <c r="N847" s="17"/>
      <c r="O847" s="17"/>
      <c r="P847" s="17"/>
      <c r="Q847" s="17"/>
      <c r="R847" s="16"/>
      <c r="S847" s="16"/>
      <c r="T847" s="18"/>
      <c r="U847" s="13"/>
      <c r="V847" s="13"/>
      <c r="W847" s="17"/>
      <c r="X847" s="17"/>
      <c r="Y847" s="17"/>
      <c r="Z847" s="17"/>
      <c r="AA847" s="13"/>
    </row>
    <row r="848" customFormat="false" ht="12.75" hidden="false" customHeight="false" outlineLevel="0" collapsed="false">
      <c r="A848" s="15"/>
      <c r="B848" s="16"/>
      <c r="C848" s="16"/>
      <c r="D848" s="17"/>
      <c r="E848" s="17"/>
      <c r="F848" s="17"/>
      <c r="G848" s="13"/>
      <c r="H848" s="13"/>
      <c r="I848" s="17"/>
      <c r="J848" s="17"/>
      <c r="K848" s="17"/>
      <c r="L848" s="17"/>
      <c r="M848" s="17"/>
      <c r="N848" s="17"/>
      <c r="O848" s="17"/>
      <c r="P848" s="17"/>
      <c r="Q848" s="17"/>
      <c r="R848" s="16"/>
      <c r="S848" s="16"/>
      <c r="T848" s="18"/>
      <c r="U848" s="13"/>
      <c r="V848" s="13"/>
      <c r="W848" s="17"/>
      <c r="X848" s="17"/>
      <c r="Y848" s="17"/>
      <c r="Z848" s="17"/>
      <c r="AA848" s="13"/>
    </row>
    <row r="849" customFormat="false" ht="12.75" hidden="false" customHeight="false" outlineLevel="0" collapsed="false">
      <c r="A849" s="15"/>
      <c r="B849" s="16"/>
      <c r="C849" s="16"/>
      <c r="D849" s="17"/>
      <c r="E849" s="17"/>
      <c r="F849" s="17"/>
      <c r="G849" s="13"/>
      <c r="H849" s="13"/>
      <c r="I849" s="17"/>
      <c r="J849" s="17"/>
      <c r="K849" s="17"/>
      <c r="L849" s="17"/>
      <c r="M849" s="17"/>
      <c r="N849" s="17"/>
      <c r="O849" s="17"/>
      <c r="P849" s="17"/>
      <c r="Q849" s="17"/>
      <c r="R849" s="16"/>
      <c r="S849" s="16"/>
      <c r="T849" s="18"/>
      <c r="U849" s="13"/>
      <c r="V849" s="13"/>
      <c r="W849" s="17"/>
      <c r="X849" s="17"/>
      <c r="Y849" s="17"/>
      <c r="Z849" s="17"/>
      <c r="AA849" s="13"/>
    </row>
    <row r="850" customFormat="false" ht="12.75" hidden="false" customHeight="false" outlineLevel="0" collapsed="false">
      <c r="A850" s="15"/>
      <c r="B850" s="16"/>
      <c r="C850" s="16"/>
      <c r="D850" s="17"/>
      <c r="E850" s="17"/>
      <c r="F850" s="17"/>
      <c r="G850" s="13"/>
      <c r="H850" s="13"/>
      <c r="I850" s="17"/>
      <c r="J850" s="17"/>
      <c r="K850" s="17"/>
      <c r="L850" s="17"/>
      <c r="M850" s="17"/>
      <c r="N850" s="17"/>
      <c r="O850" s="17"/>
      <c r="P850" s="17"/>
      <c r="Q850" s="17"/>
      <c r="R850" s="16"/>
      <c r="S850" s="16"/>
      <c r="T850" s="18"/>
      <c r="U850" s="13"/>
      <c r="V850" s="13"/>
      <c r="W850" s="17"/>
      <c r="X850" s="17"/>
      <c r="Y850" s="17"/>
      <c r="Z850" s="17"/>
      <c r="AA850" s="13"/>
    </row>
    <row r="851" customFormat="false" ht="12.75" hidden="false" customHeight="false" outlineLevel="0" collapsed="false">
      <c r="A851" s="15"/>
      <c r="B851" s="16"/>
      <c r="C851" s="16"/>
      <c r="D851" s="17"/>
      <c r="E851" s="17"/>
      <c r="F851" s="17"/>
      <c r="G851" s="13"/>
      <c r="H851" s="13"/>
      <c r="I851" s="17"/>
      <c r="J851" s="17"/>
      <c r="K851" s="17"/>
      <c r="L851" s="17"/>
      <c r="M851" s="17"/>
      <c r="N851" s="17"/>
      <c r="O851" s="17"/>
      <c r="P851" s="17"/>
      <c r="Q851" s="17"/>
      <c r="R851" s="16"/>
      <c r="S851" s="16"/>
      <c r="T851" s="18"/>
      <c r="U851" s="13"/>
      <c r="V851" s="13"/>
      <c r="W851" s="17"/>
      <c r="X851" s="17"/>
      <c r="Y851" s="17"/>
      <c r="Z851" s="17"/>
      <c r="AA851" s="13"/>
    </row>
    <row r="852" customFormat="false" ht="12.75" hidden="false" customHeight="false" outlineLevel="0" collapsed="false">
      <c r="A852" s="15"/>
      <c r="B852" s="16"/>
      <c r="C852" s="16"/>
      <c r="D852" s="17"/>
      <c r="E852" s="17"/>
      <c r="F852" s="17"/>
      <c r="G852" s="13"/>
      <c r="H852" s="13"/>
      <c r="I852" s="17"/>
      <c r="J852" s="17"/>
      <c r="K852" s="17"/>
      <c r="L852" s="17"/>
      <c r="M852" s="17"/>
      <c r="N852" s="17"/>
      <c r="O852" s="17"/>
      <c r="P852" s="17"/>
      <c r="Q852" s="17"/>
      <c r="R852" s="16"/>
      <c r="S852" s="16"/>
      <c r="T852" s="18"/>
      <c r="U852" s="13"/>
      <c r="V852" s="13"/>
      <c r="W852" s="17"/>
      <c r="X852" s="17"/>
      <c r="Y852" s="17"/>
      <c r="Z852" s="17"/>
      <c r="AA852" s="13"/>
    </row>
    <row r="853" customFormat="false" ht="12.75" hidden="false" customHeight="false" outlineLevel="0" collapsed="false">
      <c r="A853" s="15"/>
      <c r="B853" s="16"/>
      <c r="C853" s="16"/>
      <c r="D853" s="17"/>
      <c r="E853" s="17"/>
      <c r="F853" s="17"/>
      <c r="G853" s="13"/>
      <c r="H853" s="13"/>
      <c r="I853" s="17"/>
      <c r="J853" s="17"/>
      <c r="K853" s="17"/>
      <c r="L853" s="17"/>
      <c r="M853" s="17"/>
      <c r="N853" s="17"/>
      <c r="O853" s="17"/>
      <c r="P853" s="17"/>
      <c r="Q853" s="17"/>
      <c r="R853" s="16"/>
      <c r="S853" s="16"/>
      <c r="T853" s="18"/>
      <c r="U853" s="13"/>
      <c r="V853" s="13"/>
      <c r="W853" s="17"/>
      <c r="X853" s="17"/>
      <c r="Y853" s="17"/>
      <c r="Z853" s="17"/>
      <c r="AA853" s="13"/>
    </row>
    <row r="854" customFormat="false" ht="12.75" hidden="false" customHeight="false" outlineLevel="0" collapsed="false">
      <c r="A854" s="15"/>
      <c r="B854" s="16"/>
      <c r="C854" s="16"/>
      <c r="D854" s="17"/>
      <c r="E854" s="17"/>
      <c r="F854" s="17"/>
      <c r="G854" s="13"/>
      <c r="H854" s="13"/>
      <c r="I854" s="17"/>
      <c r="J854" s="17"/>
      <c r="K854" s="17"/>
      <c r="L854" s="17"/>
      <c r="M854" s="17"/>
      <c r="N854" s="17"/>
      <c r="O854" s="17"/>
      <c r="P854" s="17"/>
      <c r="Q854" s="17"/>
      <c r="R854" s="16"/>
      <c r="S854" s="16"/>
      <c r="T854" s="18"/>
      <c r="U854" s="13"/>
      <c r="V854" s="13"/>
      <c r="W854" s="17"/>
      <c r="X854" s="17"/>
      <c r="Y854" s="17"/>
      <c r="Z854" s="17"/>
      <c r="AA854" s="13"/>
    </row>
    <row r="855" customFormat="false" ht="12.75" hidden="false" customHeight="false" outlineLevel="0" collapsed="false">
      <c r="A855" s="15"/>
      <c r="B855" s="16"/>
      <c r="C855" s="16"/>
      <c r="D855" s="17"/>
      <c r="E855" s="17"/>
      <c r="F855" s="17"/>
      <c r="G855" s="13"/>
      <c r="H855" s="13"/>
      <c r="I855" s="17"/>
      <c r="J855" s="17"/>
      <c r="K855" s="17"/>
      <c r="L855" s="17"/>
      <c r="M855" s="17"/>
      <c r="N855" s="17"/>
      <c r="O855" s="17"/>
      <c r="P855" s="17"/>
      <c r="Q855" s="17"/>
      <c r="R855" s="16"/>
      <c r="S855" s="16"/>
      <c r="T855" s="18"/>
      <c r="U855" s="13"/>
      <c r="V855" s="13"/>
      <c r="W855" s="17"/>
      <c r="X855" s="17"/>
      <c r="Y855" s="17"/>
      <c r="Z855" s="17"/>
      <c r="AA855" s="13"/>
    </row>
    <row r="856" customFormat="false" ht="12.75" hidden="false" customHeight="false" outlineLevel="0" collapsed="false">
      <c r="A856" s="15"/>
      <c r="B856" s="16"/>
      <c r="C856" s="16"/>
      <c r="D856" s="17"/>
      <c r="E856" s="17"/>
      <c r="F856" s="17"/>
      <c r="G856" s="13"/>
      <c r="H856" s="13"/>
      <c r="I856" s="17"/>
      <c r="J856" s="17"/>
      <c r="K856" s="17"/>
      <c r="L856" s="17"/>
      <c r="M856" s="17"/>
      <c r="N856" s="17"/>
      <c r="O856" s="17"/>
      <c r="P856" s="17"/>
      <c r="Q856" s="17"/>
      <c r="R856" s="16"/>
      <c r="S856" s="16"/>
      <c r="T856" s="18"/>
      <c r="U856" s="13"/>
      <c r="V856" s="13"/>
      <c r="W856" s="17"/>
      <c r="X856" s="17"/>
      <c r="Y856" s="17"/>
      <c r="Z856" s="17"/>
      <c r="AA856" s="13"/>
    </row>
    <row r="857" customFormat="false" ht="12.75" hidden="false" customHeight="false" outlineLevel="0" collapsed="false">
      <c r="A857" s="15"/>
      <c r="B857" s="16"/>
      <c r="C857" s="16"/>
      <c r="D857" s="17"/>
      <c r="E857" s="17"/>
      <c r="F857" s="17"/>
      <c r="G857" s="13"/>
      <c r="H857" s="13"/>
      <c r="I857" s="17"/>
      <c r="J857" s="17"/>
      <c r="K857" s="17"/>
      <c r="L857" s="17"/>
      <c r="M857" s="17"/>
      <c r="N857" s="17"/>
      <c r="O857" s="17"/>
      <c r="P857" s="17"/>
      <c r="Q857" s="17"/>
      <c r="R857" s="16"/>
      <c r="S857" s="16"/>
      <c r="T857" s="18"/>
      <c r="U857" s="13"/>
      <c r="V857" s="13"/>
      <c r="W857" s="17"/>
      <c r="X857" s="17"/>
      <c r="Y857" s="17"/>
      <c r="Z857" s="17"/>
      <c r="AA857" s="13"/>
    </row>
    <row r="858" customFormat="false" ht="12.75" hidden="false" customHeight="false" outlineLevel="0" collapsed="false">
      <c r="A858" s="15"/>
      <c r="B858" s="16"/>
      <c r="C858" s="16"/>
      <c r="D858" s="17"/>
      <c r="E858" s="17"/>
      <c r="F858" s="17"/>
      <c r="G858" s="13"/>
      <c r="H858" s="13"/>
      <c r="I858" s="17"/>
      <c r="J858" s="17"/>
      <c r="K858" s="17"/>
      <c r="L858" s="17"/>
      <c r="M858" s="17"/>
      <c r="N858" s="17"/>
      <c r="O858" s="17"/>
      <c r="P858" s="17"/>
      <c r="Q858" s="17"/>
      <c r="R858" s="16"/>
      <c r="S858" s="16"/>
      <c r="T858" s="18"/>
      <c r="U858" s="13"/>
      <c r="V858" s="13"/>
      <c r="W858" s="17"/>
      <c r="X858" s="17"/>
      <c r="Y858" s="17"/>
      <c r="Z858" s="17"/>
      <c r="AA858" s="13"/>
    </row>
    <row r="859" customFormat="false" ht="12.75" hidden="false" customHeight="false" outlineLevel="0" collapsed="false">
      <c r="A859" s="15"/>
      <c r="B859" s="16"/>
      <c r="C859" s="16"/>
      <c r="D859" s="17"/>
      <c r="E859" s="17"/>
      <c r="F859" s="17"/>
      <c r="G859" s="13"/>
      <c r="H859" s="13"/>
      <c r="I859" s="17"/>
      <c r="J859" s="17"/>
      <c r="K859" s="17"/>
      <c r="L859" s="17"/>
      <c r="M859" s="17"/>
      <c r="N859" s="17"/>
      <c r="O859" s="17"/>
      <c r="P859" s="17"/>
      <c r="Q859" s="17"/>
      <c r="R859" s="16"/>
      <c r="S859" s="16"/>
      <c r="T859" s="18"/>
      <c r="U859" s="13"/>
      <c r="V859" s="13"/>
      <c r="W859" s="17"/>
      <c r="X859" s="17"/>
      <c r="Y859" s="17"/>
      <c r="Z859" s="17"/>
      <c r="AA859" s="13"/>
    </row>
    <row r="860" customFormat="false" ht="12.75" hidden="false" customHeight="false" outlineLevel="0" collapsed="false">
      <c r="A860" s="15"/>
      <c r="B860" s="16"/>
      <c r="C860" s="16"/>
      <c r="D860" s="17"/>
      <c r="E860" s="17"/>
      <c r="F860" s="17"/>
      <c r="G860" s="13"/>
      <c r="H860" s="13"/>
      <c r="I860" s="17"/>
      <c r="J860" s="17"/>
      <c r="K860" s="17"/>
      <c r="L860" s="17"/>
      <c r="M860" s="17"/>
      <c r="N860" s="17"/>
      <c r="O860" s="17"/>
      <c r="P860" s="17"/>
      <c r="Q860" s="17"/>
      <c r="R860" s="16"/>
      <c r="S860" s="16"/>
      <c r="T860" s="18"/>
      <c r="U860" s="13"/>
      <c r="V860" s="13"/>
      <c r="W860" s="17"/>
      <c r="X860" s="17"/>
      <c r="Y860" s="17"/>
      <c r="Z860" s="17"/>
      <c r="AA860" s="13"/>
    </row>
    <row r="861" customFormat="false" ht="12.75" hidden="false" customHeight="false" outlineLevel="0" collapsed="false">
      <c r="A861" s="15"/>
      <c r="B861" s="16"/>
      <c r="C861" s="16"/>
      <c r="D861" s="17"/>
      <c r="E861" s="17"/>
      <c r="F861" s="17"/>
      <c r="G861" s="13"/>
      <c r="H861" s="13"/>
      <c r="I861" s="17"/>
      <c r="J861" s="17"/>
      <c r="K861" s="17"/>
      <c r="L861" s="17"/>
      <c r="M861" s="17"/>
      <c r="N861" s="17"/>
      <c r="O861" s="17"/>
      <c r="P861" s="17"/>
      <c r="Q861" s="17"/>
      <c r="R861" s="16"/>
      <c r="S861" s="16"/>
      <c r="T861" s="18"/>
      <c r="U861" s="13"/>
      <c r="V861" s="13"/>
      <c r="W861" s="17"/>
      <c r="X861" s="17"/>
      <c r="Y861" s="17"/>
      <c r="Z861" s="17"/>
      <c r="AA861" s="13"/>
    </row>
    <row r="862" customFormat="false" ht="12.75" hidden="false" customHeight="false" outlineLevel="0" collapsed="false">
      <c r="A862" s="15"/>
      <c r="B862" s="16"/>
      <c r="C862" s="16"/>
      <c r="D862" s="17"/>
      <c r="E862" s="17"/>
      <c r="F862" s="17"/>
      <c r="G862" s="13"/>
      <c r="H862" s="13"/>
      <c r="I862" s="17"/>
      <c r="J862" s="17"/>
      <c r="K862" s="17"/>
      <c r="L862" s="17"/>
      <c r="M862" s="17"/>
      <c r="N862" s="17"/>
      <c r="O862" s="17"/>
      <c r="P862" s="17"/>
      <c r="Q862" s="17"/>
      <c r="R862" s="16"/>
      <c r="S862" s="16"/>
      <c r="T862" s="18"/>
      <c r="U862" s="13"/>
      <c r="V862" s="13"/>
      <c r="W862" s="17"/>
      <c r="X862" s="17"/>
      <c r="Y862" s="17"/>
      <c r="Z862" s="17"/>
      <c r="AA862" s="13"/>
    </row>
    <row r="863" customFormat="false" ht="12.75" hidden="false" customHeight="false" outlineLevel="0" collapsed="false">
      <c r="A863" s="15"/>
      <c r="B863" s="16"/>
      <c r="C863" s="16"/>
      <c r="D863" s="17"/>
      <c r="E863" s="17"/>
      <c r="F863" s="17"/>
      <c r="G863" s="13"/>
      <c r="H863" s="13"/>
      <c r="I863" s="17"/>
      <c r="J863" s="17"/>
      <c r="K863" s="17"/>
      <c r="L863" s="17"/>
      <c r="M863" s="17"/>
      <c r="N863" s="17"/>
      <c r="O863" s="17"/>
      <c r="P863" s="17"/>
      <c r="Q863" s="17"/>
      <c r="R863" s="16"/>
      <c r="S863" s="16"/>
      <c r="T863" s="18"/>
      <c r="U863" s="13"/>
      <c r="V863" s="13"/>
      <c r="W863" s="17"/>
      <c r="X863" s="17"/>
      <c r="Y863" s="17"/>
      <c r="Z863" s="17"/>
      <c r="AA863" s="13"/>
    </row>
    <row r="864" customFormat="false" ht="12.75" hidden="false" customHeight="false" outlineLevel="0" collapsed="false">
      <c r="A864" s="15"/>
      <c r="B864" s="16"/>
      <c r="C864" s="16"/>
      <c r="D864" s="17"/>
      <c r="E864" s="17"/>
      <c r="F864" s="17"/>
      <c r="G864" s="13"/>
      <c r="H864" s="13"/>
      <c r="I864" s="17"/>
      <c r="J864" s="17"/>
      <c r="K864" s="17"/>
      <c r="L864" s="17"/>
      <c r="M864" s="17"/>
      <c r="N864" s="17"/>
      <c r="O864" s="17"/>
      <c r="P864" s="17"/>
      <c r="Q864" s="17"/>
      <c r="R864" s="16"/>
      <c r="S864" s="16"/>
      <c r="T864" s="18"/>
      <c r="U864" s="13"/>
      <c r="V864" s="13"/>
      <c r="W864" s="17"/>
      <c r="X864" s="17"/>
      <c r="Y864" s="17"/>
      <c r="Z864" s="17"/>
      <c r="AA864" s="13"/>
    </row>
    <row r="865" customFormat="false" ht="12.75" hidden="false" customHeight="false" outlineLevel="0" collapsed="false">
      <c r="A865" s="15"/>
      <c r="B865" s="16"/>
      <c r="C865" s="16"/>
      <c r="D865" s="17"/>
      <c r="E865" s="17"/>
      <c r="F865" s="17"/>
      <c r="G865" s="13"/>
      <c r="H865" s="13"/>
      <c r="I865" s="17"/>
      <c r="J865" s="17"/>
      <c r="K865" s="17"/>
      <c r="L865" s="17"/>
      <c r="M865" s="17"/>
      <c r="N865" s="17"/>
      <c r="O865" s="17"/>
      <c r="P865" s="17"/>
      <c r="Q865" s="17"/>
      <c r="R865" s="16"/>
      <c r="S865" s="16"/>
      <c r="T865" s="18"/>
      <c r="U865" s="13"/>
      <c r="V865" s="13"/>
      <c r="W865" s="17"/>
      <c r="X865" s="17"/>
      <c r="Y865" s="17"/>
      <c r="Z865" s="17"/>
      <c r="AA865" s="13"/>
    </row>
    <row r="866" customFormat="false" ht="12.75" hidden="false" customHeight="false" outlineLevel="0" collapsed="false">
      <c r="A866" s="15"/>
      <c r="B866" s="16"/>
      <c r="C866" s="16"/>
      <c r="D866" s="17"/>
      <c r="E866" s="17"/>
      <c r="F866" s="17"/>
      <c r="G866" s="13"/>
      <c r="H866" s="13"/>
      <c r="I866" s="17"/>
      <c r="J866" s="17"/>
      <c r="K866" s="17"/>
      <c r="L866" s="17"/>
      <c r="M866" s="17"/>
      <c r="N866" s="17"/>
      <c r="O866" s="17"/>
      <c r="P866" s="17"/>
      <c r="Q866" s="17"/>
      <c r="R866" s="16"/>
      <c r="S866" s="16"/>
      <c r="T866" s="18"/>
      <c r="U866" s="13"/>
      <c r="V866" s="13"/>
      <c r="W866" s="17"/>
      <c r="X866" s="17"/>
      <c r="Y866" s="17"/>
      <c r="Z866" s="17"/>
      <c r="AA866" s="13"/>
    </row>
    <row r="867" customFormat="false" ht="12.75" hidden="false" customHeight="false" outlineLevel="0" collapsed="false">
      <c r="A867" s="15"/>
      <c r="B867" s="16"/>
      <c r="C867" s="16"/>
      <c r="D867" s="17"/>
      <c r="E867" s="17"/>
      <c r="F867" s="17"/>
      <c r="G867" s="13"/>
      <c r="H867" s="13"/>
      <c r="I867" s="17"/>
      <c r="J867" s="17"/>
      <c r="K867" s="17"/>
      <c r="L867" s="17"/>
      <c r="M867" s="17"/>
      <c r="N867" s="17"/>
      <c r="O867" s="17"/>
      <c r="P867" s="17"/>
      <c r="Q867" s="17"/>
      <c r="R867" s="16"/>
      <c r="S867" s="16"/>
      <c r="T867" s="18"/>
      <c r="U867" s="13"/>
      <c r="V867" s="13"/>
      <c r="W867" s="17"/>
      <c r="X867" s="17"/>
      <c r="Y867" s="17"/>
      <c r="Z867" s="17"/>
      <c r="AA867" s="13"/>
    </row>
    <row r="868" customFormat="false" ht="12.75" hidden="false" customHeight="false" outlineLevel="0" collapsed="false">
      <c r="A868" s="15"/>
      <c r="B868" s="16"/>
      <c r="C868" s="16"/>
      <c r="D868" s="17"/>
      <c r="E868" s="17"/>
      <c r="F868" s="17"/>
      <c r="G868" s="13"/>
      <c r="H868" s="13"/>
      <c r="I868" s="17"/>
      <c r="J868" s="17"/>
      <c r="K868" s="17"/>
      <c r="L868" s="17"/>
      <c r="M868" s="17"/>
      <c r="N868" s="17"/>
      <c r="O868" s="17"/>
      <c r="P868" s="17"/>
      <c r="Q868" s="17"/>
      <c r="R868" s="16"/>
      <c r="S868" s="16"/>
      <c r="T868" s="18"/>
      <c r="U868" s="13"/>
      <c r="V868" s="13"/>
      <c r="W868" s="17"/>
      <c r="X868" s="17"/>
      <c r="Y868" s="17"/>
      <c r="Z868" s="17"/>
      <c r="AA868" s="13"/>
    </row>
    <row r="869" customFormat="false" ht="12.75" hidden="false" customHeight="false" outlineLevel="0" collapsed="false">
      <c r="A869" s="15"/>
      <c r="B869" s="16"/>
      <c r="C869" s="16"/>
      <c r="D869" s="17"/>
      <c r="E869" s="17"/>
      <c r="F869" s="17"/>
      <c r="G869" s="13"/>
      <c r="H869" s="13"/>
      <c r="I869" s="17"/>
      <c r="J869" s="17"/>
      <c r="K869" s="17"/>
      <c r="L869" s="17"/>
      <c r="M869" s="17"/>
      <c r="N869" s="17"/>
      <c r="O869" s="17"/>
      <c r="P869" s="17"/>
      <c r="Q869" s="17"/>
      <c r="R869" s="16"/>
      <c r="S869" s="16"/>
      <c r="T869" s="18"/>
      <c r="U869" s="13"/>
      <c r="V869" s="13"/>
      <c r="W869" s="17"/>
      <c r="X869" s="17"/>
      <c r="Y869" s="17"/>
      <c r="Z869" s="17"/>
      <c r="AA869" s="13"/>
    </row>
    <row r="870" customFormat="false" ht="12.75" hidden="false" customHeight="false" outlineLevel="0" collapsed="false">
      <c r="A870" s="15"/>
      <c r="B870" s="16"/>
      <c r="C870" s="16"/>
      <c r="D870" s="17"/>
      <c r="E870" s="17"/>
      <c r="F870" s="17"/>
      <c r="G870" s="13"/>
      <c r="H870" s="13"/>
      <c r="I870" s="17"/>
      <c r="J870" s="17"/>
      <c r="K870" s="17"/>
      <c r="L870" s="17"/>
      <c r="M870" s="17"/>
      <c r="N870" s="17"/>
      <c r="O870" s="17"/>
      <c r="P870" s="17"/>
      <c r="Q870" s="17"/>
      <c r="R870" s="16"/>
      <c r="S870" s="16"/>
      <c r="T870" s="18"/>
      <c r="U870" s="13"/>
      <c r="V870" s="13"/>
      <c r="W870" s="17"/>
      <c r="X870" s="17"/>
      <c r="Y870" s="17"/>
      <c r="Z870" s="17"/>
      <c r="AA870" s="13"/>
    </row>
    <row r="871" customFormat="false" ht="12.75" hidden="false" customHeight="false" outlineLevel="0" collapsed="false">
      <c r="A871" s="15"/>
      <c r="B871" s="16"/>
      <c r="C871" s="16"/>
      <c r="D871" s="17"/>
      <c r="E871" s="17"/>
      <c r="F871" s="17"/>
      <c r="G871" s="13"/>
      <c r="H871" s="13"/>
      <c r="I871" s="17"/>
      <c r="J871" s="17"/>
      <c r="K871" s="17"/>
      <c r="L871" s="17"/>
      <c r="M871" s="17"/>
      <c r="N871" s="17"/>
      <c r="O871" s="17"/>
      <c r="P871" s="17"/>
      <c r="Q871" s="17"/>
      <c r="R871" s="16"/>
      <c r="S871" s="16"/>
      <c r="T871" s="18"/>
      <c r="U871" s="13"/>
      <c r="V871" s="13"/>
      <c r="W871" s="17"/>
      <c r="X871" s="17"/>
      <c r="Y871" s="17"/>
      <c r="Z871" s="17"/>
      <c r="AA871" s="13"/>
    </row>
    <row r="872" customFormat="false" ht="12.75" hidden="false" customHeight="false" outlineLevel="0" collapsed="false">
      <c r="A872" s="15"/>
      <c r="B872" s="16"/>
      <c r="C872" s="16"/>
      <c r="D872" s="17"/>
      <c r="E872" s="17"/>
      <c r="F872" s="17"/>
      <c r="G872" s="13"/>
      <c r="H872" s="13"/>
      <c r="I872" s="17"/>
      <c r="J872" s="17"/>
      <c r="K872" s="17"/>
      <c r="L872" s="17"/>
      <c r="M872" s="17"/>
      <c r="N872" s="17"/>
      <c r="O872" s="17"/>
      <c r="P872" s="17"/>
      <c r="Q872" s="17"/>
      <c r="R872" s="16"/>
      <c r="S872" s="16"/>
      <c r="T872" s="18"/>
      <c r="U872" s="13"/>
      <c r="V872" s="13"/>
      <c r="W872" s="17"/>
      <c r="X872" s="17"/>
      <c r="Y872" s="17"/>
      <c r="Z872" s="17"/>
      <c r="AA872" s="13"/>
    </row>
    <row r="873" customFormat="false" ht="12.75" hidden="false" customHeight="false" outlineLevel="0" collapsed="false">
      <c r="A873" s="15"/>
      <c r="B873" s="16"/>
      <c r="C873" s="16"/>
      <c r="D873" s="17"/>
      <c r="E873" s="17"/>
      <c r="F873" s="17"/>
      <c r="G873" s="13"/>
      <c r="H873" s="13"/>
      <c r="I873" s="17"/>
      <c r="J873" s="17"/>
      <c r="K873" s="17"/>
      <c r="L873" s="17"/>
      <c r="M873" s="17"/>
      <c r="N873" s="17"/>
      <c r="O873" s="17"/>
      <c r="P873" s="17"/>
      <c r="Q873" s="17"/>
      <c r="R873" s="16"/>
      <c r="S873" s="16"/>
      <c r="T873" s="18"/>
      <c r="U873" s="13"/>
      <c r="V873" s="13"/>
      <c r="W873" s="17"/>
      <c r="X873" s="17"/>
      <c r="Y873" s="17"/>
      <c r="Z873" s="17"/>
      <c r="AA873" s="13"/>
    </row>
    <row r="874" customFormat="false" ht="12.75" hidden="false" customHeight="false" outlineLevel="0" collapsed="false">
      <c r="A874" s="15"/>
      <c r="B874" s="16"/>
      <c r="C874" s="16"/>
      <c r="D874" s="17"/>
      <c r="E874" s="17"/>
      <c r="F874" s="17"/>
      <c r="G874" s="13"/>
      <c r="H874" s="13"/>
      <c r="I874" s="17"/>
      <c r="J874" s="17"/>
      <c r="K874" s="17"/>
      <c r="L874" s="17"/>
      <c r="M874" s="17"/>
      <c r="N874" s="17"/>
      <c r="O874" s="17"/>
      <c r="P874" s="17"/>
      <c r="Q874" s="17"/>
      <c r="R874" s="16"/>
      <c r="S874" s="16"/>
      <c r="T874" s="18"/>
      <c r="U874" s="13"/>
      <c r="V874" s="13"/>
      <c r="W874" s="17"/>
      <c r="X874" s="17"/>
      <c r="Y874" s="17"/>
      <c r="Z874" s="17"/>
      <c r="AA874" s="13"/>
    </row>
    <row r="875" customFormat="false" ht="12.75" hidden="false" customHeight="false" outlineLevel="0" collapsed="false">
      <c r="A875" s="15"/>
      <c r="B875" s="16"/>
      <c r="C875" s="16"/>
      <c r="D875" s="17"/>
      <c r="E875" s="17"/>
      <c r="F875" s="17"/>
      <c r="G875" s="13"/>
      <c r="H875" s="13"/>
      <c r="I875" s="17"/>
      <c r="J875" s="17"/>
      <c r="K875" s="17"/>
      <c r="L875" s="17"/>
      <c r="M875" s="17"/>
      <c r="N875" s="17"/>
      <c r="O875" s="17"/>
      <c r="P875" s="17"/>
      <c r="Q875" s="17"/>
      <c r="R875" s="16"/>
      <c r="S875" s="16"/>
      <c r="T875" s="18"/>
      <c r="U875" s="13"/>
      <c r="V875" s="13"/>
      <c r="W875" s="17"/>
      <c r="X875" s="17"/>
      <c r="Y875" s="17"/>
      <c r="Z875" s="17"/>
      <c r="AA875" s="13"/>
    </row>
    <row r="876" customFormat="false" ht="12.75" hidden="false" customHeight="false" outlineLevel="0" collapsed="false">
      <c r="A876" s="15"/>
      <c r="B876" s="16"/>
      <c r="C876" s="16"/>
      <c r="D876" s="17"/>
      <c r="E876" s="17"/>
      <c r="F876" s="17"/>
      <c r="G876" s="13"/>
      <c r="H876" s="13"/>
      <c r="I876" s="17"/>
      <c r="J876" s="17"/>
      <c r="K876" s="17"/>
      <c r="L876" s="17"/>
      <c r="M876" s="17"/>
      <c r="N876" s="17"/>
      <c r="O876" s="17"/>
      <c r="P876" s="17"/>
      <c r="Q876" s="17"/>
      <c r="R876" s="16"/>
      <c r="S876" s="16"/>
      <c r="T876" s="18"/>
      <c r="U876" s="13"/>
      <c r="V876" s="13"/>
      <c r="W876" s="17"/>
      <c r="X876" s="17"/>
      <c r="Y876" s="17"/>
      <c r="Z876" s="17"/>
      <c r="AA876" s="13"/>
    </row>
    <row r="877" customFormat="false" ht="12.75" hidden="false" customHeight="false" outlineLevel="0" collapsed="false">
      <c r="A877" s="15"/>
      <c r="B877" s="16"/>
      <c r="C877" s="16"/>
      <c r="D877" s="17"/>
      <c r="E877" s="17"/>
      <c r="F877" s="17"/>
      <c r="G877" s="13"/>
      <c r="H877" s="13"/>
      <c r="I877" s="17"/>
      <c r="J877" s="17"/>
      <c r="K877" s="17"/>
      <c r="L877" s="17"/>
      <c r="M877" s="17"/>
      <c r="N877" s="17"/>
      <c r="O877" s="17"/>
      <c r="P877" s="17"/>
      <c r="Q877" s="17"/>
      <c r="R877" s="16"/>
      <c r="S877" s="16"/>
      <c r="T877" s="18"/>
      <c r="U877" s="13"/>
      <c r="V877" s="13"/>
      <c r="W877" s="17"/>
      <c r="X877" s="17"/>
      <c r="Y877" s="17"/>
      <c r="Z877" s="17"/>
      <c r="AA877" s="13"/>
    </row>
    <row r="878" customFormat="false" ht="12.75" hidden="false" customHeight="false" outlineLevel="0" collapsed="false">
      <c r="A878" s="15"/>
      <c r="B878" s="16"/>
      <c r="C878" s="16"/>
      <c r="D878" s="17"/>
      <c r="E878" s="17"/>
      <c r="F878" s="17"/>
      <c r="G878" s="13"/>
      <c r="H878" s="13"/>
      <c r="I878" s="17"/>
      <c r="J878" s="17"/>
      <c r="K878" s="17"/>
      <c r="L878" s="17"/>
      <c r="M878" s="17"/>
      <c r="N878" s="17"/>
      <c r="O878" s="17"/>
      <c r="P878" s="17"/>
      <c r="Q878" s="17"/>
      <c r="R878" s="16"/>
      <c r="S878" s="16"/>
      <c r="T878" s="18"/>
      <c r="U878" s="13"/>
      <c r="V878" s="13"/>
      <c r="W878" s="17"/>
      <c r="X878" s="17"/>
      <c r="Y878" s="17"/>
      <c r="Z878" s="17"/>
      <c r="AA878" s="13"/>
    </row>
    <row r="879" customFormat="false" ht="12.75" hidden="false" customHeight="false" outlineLevel="0" collapsed="false">
      <c r="A879" s="15"/>
      <c r="B879" s="16"/>
      <c r="C879" s="16"/>
      <c r="D879" s="17"/>
      <c r="E879" s="17"/>
      <c r="F879" s="17"/>
      <c r="G879" s="13"/>
      <c r="H879" s="13"/>
      <c r="I879" s="17"/>
      <c r="J879" s="17"/>
      <c r="K879" s="17"/>
      <c r="L879" s="17"/>
      <c r="M879" s="17"/>
      <c r="N879" s="17"/>
      <c r="O879" s="17"/>
      <c r="P879" s="17"/>
      <c r="Q879" s="17"/>
      <c r="R879" s="16"/>
      <c r="S879" s="16"/>
      <c r="T879" s="18"/>
      <c r="U879" s="13"/>
      <c r="V879" s="13"/>
      <c r="W879" s="17"/>
      <c r="X879" s="17"/>
      <c r="Y879" s="17"/>
      <c r="Z879" s="17"/>
      <c r="AA879" s="13"/>
    </row>
    <row r="880" customFormat="false" ht="12.75" hidden="false" customHeight="false" outlineLevel="0" collapsed="false">
      <c r="A880" s="15"/>
      <c r="B880" s="16"/>
      <c r="C880" s="16"/>
      <c r="D880" s="17"/>
      <c r="E880" s="17"/>
      <c r="F880" s="17"/>
      <c r="G880" s="13"/>
      <c r="H880" s="13"/>
      <c r="I880" s="17"/>
      <c r="J880" s="17"/>
      <c r="K880" s="17"/>
      <c r="L880" s="17"/>
      <c r="M880" s="17"/>
      <c r="N880" s="17"/>
      <c r="O880" s="17"/>
      <c r="P880" s="17"/>
      <c r="Q880" s="17"/>
      <c r="R880" s="16"/>
      <c r="S880" s="16"/>
      <c r="T880" s="18"/>
      <c r="U880" s="13"/>
      <c r="V880" s="13"/>
      <c r="W880" s="17"/>
      <c r="X880" s="17"/>
      <c r="Y880" s="17"/>
      <c r="Z880" s="17"/>
      <c r="AA880" s="13"/>
    </row>
    <row r="881" customFormat="false" ht="12.75" hidden="false" customHeight="false" outlineLevel="0" collapsed="false">
      <c r="A881" s="15"/>
      <c r="B881" s="16"/>
      <c r="C881" s="16"/>
      <c r="D881" s="17"/>
      <c r="E881" s="17"/>
      <c r="F881" s="17"/>
      <c r="G881" s="13"/>
      <c r="H881" s="13"/>
      <c r="I881" s="17"/>
      <c r="J881" s="17"/>
      <c r="K881" s="17"/>
      <c r="L881" s="17"/>
      <c r="M881" s="17"/>
      <c r="N881" s="17"/>
      <c r="O881" s="17"/>
      <c r="P881" s="17"/>
      <c r="Q881" s="17"/>
      <c r="R881" s="16"/>
      <c r="S881" s="16"/>
      <c r="T881" s="18"/>
      <c r="U881" s="13"/>
      <c r="V881" s="13"/>
      <c r="W881" s="17"/>
      <c r="X881" s="17"/>
      <c r="Y881" s="17"/>
      <c r="Z881" s="17"/>
      <c r="AA881" s="13"/>
    </row>
    <row r="882" customFormat="false" ht="12.75" hidden="false" customHeight="false" outlineLevel="0" collapsed="false">
      <c r="A882" s="15"/>
      <c r="B882" s="16"/>
      <c r="C882" s="16"/>
      <c r="D882" s="17"/>
      <c r="E882" s="17"/>
      <c r="F882" s="17"/>
      <c r="G882" s="13"/>
      <c r="H882" s="13"/>
      <c r="I882" s="17"/>
      <c r="J882" s="17"/>
      <c r="K882" s="17"/>
      <c r="L882" s="17"/>
      <c r="M882" s="17"/>
      <c r="N882" s="17"/>
      <c r="O882" s="17"/>
      <c r="P882" s="17"/>
      <c r="Q882" s="17"/>
      <c r="R882" s="16"/>
      <c r="S882" s="16"/>
      <c r="T882" s="18"/>
      <c r="U882" s="13"/>
      <c r="V882" s="13"/>
      <c r="W882" s="17"/>
      <c r="X882" s="17"/>
      <c r="Y882" s="17"/>
      <c r="Z882" s="17"/>
      <c r="AA882" s="13"/>
    </row>
    <row r="883" customFormat="false" ht="12.75" hidden="false" customHeight="false" outlineLevel="0" collapsed="false">
      <c r="A883" s="15"/>
      <c r="B883" s="16"/>
      <c r="C883" s="16"/>
      <c r="D883" s="17"/>
      <c r="E883" s="17"/>
      <c r="F883" s="17"/>
      <c r="G883" s="13"/>
      <c r="H883" s="13"/>
      <c r="I883" s="17"/>
      <c r="J883" s="17"/>
      <c r="K883" s="17"/>
      <c r="L883" s="17"/>
      <c r="M883" s="17"/>
      <c r="N883" s="17"/>
      <c r="O883" s="17"/>
      <c r="P883" s="17"/>
      <c r="Q883" s="17"/>
      <c r="R883" s="16"/>
      <c r="S883" s="16"/>
      <c r="T883" s="18"/>
      <c r="U883" s="13"/>
      <c r="V883" s="13"/>
      <c r="W883" s="17"/>
      <c r="X883" s="17"/>
      <c r="Y883" s="17"/>
      <c r="Z883" s="17"/>
      <c r="AA883" s="13"/>
    </row>
    <row r="884" customFormat="false" ht="12.75" hidden="false" customHeight="false" outlineLevel="0" collapsed="false">
      <c r="A884" s="15"/>
      <c r="B884" s="16"/>
      <c r="C884" s="16"/>
      <c r="D884" s="17"/>
      <c r="E884" s="17"/>
      <c r="F884" s="17"/>
      <c r="G884" s="13"/>
      <c r="H884" s="13"/>
      <c r="I884" s="17"/>
      <c r="J884" s="17"/>
      <c r="K884" s="17"/>
      <c r="L884" s="17"/>
      <c r="M884" s="17"/>
      <c r="N884" s="17"/>
      <c r="O884" s="17"/>
      <c r="P884" s="17"/>
      <c r="Q884" s="17"/>
      <c r="R884" s="16"/>
      <c r="S884" s="16"/>
      <c r="T884" s="18"/>
      <c r="U884" s="13"/>
      <c r="V884" s="13"/>
      <c r="W884" s="17"/>
      <c r="X884" s="17"/>
      <c r="Y884" s="17"/>
      <c r="Z884" s="17"/>
      <c r="AA884" s="13"/>
    </row>
    <row r="885" customFormat="false" ht="12.75" hidden="false" customHeight="false" outlineLevel="0" collapsed="false">
      <c r="A885" s="15"/>
      <c r="B885" s="16"/>
      <c r="C885" s="16"/>
      <c r="D885" s="17"/>
      <c r="E885" s="17"/>
      <c r="F885" s="17"/>
      <c r="G885" s="13"/>
      <c r="H885" s="13"/>
      <c r="I885" s="17"/>
      <c r="J885" s="17"/>
      <c r="K885" s="17"/>
      <c r="L885" s="17"/>
      <c r="M885" s="17"/>
      <c r="N885" s="17"/>
      <c r="O885" s="17"/>
      <c r="P885" s="17"/>
      <c r="Q885" s="17"/>
      <c r="R885" s="16"/>
      <c r="S885" s="16"/>
      <c r="T885" s="18"/>
      <c r="U885" s="13"/>
      <c r="V885" s="13"/>
      <c r="W885" s="17"/>
      <c r="X885" s="17"/>
      <c r="Y885" s="17"/>
      <c r="Z885" s="17"/>
      <c r="AA885" s="13"/>
    </row>
    <row r="886" customFormat="false" ht="12.75" hidden="false" customHeight="false" outlineLevel="0" collapsed="false">
      <c r="A886" s="15"/>
      <c r="B886" s="16"/>
      <c r="C886" s="16"/>
      <c r="D886" s="17"/>
      <c r="E886" s="17"/>
      <c r="F886" s="17"/>
      <c r="G886" s="13"/>
      <c r="H886" s="13"/>
      <c r="I886" s="17"/>
      <c r="J886" s="17"/>
      <c r="K886" s="17"/>
      <c r="L886" s="17"/>
      <c r="M886" s="17"/>
      <c r="N886" s="17"/>
      <c r="O886" s="17"/>
      <c r="P886" s="17"/>
      <c r="Q886" s="17"/>
      <c r="R886" s="16"/>
      <c r="S886" s="16"/>
      <c r="T886" s="18"/>
      <c r="U886" s="13"/>
      <c r="V886" s="13"/>
      <c r="W886" s="17"/>
      <c r="X886" s="17"/>
      <c r="Y886" s="17"/>
      <c r="Z886" s="17"/>
      <c r="AA886" s="13"/>
    </row>
    <row r="887" customFormat="false" ht="12.75" hidden="false" customHeight="false" outlineLevel="0" collapsed="false">
      <c r="A887" s="15"/>
      <c r="B887" s="16"/>
      <c r="C887" s="16"/>
      <c r="D887" s="17"/>
      <c r="E887" s="17"/>
      <c r="F887" s="17"/>
      <c r="G887" s="13"/>
      <c r="H887" s="13"/>
      <c r="I887" s="17"/>
      <c r="J887" s="17"/>
      <c r="K887" s="17"/>
      <c r="L887" s="17"/>
      <c r="M887" s="17"/>
      <c r="N887" s="17"/>
      <c r="O887" s="17"/>
      <c r="P887" s="17"/>
      <c r="Q887" s="17"/>
      <c r="R887" s="16"/>
      <c r="S887" s="16"/>
      <c r="T887" s="18"/>
      <c r="U887" s="13"/>
      <c r="V887" s="13"/>
      <c r="W887" s="17"/>
      <c r="X887" s="17"/>
      <c r="Y887" s="17"/>
      <c r="Z887" s="17"/>
      <c r="AA887" s="13"/>
    </row>
    <row r="888" customFormat="false" ht="12.75" hidden="false" customHeight="false" outlineLevel="0" collapsed="false">
      <c r="A888" s="15"/>
      <c r="B888" s="16"/>
      <c r="C888" s="16"/>
      <c r="D888" s="17"/>
      <c r="E888" s="17"/>
      <c r="F888" s="17"/>
      <c r="G888" s="13"/>
      <c r="H888" s="13"/>
      <c r="I888" s="17"/>
      <c r="J888" s="17"/>
      <c r="K888" s="17"/>
      <c r="L888" s="17"/>
      <c r="M888" s="17"/>
      <c r="N888" s="17"/>
      <c r="O888" s="17"/>
      <c r="P888" s="17"/>
      <c r="Q888" s="17"/>
      <c r="R888" s="16"/>
      <c r="S888" s="16"/>
      <c r="T888" s="18"/>
      <c r="U888" s="13"/>
      <c r="V888" s="13"/>
      <c r="W888" s="17"/>
      <c r="X888" s="17"/>
      <c r="Y888" s="17"/>
      <c r="Z888" s="17"/>
      <c r="AA888" s="13"/>
    </row>
    <row r="889" customFormat="false" ht="12.75" hidden="false" customHeight="false" outlineLevel="0" collapsed="false">
      <c r="A889" s="15"/>
      <c r="B889" s="16"/>
      <c r="C889" s="16"/>
      <c r="D889" s="17"/>
      <c r="E889" s="17"/>
      <c r="F889" s="17"/>
      <c r="G889" s="13"/>
      <c r="H889" s="13"/>
      <c r="I889" s="17"/>
      <c r="J889" s="17"/>
      <c r="K889" s="17"/>
      <c r="L889" s="17"/>
      <c r="M889" s="17"/>
      <c r="N889" s="17"/>
      <c r="O889" s="17"/>
      <c r="P889" s="17"/>
      <c r="Q889" s="17"/>
      <c r="R889" s="16"/>
      <c r="S889" s="16"/>
      <c r="T889" s="18"/>
      <c r="U889" s="13"/>
      <c r="V889" s="13"/>
      <c r="W889" s="17"/>
      <c r="X889" s="17"/>
      <c r="Y889" s="17"/>
      <c r="Z889" s="17"/>
      <c r="AA889" s="13"/>
    </row>
    <row r="890" customFormat="false" ht="12.75" hidden="false" customHeight="false" outlineLevel="0" collapsed="false">
      <c r="A890" s="15"/>
      <c r="B890" s="16"/>
      <c r="C890" s="16"/>
      <c r="D890" s="17"/>
      <c r="E890" s="17"/>
      <c r="F890" s="17"/>
      <c r="G890" s="13"/>
      <c r="H890" s="13"/>
      <c r="I890" s="17"/>
      <c r="J890" s="17"/>
      <c r="K890" s="17"/>
      <c r="L890" s="17"/>
      <c r="M890" s="17"/>
      <c r="N890" s="17"/>
      <c r="O890" s="17"/>
      <c r="P890" s="17"/>
      <c r="Q890" s="17"/>
      <c r="R890" s="16"/>
      <c r="S890" s="16"/>
      <c r="T890" s="18"/>
      <c r="U890" s="13"/>
      <c r="V890" s="13"/>
      <c r="W890" s="17"/>
      <c r="X890" s="17"/>
      <c r="Y890" s="17"/>
      <c r="Z890" s="17"/>
      <c r="AA890" s="13"/>
    </row>
    <row r="891" customFormat="false" ht="12.75" hidden="false" customHeight="false" outlineLevel="0" collapsed="false">
      <c r="A891" s="15"/>
      <c r="B891" s="16"/>
      <c r="C891" s="16"/>
      <c r="D891" s="17"/>
      <c r="E891" s="17"/>
      <c r="F891" s="17"/>
      <c r="G891" s="13"/>
      <c r="H891" s="13"/>
      <c r="I891" s="17"/>
      <c r="J891" s="17"/>
      <c r="K891" s="17"/>
      <c r="L891" s="17"/>
      <c r="M891" s="17"/>
      <c r="N891" s="17"/>
      <c r="O891" s="17"/>
      <c r="P891" s="17"/>
      <c r="Q891" s="17"/>
      <c r="R891" s="16"/>
      <c r="S891" s="16"/>
      <c r="T891" s="18"/>
      <c r="U891" s="13"/>
      <c r="V891" s="13"/>
      <c r="W891" s="17"/>
      <c r="X891" s="17"/>
      <c r="Y891" s="17"/>
      <c r="Z891" s="17"/>
      <c r="AA891" s="13"/>
    </row>
    <row r="892" customFormat="false" ht="12.75" hidden="false" customHeight="false" outlineLevel="0" collapsed="false">
      <c r="A892" s="15"/>
      <c r="B892" s="16"/>
      <c r="C892" s="16"/>
      <c r="D892" s="17"/>
      <c r="E892" s="17"/>
      <c r="F892" s="17"/>
      <c r="G892" s="13"/>
      <c r="H892" s="13"/>
      <c r="I892" s="17"/>
      <c r="J892" s="17"/>
      <c r="K892" s="17"/>
      <c r="L892" s="17"/>
      <c r="M892" s="17"/>
      <c r="N892" s="17"/>
      <c r="O892" s="17"/>
      <c r="P892" s="17"/>
      <c r="Q892" s="17"/>
      <c r="R892" s="16"/>
      <c r="S892" s="16"/>
      <c r="T892" s="18"/>
      <c r="U892" s="13"/>
      <c r="V892" s="13"/>
      <c r="W892" s="17"/>
      <c r="X892" s="17"/>
      <c r="Y892" s="17"/>
      <c r="Z892" s="17"/>
      <c r="AA892" s="13"/>
    </row>
    <row r="893" customFormat="false" ht="12.75" hidden="false" customHeight="false" outlineLevel="0" collapsed="false">
      <c r="A893" s="15"/>
      <c r="B893" s="16"/>
      <c r="C893" s="16"/>
      <c r="D893" s="17"/>
      <c r="E893" s="17"/>
      <c r="F893" s="17"/>
      <c r="G893" s="13"/>
      <c r="H893" s="13"/>
      <c r="I893" s="17"/>
      <c r="J893" s="17"/>
      <c r="K893" s="17"/>
      <c r="L893" s="17"/>
      <c r="M893" s="17"/>
      <c r="N893" s="17"/>
      <c r="O893" s="17"/>
      <c r="P893" s="17"/>
      <c r="Q893" s="17"/>
      <c r="R893" s="16"/>
      <c r="S893" s="16"/>
      <c r="T893" s="18"/>
      <c r="U893" s="13"/>
      <c r="V893" s="13"/>
      <c r="W893" s="17"/>
      <c r="X893" s="17"/>
      <c r="Y893" s="17"/>
      <c r="Z893" s="17"/>
      <c r="AA893" s="13"/>
    </row>
    <row r="894" customFormat="false" ht="12.75" hidden="false" customHeight="false" outlineLevel="0" collapsed="false">
      <c r="A894" s="15"/>
      <c r="B894" s="16"/>
      <c r="C894" s="16"/>
      <c r="D894" s="17"/>
      <c r="E894" s="17"/>
      <c r="F894" s="17"/>
      <c r="G894" s="13"/>
      <c r="H894" s="13"/>
      <c r="I894" s="17"/>
      <c r="J894" s="17"/>
      <c r="K894" s="17"/>
      <c r="L894" s="17"/>
      <c r="M894" s="17"/>
      <c r="N894" s="17"/>
      <c r="O894" s="17"/>
      <c r="P894" s="17"/>
      <c r="Q894" s="17"/>
      <c r="R894" s="16"/>
      <c r="S894" s="16"/>
      <c r="T894" s="18"/>
      <c r="U894" s="13"/>
      <c r="V894" s="13"/>
      <c r="W894" s="17"/>
      <c r="X894" s="17"/>
      <c r="Y894" s="17"/>
      <c r="Z894" s="17"/>
      <c r="AA894" s="13"/>
    </row>
    <row r="895" customFormat="false" ht="12.75" hidden="false" customHeight="false" outlineLevel="0" collapsed="false">
      <c r="A895" s="15"/>
      <c r="B895" s="16"/>
      <c r="C895" s="16"/>
      <c r="D895" s="17"/>
      <c r="E895" s="17"/>
      <c r="F895" s="17"/>
      <c r="G895" s="13"/>
      <c r="H895" s="13"/>
      <c r="I895" s="17"/>
      <c r="J895" s="17"/>
      <c r="K895" s="17"/>
      <c r="L895" s="17"/>
      <c r="M895" s="17"/>
      <c r="N895" s="17"/>
      <c r="O895" s="17"/>
      <c r="P895" s="17"/>
      <c r="Q895" s="17"/>
      <c r="R895" s="16"/>
      <c r="S895" s="16"/>
      <c r="T895" s="18"/>
      <c r="U895" s="13"/>
      <c r="V895" s="13"/>
      <c r="W895" s="17"/>
      <c r="X895" s="17"/>
      <c r="Y895" s="17"/>
      <c r="Z895" s="17"/>
      <c r="AA895" s="13"/>
    </row>
    <row r="896" customFormat="false" ht="12.75" hidden="false" customHeight="false" outlineLevel="0" collapsed="false">
      <c r="A896" s="15"/>
      <c r="B896" s="16"/>
      <c r="C896" s="16"/>
      <c r="D896" s="17"/>
      <c r="E896" s="17"/>
      <c r="F896" s="17"/>
      <c r="G896" s="13"/>
      <c r="H896" s="13"/>
      <c r="I896" s="17"/>
      <c r="J896" s="17"/>
      <c r="K896" s="17"/>
      <c r="L896" s="17"/>
      <c r="M896" s="17"/>
      <c r="N896" s="17"/>
      <c r="O896" s="17"/>
      <c r="P896" s="17"/>
      <c r="Q896" s="17"/>
      <c r="R896" s="16"/>
      <c r="S896" s="16"/>
      <c r="T896" s="18"/>
      <c r="U896" s="13"/>
      <c r="V896" s="13"/>
      <c r="W896" s="17"/>
      <c r="X896" s="17"/>
      <c r="Y896" s="17"/>
      <c r="Z896" s="17"/>
      <c r="AA896" s="13"/>
    </row>
    <row r="897" customFormat="false" ht="12.75" hidden="false" customHeight="false" outlineLevel="0" collapsed="false">
      <c r="A897" s="15"/>
      <c r="B897" s="16"/>
      <c r="C897" s="16"/>
      <c r="D897" s="17"/>
      <c r="E897" s="17"/>
      <c r="F897" s="17"/>
      <c r="G897" s="13"/>
      <c r="H897" s="13"/>
      <c r="I897" s="17"/>
      <c r="J897" s="17"/>
      <c r="K897" s="17"/>
      <c r="L897" s="17"/>
      <c r="M897" s="17"/>
      <c r="N897" s="17"/>
      <c r="O897" s="17"/>
      <c r="P897" s="17"/>
      <c r="Q897" s="17"/>
      <c r="R897" s="16"/>
      <c r="S897" s="16"/>
      <c r="T897" s="18"/>
      <c r="U897" s="13"/>
      <c r="V897" s="13"/>
      <c r="W897" s="17"/>
      <c r="X897" s="17"/>
      <c r="Y897" s="17"/>
      <c r="Z897" s="17"/>
      <c r="AA897" s="13"/>
    </row>
    <row r="898" customFormat="false" ht="12.75" hidden="false" customHeight="false" outlineLevel="0" collapsed="false">
      <c r="A898" s="15"/>
      <c r="B898" s="16"/>
      <c r="C898" s="16"/>
      <c r="D898" s="17"/>
      <c r="E898" s="17"/>
      <c r="F898" s="17"/>
      <c r="G898" s="13"/>
      <c r="H898" s="13"/>
      <c r="I898" s="17"/>
      <c r="J898" s="17"/>
      <c r="K898" s="17"/>
      <c r="L898" s="17"/>
      <c r="M898" s="17"/>
      <c r="N898" s="17"/>
      <c r="O898" s="17"/>
      <c r="P898" s="17"/>
      <c r="Q898" s="17"/>
      <c r="R898" s="16"/>
      <c r="S898" s="16"/>
      <c r="T898" s="18"/>
      <c r="U898" s="13"/>
      <c r="V898" s="13"/>
      <c r="W898" s="17"/>
      <c r="X898" s="17"/>
      <c r="Y898" s="17"/>
      <c r="Z898" s="17"/>
      <c r="AA898" s="13"/>
    </row>
    <row r="899" customFormat="false" ht="12.75" hidden="false" customHeight="false" outlineLevel="0" collapsed="false">
      <c r="A899" s="15"/>
      <c r="B899" s="16"/>
      <c r="C899" s="16"/>
      <c r="D899" s="17"/>
      <c r="E899" s="17"/>
      <c r="F899" s="17"/>
      <c r="G899" s="13"/>
      <c r="H899" s="13"/>
      <c r="I899" s="17"/>
      <c r="J899" s="17"/>
      <c r="K899" s="17"/>
      <c r="L899" s="17"/>
      <c r="M899" s="17"/>
      <c r="N899" s="17"/>
      <c r="O899" s="17"/>
      <c r="P899" s="17"/>
      <c r="Q899" s="17"/>
      <c r="R899" s="16"/>
      <c r="S899" s="16"/>
      <c r="T899" s="18"/>
      <c r="U899" s="13"/>
      <c r="V899" s="13"/>
      <c r="W899" s="17"/>
      <c r="X899" s="17"/>
      <c r="Y899" s="17"/>
      <c r="Z899" s="17"/>
      <c r="AA899" s="13"/>
    </row>
    <row r="900" customFormat="false" ht="12.75" hidden="false" customHeight="false" outlineLevel="0" collapsed="false">
      <c r="A900" s="15"/>
      <c r="B900" s="16"/>
      <c r="C900" s="16"/>
      <c r="D900" s="17"/>
      <c r="E900" s="17"/>
      <c r="F900" s="17"/>
      <c r="G900" s="13"/>
      <c r="H900" s="13"/>
      <c r="I900" s="17"/>
      <c r="J900" s="17"/>
      <c r="K900" s="17"/>
      <c r="L900" s="17"/>
      <c r="M900" s="17"/>
      <c r="N900" s="17"/>
      <c r="O900" s="17"/>
      <c r="P900" s="17"/>
      <c r="Q900" s="17"/>
      <c r="R900" s="16"/>
      <c r="S900" s="16"/>
      <c r="T900" s="18"/>
      <c r="U900" s="13"/>
      <c r="V900" s="13"/>
      <c r="W900" s="17"/>
      <c r="X900" s="17"/>
      <c r="Y900" s="17"/>
      <c r="Z900" s="17"/>
      <c r="AA900" s="13"/>
    </row>
    <row r="901" customFormat="false" ht="12.75" hidden="false" customHeight="false" outlineLevel="0" collapsed="false">
      <c r="A901" s="15"/>
      <c r="B901" s="16"/>
      <c r="C901" s="16"/>
      <c r="D901" s="17"/>
      <c r="E901" s="17"/>
      <c r="F901" s="17"/>
      <c r="G901" s="13"/>
      <c r="H901" s="13"/>
      <c r="I901" s="17"/>
      <c r="J901" s="17"/>
      <c r="K901" s="17"/>
      <c r="L901" s="17"/>
      <c r="M901" s="17"/>
      <c r="N901" s="17"/>
      <c r="O901" s="17"/>
      <c r="P901" s="17"/>
      <c r="Q901" s="17"/>
      <c r="R901" s="16"/>
      <c r="S901" s="16"/>
      <c r="T901" s="18"/>
      <c r="U901" s="13"/>
      <c r="V901" s="13"/>
      <c r="W901" s="17"/>
      <c r="X901" s="17"/>
      <c r="Y901" s="17"/>
      <c r="Z901" s="17"/>
      <c r="AA901" s="13"/>
    </row>
    <row r="902" customFormat="false" ht="12.75" hidden="false" customHeight="false" outlineLevel="0" collapsed="false">
      <c r="A902" s="15"/>
      <c r="B902" s="16"/>
      <c r="C902" s="16"/>
      <c r="D902" s="17"/>
      <c r="E902" s="17"/>
      <c r="F902" s="17"/>
      <c r="G902" s="13"/>
      <c r="H902" s="13"/>
      <c r="I902" s="17"/>
      <c r="J902" s="17"/>
      <c r="K902" s="17"/>
      <c r="L902" s="17"/>
      <c r="M902" s="17"/>
      <c r="N902" s="17"/>
      <c r="O902" s="17"/>
      <c r="P902" s="17"/>
      <c r="Q902" s="17"/>
      <c r="R902" s="16"/>
      <c r="S902" s="16"/>
      <c r="T902" s="18"/>
      <c r="U902" s="13"/>
      <c r="V902" s="13"/>
      <c r="W902" s="17"/>
      <c r="X902" s="17"/>
      <c r="Y902" s="17"/>
      <c r="Z902" s="17"/>
      <c r="AA902" s="13"/>
    </row>
    <row r="903" customFormat="false" ht="12.75" hidden="false" customHeight="false" outlineLevel="0" collapsed="false">
      <c r="A903" s="15"/>
      <c r="B903" s="16"/>
      <c r="C903" s="16"/>
      <c r="D903" s="17"/>
      <c r="E903" s="17"/>
      <c r="F903" s="17"/>
      <c r="G903" s="13"/>
      <c r="H903" s="13"/>
      <c r="I903" s="17"/>
      <c r="J903" s="17"/>
      <c r="K903" s="17"/>
      <c r="L903" s="17"/>
      <c r="M903" s="17"/>
      <c r="N903" s="17"/>
      <c r="O903" s="17"/>
      <c r="P903" s="17"/>
      <c r="Q903" s="17"/>
      <c r="R903" s="16"/>
      <c r="S903" s="16"/>
      <c r="T903" s="18"/>
      <c r="U903" s="13"/>
      <c r="V903" s="13"/>
      <c r="W903" s="17"/>
      <c r="X903" s="17"/>
      <c r="Y903" s="17"/>
      <c r="Z903" s="17"/>
      <c r="AA903" s="13"/>
    </row>
    <row r="904" customFormat="false" ht="12.75" hidden="false" customHeight="false" outlineLevel="0" collapsed="false">
      <c r="A904" s="15"/>
      <c r="B904" s="16"/>
      <c r="C904" s="16"/>
      <c r="D904" s="17"/>
      <c r="E904" s="17"/>
      <c r="F904" s="17"/>
      <c r="G904" s="13"/>
      <c r="H904" s="13"/>
      <c r="I904" s="17"/>
      <c r="J904" s="17"/>
      <c r="K904" s="17"/>
      <c r="L904" s="17"/>
      <c r="M904" s="17"/>
      <c r="N904" s="17"/>
      <c r="O904" s="17"/>
      <c r="P904" s="17"/>
      <c r="Q904" s="17"/>
      <c r="R904" s="16"/>
      <c r="S904" s="16"/>
      <c r="T904" s="18"/>
      <c r="U904" s="13"/>
      <c r="V904" s="13"/>
      <c r="W904" s="17"/>
      <c r="X904" s="17"/>
      <c r="Y904" s="17"/>
      <c r="Z904" s="17"/>
      <c r="AA904" s="13"/>
    </row>
    <row r="905" customFormat="false" ht="12.75" hidden="false" customHeight="false" outlineLevel="0" collapsed="false">
      <c r="A905" s="15"/>
      <c r="B905" s="16"/>
      <c r="C905" s="16"/>
      <c r="D905" s="17"/>
      <c r="E905" s="17"/>
      <c r="F905" s="17"/>
      <c r="G905" s="13"/>
      <c r="H905" s="13"/>
      <c r="I905" s="17"/>
      <c r="J905" s="17"/>
      <c r="K905" s="17"/>
      <c r="L905" s="17"/>
      <c r="M905" s="17"/>
      <c r="N905" s="17"/>
      <c r="O905" s="17"/>
      <c r="P905" s="17"/>
      <c r="Q905" s="17"/>
      <c r="R905" s="16"/>
      <c r="S905" s="16"/>
      <c r="T905" s="18"/>
      <c r="U905" s="13"/>
      <c r="V905" s="13"/>
      <c r="W905" s="17"/>
      <c r="X905" s="17"/>
      <c r="Y905" s="17"/>
      <c r="Z905" s="17"/>
      <c r="AA905" s="13"/>
    </row>
    <row r="906" customFormat="false" ht="12.75" hidden="false" customHeight="false" outlineLevel="0" collapsed="false">
      <c r="A906" s="15"/>
      <c r="B906" s="16"/>
      <c r="C906" s="16"/>
      <c r="D906" s="17"/>
      <c r="E906" s="17"/>
      <c r="F906" s="17"/>
      <c r="G906" s="13"/>
      <c r="H906" s="13"/>
      <c r="I906" s="17"/>
      <c r="J906" s="17"/>
      <c r="K906" s="17"/>
      <c r="L906" s="17"/>
      <c r="M906" s="17"/>
      <c r="N906" s="17"/>
      <c r="O906" s="17"/>
      <c r="P906" s="17"/>
      <c r="Q906" s="17"/>
      <c r="R906" s="16"/>
      <c r="S906" s="16"/>
      <c r="T906" s="18"/>
      <c r="U906" s="13"/>
      <c r="V906" s="13"/>
      <c r="W906" s="17"/>
      <c r="X906" s="17"/>
      <c r="Y906" s="17"/>
      <c r="Z906" s="17"/>
      <c r="AA906" s="13"/>
    </row>
    <row r="907" customFormat="false" ht="12.75" hidden="false" customHeight="false" outlineLevel="0" collapsed="false">
      <c r="A907" s="15"/>
      <c r="B907" s="16"/>
      <c r="C907" s="16"/>
      <c r="D907" s="17"/>
      <c r="E907" s="17"/>
      <c r="F907" s="17"/>
      <c r="G907" s="13"/>
      <c r="H907" s="13"/>
      <c r="I907" s="17"/>
      <c r="J907" s="17"/>
      <c r="K907" s="17"/>
      <c r="L907" s="17"/>
      <c r="M907" s="17"/>
      <c r="N907" s="17"/>
      <c r="O907" s="17"/>
      <c r="P907" s="17"/>
      <c r="Q907" s="17"/>
      <c r="R907" s="16"/>
      <c r="S907" s="16"/>
      <c r="T907" s="18"/>
      <c r="U907" s="13"/>
      <c r="V907" s="13"/>
      <c r="W907" s="17"/>
      <c r="X907" s="17"/>
      <c r="Y907" s="17"/>
      <c r="Z907" s="17"/>
      <c r="AA907" s="13"/>
    </row>
    <row r="908" customFormat="false" ht="12.75" hidden="false" customHeight="false" outlineLevel="0" collapsed="false">
      <c r="A908" s="15"/>
      <c r="B908" s="16"/>
      <c r="C908" s="16"/>
      <c r="D908" s="17"/>
      <c r="E908" s="17"/>
      <c r="F908" s="17"/>
      <c r="G908" s="13"/>
      <c r="H908" s="13"/>
      <c r="I908" s="17"/>
      <c r="J908" s="17"/>
      <c r="K908" s="17"/>
      <c r="L908" s="17"/>
      <c r="M908" s="17"/>
      <c r="N908" s="17"/>
      <c r="O908" s="17"/>
      <c r="P908" s="17"/>
      <c r="Q908" s="17"/>
      <c r="R908" s="16"/>
      <c r="S908" s="16"/>
      <c r="T908" s="18"/>
      <c r="U908" s="13"/>
      <c r="V908" s="13"/>
      <c r="W908" s="17"/>
      <c r="X908" s="17"/>
      <c r="Y908" s="17"/>
      <c r="Z908" s="17"/>
      <c r="AA908" s="13"/>
    </row>
    <row r="909" customFormat="false" ht="12.75" hidden="false" customHeight="false" outlineLevel="0" collapsed="false">
      <c r="A909" s="15"/>
      <c r="B909" s="16"/>
      <c r="C909" s="16"/>
      <c r="D909" s="17"/>
      <c r="E909" s="17"/>
      <c r="F909" s="17"/>
      <c r="G909" s="13"/>
      <c r="H909" s="13"/>
      <c r="I909" s="17"/>
      <c r="J909" s="17"/>
      <c r="K909" s="17"/>
      <c r="L909" s="17"/>
      <c r="M909" s="17"/>
      <c r="N909" s="17"/>
      <c r="O909" s="17"/>
      <c r="P909" s="17"/>
      <c r="Q909" s="17"/>
      <c r="R909" s="16"/>
      <c r="S909" s="16"/>
      <c r="T909" s="18"/>
      <c r="U909" s="13"/>
      <c r="V909" s="13"/>
      <c r="W909" s="17"/>
      <c r="X909" s="17"/>
      <c r="Y909" s="17"/>
      <c r="Z909" s="17"/>
      <c r="AA909" s="13"/>
    </row>
    <row r="910" customFormat="false" ht="12.75" hidden="false" customHeight="false" outlineLevel="0" collapsed="false">
      <c r="A910" s="15"/>
      <c r="B910" s="16"/>
      <c r="C910" s="16"/>
      <c r="D910" s="17"/>
      <c r="E910" s="17"/>
      <c r="F910" s="17"/>
      <c r="G910" s="13"/>
      <c r="H910" s="13"/>
      <c r="I910" s="17"/>
      <c r="J910" s="17"/>
      <c r="K910" s="17"/>
      <c r="L910" s="17"/>
      <c r="M910" s="17"/>
      <c r="N910" s="17"/>
      <c r="O910" s="17"/>
      <c r="P910" s="17"/>
      <c r="Q910" s="17"/>
      <c r="R910" s="16"/>
      <c r="S910" s="16"/>
      <c r="T910" s="18"/>
      <c r="U910" s="13"/>
      <c r="V910" s="13"/>
      <c r="W910" s="17"/>
      <c r="X910" s="17"/>
      <c r="Y910" s="17"/>
      <c r="Z910" s="17"/>
      <c r="AA910" s="13"/>
    </row>
    <row r="911" customFormat="false" ht="12.75" hidden="false" customHeight="false" outlineLevel="0" collapsed="false">
      <c r="A911" s="15"/>
      <c r="B911" s="16"/>
      <c r="C911" s="16"/>
      <c r="D911" s="17"/>
      <c r="E911" s="17"/>
      <c r="F911" s="17"/>
      <c r="G911" s="13"/>
      <c r="H911" s="13"/>
      <c r="I911" s="17"/>
      <c r="J911" s="17"/>
      <c r="K911" s="17"/>
      <c r="L911" s="17"/>
      <c r="M911" s="17"/>
      <c r="N911" s="17"/>
      <c r="O911" s="17"/>
      <c r="P911" s="17"/>
      <c r="Q911" s="17"/>
      <c r="R911" s="16"/>
      <c r="S911" s="16"/>
      <c r="T911" s="18"/>
      <c r="U911" s="13"/>
      <c r="V911" s="13"/>
      <c r="W911" s="17"/>
      <c r="X911" s="17"/>
      <c r="Y911" s="17"/>
      <c r="Z911" s="17"/>
      <c r="AA911" s="13"/>
    </row>
    <row r="912" customFormat="false" ht="12.75" hidden="false" customHeight="false" outlineLevel="0" collapsed="false">
      <c r="A912" s="15"/>
      <c r="B912" s="16"/>
      <c r="C912" s="16"/>
      <c r="D912" s="17"/>
      <c r="E912" s="17"/>
      <c r="F912" s="17"/>
      <c r="G912" s="13"/>
      <c r="H912" s="13"/>
      <c r="I912" s="17"/>
      <c r="J912" s="17"/>
      <c r="K912" s="17"/>
      <c r="L912" s="17"/>
      <c r="M912" s="17"/>
      <c r="N912" s="17"/>
      <c r="O912" s="17"/>
      <c r="P912" s="17"/>
      <c r="Q912" s="17"/>
      <c r="R912" s="16"/>
      <c r="S912" s="16"/>
      <c r="T912" s="18"/>
      <c r="U912" s="13"/>
      <c r="V912" s="13"/>
      <c r="W912" s="17"/>
      <c r="X912" s="17"/>
      <c r="Y912" s="17"/>
      <c r="Z912" s="17"/>
      <c r="AA912" s="13"/>
    </row>
    <row r="913" customFormat="false" ht="12.75" hidden="false" customHeight="false" outlineLevel="0" collapsed="false">
      <c r="A913" s="15"/>
      <c r="B913" s="16"/>
      <c r="C913" s="16"/>
      <c r="D913" s="17"/>
      <c r="E913" s="17"/>
      <c r="F913" s="17"/>
      <c r="G913" s="13"/>
      <c r="H913" s="13"/>
      <c r="I913" s="17"/>
      <c r="J913" s="17"/>
      <c r="K913" s="17"/>
      <c r="L913" s="17"/>
      <c r="M913" s="17"/>
      <c r="N913" s="17"/>
      <c r="O913" s="17"/>
      <c r="P913" s="17"/>
      <c r="Q913" s="17"/>
      <c r="R913" s="16"/>
      <c r="S913" s="16"/>
      <c r="T913" s="18"/>
      <c r="U913" s="13"/>
      <c r="V913" s="13"/>
      <c r="W913" s="17"/>
      <c r="X913" s="17"/>
      <c r="Y913" s="17"/>
      <c r="Z913" s="17"/>
      <c r="AA913" s="13"/>
    </row>
    <row r="914" customFormat="false" ht="12.75" hidden="false" customHeight="false" outlineLevel="0" collapsed="false">
      <c r="A914" s="15"/>
      <c r="B914" s="16"/>
      <c r="C914" s="16"/>
      <c r="D914" s="17"/>
      <c r="E914" s="17"/>
      <c r="F914" s="17"/>
      <c r="G914" s="13"/>
      <c r="H914" s="13"/>
      <c r="I914" s="17"/>
      <c r="J914" s="17"/>
      <c r="K914" s="17"/>
      <c r="L914" s="17"/>
      <c r="M914" s="17"/>
      <c r="N914" s="17"/>
      <c r="O914" s="17"/>
      <c r="P914" s="17"/>
      <c r="Q914" s="17"/>
      <c r="R914" s="16"/>
      <c r="S914" s="16"/>
      <c r="T914" s="18"/>
      <c r="U914" s="13"/>
      <c r="V914" s="13"/>
      <c r="W914" s="17"/>
      <c r="X914" s="17"/>
      <c r="Y914" s="17"/>
      <c r="Z914" s="17"/>
      <c r="AA914" s="13"/>
    </row>
    <row r="915" customFormat="false" ht="12.75" hidden="false" customHeight="false" outlineLevel="0" collapsed="false">
      <c r="A915" s="15"/>
      <c r="B915" s="16"/>
      <c r="C915" s="16"/>
      <c r="D915" s="17"/>
      <c r="E915" s="17"/>
      <c r="F915" s="17"/>
      <c r="G915" s="13"/>
      <c r="H915" s="13"/>
      <c r="I915" s="17"/>
      <c r="J915" s="17"/>
      <c r="K915" s="17"/>
      <c r="L915" s="17"/>
      <c r="M915" s="17"/>
      <c r="N915" s="17"/>
      <c r="O915" s="17"/>
      <c r="P915" s="17"/>
      <c r="Q915" s="17"/>
      <c r="R915" s="16"/>
      <c r="S915" s="16"/>
      <c r="T915" s="18"/>
      <c r="U915" s="13"/>
      <c r="V915" s="13"/>
      <c r="W915" s="17"/>
      <c r="X915" s="17"/>
      <c r="Y915" s="17"/>
      <c r="Z915" s="17"/>
      <c r="AA915" s="13"/>
    </row>
    <row r="916" customFormat="false" ht="12.75" hidden="false" customHeight="false" outlineLevel="0" collapsed="false">
      <c r="A916" s="15"/>
      <c r="B916" s="16"/>
      <c r="C916" s="16"/>
      <c r="D916" s="17"/>
      <c r="E916" s="17"/>
      <c r="F916" s="17"/>
      <c r="G916" s="13"/>
      <c r="H916" s="13"/>
      <c r="I916" s="17"/>
      <c r="J916" s="17"/>
      <c r="K916" s="17"/>
      <c r="L916" s="17"/>
      <c r="M916" s="17"/>
      <c r="N916" s="17"/>
      <c r="O916" s="17"/>
      <c r="P916" s="17"/>
      <c r="Q916" s="17"/>
      <c r="R916" s="16"/>
      <c r="S916" s="16"/>
      <c r="T916" s="18"/>
      <c r="U916" s="13"/>
      <c r="V916" s="13"/>
      <c r="W916" s="17"/>
      <c r="X916" s="17"/>
      <c r="Y916" s="17"/>
      <c r="Z916" s="17"/>
      <c r="AA916" s="13"/>
    </row>
    <row r="917" customFormat="false" ht="12.75" hidden="false" customHeight="false" outlineLevel="0" collapsed="false">
      <c r="A917" s="15"/>
      <c r="B917" s="16"/>
      <c r="C917" s="16"/>
      <c r="D917" s="17"/>
      <c r="E917" s="17"/>
      <c r="F917" s="17"/>
      <c r="G917" s="13"/>
      <c r="H917" s="13"/>
      <c r="I917" s="17"/>
      <c r="J917" s="17"/>
      <c r="K917" s="17"/>
      <c r="L917" s="17"/>
      <c r="M917" s="17"/>
      <c r="N917" s="17"/>
      <c r="O917" s="17"/>
      <c r="P917" s="17"/>
      <c r="Q917" s="17"/>
      <c r="R917" s="16"/>
      <c r="S917" s="16"/>
      <c r="T917" s="18"/>
      <c r="U917" s="13"/>
      <c r="V917" s="13"/>
      <c r="W917" s="17"/>
      <c r="X917" s="17"/>
      <c r="Y917" s="17"/>
      <c r="Z917" s="17"/>
      <c r="AA917" s="13"/>
    </row>
    <row r="918" customFormat="false" ht="12.75" hidden="false" customHeight="false" outlineLevel="0" collapsed="false">
      <c r="A918" s="15"/>
      <c r="B918" s="16"/>
      <c r="C918" s="16"/>
      <c r="D918" s="17"/>
      <c r="E918" s="17"/>
      <c r="F918" s="17"/>
      <c r="G918" s="13"/>
      <c r="H918" s="13"/>
      <c r="I918" s="17"/>
      <c r="J918" s="17"/>
      <c r="K918" s="17"/>
      <c r="L918" s="17"/>
      <c r="M918" s="17"/>
      <c r="N918" s="17"/>
      <c r="O918" s="17"/>
      <c r="P918" s="17"/>
      <c r="Q918" s="17"/>
      <c r="R918" s="16"/>
      <c r="S918" s="16"/>
      <c r="T918" s="18"/>
      <c r="U918" s="13"/>
      <c r="V918" s="13"/>
      <c r="W918" s="17"/>
      <c r="X918" s="17"/>
      <c r="Y918" s="17"/>
      <c r="Z918" s="17"/>
      <c r="AA918" s="13"/>
    </row>
    <row r="919" customFormat="false" ht="12.75" hidden="false" customHeight="false" outlineLevel="0" collapsed="false">
      <c r="A919" s="15"/>
      <c r="B919" s="16"/>
      <c r="C919" s="16"/>
      <c r="D919" s="17"/>
      <c r="E919" s="17"/>
      <c r="F919" s="17"/>
      <c r="G919" s="13"/>
      <c r="H919" s="13"/>
      <c r="I919" s="17"/>
      <c r="J919" s="17"/>
      <c r="K919" s="17"/>
      <c r="L919" s="17"/>
      <c r="M919" s="17"/>
      <c r="N919" s="17"/>
      <c r="O919" s="17"/>
      <c r="P919" s="17"/>
      <c r="Q919" s="17"/>
      <c r="R919" s="16"/>
      <c r="S919" s="16"/>
      <c r="T919" s="18"/>
      <c r="U919" s="13"/>
      <c r="V919" s="13"/>
      <c r="W919" s="17"/>
      <c r="X919" s="17"/>
      <c r="Y919" s="17"/>
      <c r="Z919" s="17"/>
      <c r="AA919" s="13"/>
    </row>
    <row r="920" customFormat="false" ht="12.75" hidden="false" customHeight="false" outlineLevel="0" collapsed="false">
      <c r="A920" s="15"/>
      <c r="B920" s="16"/>
      <c r="C920" s="16"/>
      <c r="D920" s="17"/>
      <c r="E920" s="17"/>
      <c r="F920" s="17"/>
      <c r="G920" s="13"/>
      <c r="H920" s="13"/>
      <c r="I920" s="17"/>
      <c r="J920" s="17"/>
      <c r="K920" s="17"/>
      <c r="L920" s="17"/>
      <c r="M920" s="17"/>
      <c r="N920" s="17"/>
      <c r="O920" s="17"/>
      <c r="P920" s="17"/>
      <c r="Q920" s="17"/>
      <c r="R920" s="16"/>
      <c r="S920" s="16"/>
      <c r="T920" s="18"/>
      <c r="U920" s="13"/>
      <c r="V920" s="13"/>
      <c r="W920" s="17"/>
      <c r="X920" s="17"/>
      <c r="Y920" s="17"/>
      <c r="Z920" s="17"/>
      <c r="AA920" s="13"/>
    </row>
    <row r="921" customFormat="false" ht="12.75" hidden="false" customHeight="false" outlineLevel="0" collapsed="false">
      <c r="A921" s="15"/>
      <c r="B921" s="16"/>
      <c r="C921" s="16"/>
      <c r="D921" s="17"/>
      <c r="E921" s="17"/>
      <c r="F921" s="17"/>
      <c r="G921" s="13"/>
      <c r="H921" s="13"/>
      <c r="I921" s="17"/>
      <c r="J921" s="17"/>
      <c r="K921" s="17"/>
      <c r="L921" s="17"/>
      <c r="M921" s="17"/>
      <c r="N921" s="17"/>
      <c r="O921" s="17"/>
      <c r="P921" s="17"/>
      <c r="Q921" s="17"/>
      <c r="R921" s="16"/>
      <c r="S921" s="16"/>
      <c r="T921" s="18"/>
      <c r="U921" s="13"/>
      <c r="V921" s="13"/>
      <c r="W921" s="17"/>
      <c r="X921" s="17"/>
      <c r="Y921" s="17"/>
      <c r="Z921" s="17"/>
      <c r="AA921" s="13"/>
    </row>
    <row r="922" customFormat="false" ht="12.75" hidden="false" customHeight="false" outlineLevel="0" collapsed="false">
      <c r="A922" s="15"/>
      <c r="B922" s="16"/>
      <c r="C922" s="16"/>
      <c r="D922" s="17"/>
      <c r="E922" s="17"/>
      <c r="F922" s="17"/>
      <c r="G922" s="13"/>
      <c r="H922" s="13"/>
      <c r="I922" s="17"/>
      <c r="J922" s="17"/>
      <c r="K922" s="17"/>
      <c r="L922" s="17"/>
      <c r="M922" s="17"/>
      <c r="N922" s="17"/>
      <c r="O922" s="17"/>
      <c r="P922" s="17"/>
      <c r="Q922" s="17"/>
      <c r="R922" s="16"/>
      <c r="S922" s="16"/>
      <c r="T922" s="18"/>
      <c r="U922" s="13"/>
      <c r="V922" s="13"/>
      <c r="W922" s="17"/>
      <c r="X922" s="17"/>
      <c r="Y922" s="17"/>
      <c r="Z922" s="17"/>
      <c r="AA922" s="13"/>
    </row>
    <row r="923" customFormat="false" ht="12.75" hidden="false" customHeight="false" outlineLevel="0" collapsed="false">
      <c r="A923" s="15"/>
      <c r="B923" s="16"/>
      <c r="C923" s="16"/>
      <c r="D923" s="17"/>
      <c r="E923" s="17"/>
      <c r="F923" s="17"/>
      <c r="G923" s="13"/>
      <c r="H923" s="13"/>
      <c r="I923" s="17"/>
      <c r="J923" s="17"/>
      <c r="K923" s="17"/>
      <c r="L923" s="17"/>
      <c r="M923" s="17"/>
      <c r="N923" s="17"/>
      <c r="O923" s="17"/>
      <c r="P923" s="17"/>
      <c r="Q923" s="17"/>
      <c r="R923" s="16"/>
      <c r="S923" s="16"/>
      <c r="T923" s="18"/>
      <c r="U923" s="13"/>
      <c r="V923" s="13"/>
      <c r="W923" s="17"/>
      <c r="X923" s="17"/>
      <c r="Y923" s="17"/>
      <c r="Z923" s="17"/>
      <c r="AA923" s="13"/>
    </row>
    <row r="924" customFormat="false" ht="12.75" hidden="false" customHeight="false" outlineLevel="0" collapsed="false">
      <c r="A924" s="15"/>
      <c r="B924" s="16"/>
      <c r="C924" s="16"/>
      <c r="D924" s="17"/>
      <c r="E924" s="17"/>
      <c r="F924" s="17"/>
      <c r="G924" s="13"/>
      <c r="H924" s="13"/>
      <c r="I924" s="17"/>
      <c r="J924" s="17"/>
      <c r="K924" s="17"/>
      <c r="L924" s="17"/>
      <c r="M924" s="17"/>
      <c r="N924" s="17"/>
      <c r="O924" s="17"/>
      <c r="P924" s="17"/>
      <c r="Q924" s="17"/>
      <c r="R924" s="16"/>
      <c r="S924" s="16"/>
      <c r="T924" s="18"/>
      <c r="U924" s="13"/>
      <c r="V924" s="13"/>
      <c r="W924" s="17"/>
      <c r="X924" s="17"/>
      <c r="Y924" s="17"/>
      <c r="Z924" s="17"/>
      <c r="AA924" s="13"/>
    </row>
    <row r="925" customFormat="false" ht="12.75" hidden="false" customHeight="false" outlineLevel="0" collapsed="false">
      <c r="A925" s="15"/>
      <c r="B925" s="16"/>
      <c r="C925" s="16"/>
      <c r="D925" s="17"/>
      <c r="E925" s="17"/>
      <c r="F925" s="17"/>
      <c r="G925" s="13"/>
      <c r="H925" s="13"/>
      <c r="I925" s="17"/>
      <c r="J925" s="17"/>
      <c r="K925" s="17"/>
      <c r="L925" s="17"/>
      <c r="M925" s="17"/>
      <c r="N925" s="17"/>
      <c r="O925" s="17"/>
      <c r="P925" s="17"/>
      <c r="Q925" s="17"/>
      <c r="R925" s="16"/>
      <c r="S925" s="16"/>
      <c r="T925" s="18"/>
      <c r="U925" s="13"/>
      <c r="V925" s="13"/>
      <c r="W925" s="17"/>
      <c r="X925" s="17"/>
      <c r="Y925" s="17"/>
      <c r="Z925" s="17"/>
      <c r="AA925" s="13"/>
    </row>
    <row r="926" customFormat="false" ht="12.75" hidden="false" customHeight="false" outlineLevel="0" collapsed="false">
      <c r="A926" s="15"/>
      <c r="B926" s="16"/>
      <c r="C926" s="16"/>
      <c r="D926" s="17"/>
      <c r="E926" s="17"/>
      <c r="F926" s="17"/>
      <c r="G926" s="13"/>
      <c r="H926" s="13"/>
      <c r="I926" s="17"/>
      <c r="J926" s="17"/>
      <c r="K926" s="17"/>
      <c r="L926" s="17"/>
      <c r="M926" s="17"/>
      <c r="N926" s="17"/>
      <c r="O926" s="17"/>
      <c r="P926" s="17"/>
      <c r="Q926" s="17"/>
      <c r="R926" s="16"/>
      <c r="S926" s="16"/>
      <c r="T926" s="18"/>
      <c r="U926" s="13"/>
      <c r="V926" s="13"/>
      <c r="W926" s="17"/>
      <c r="X926" s="17"/>
      <c r="Y926" s="17"/>
      <c r="Z926" s="17"/>
      <c r="AA926" s="13"/>
    </row>
    <row r="927" customFormat="false" ht="12.75" hidden="false" customHeight="false" outlineLevel="0" collapsed="false">
      <c r="A927" s="15"/>
      <c r="B927" s="16"/>
      <c r="C927" s="16"/>
      <c r="D927" s="17"/>
      <c r="E927" s="17"/>
      <c r="F927" s="17"/>
      <c r="G927" s="13"/>
      <c r="H927" s="13"/>
      <c r="I927" s="17"/>
      <c r="J927" s="17"/>
      <c r="K927" s="17"/>
      <c r="L927" s="17"/>
      <c r="M927" s="17"/>
      <c r="N927" s="17"/>
      <c r="O927" s="17"/>
      <c r="P927" s="17"/>
      <c r="Q927" s="17"/>
      <c r="R927" s="16"/>
      <c r="S927" s="16"/>
      <c r="T927" s="18"/>
      <c r="U927" s="13"/>
      <c r="V927" s="13"/>
      <c r="W927" s="17"/>
      <c r="X927" s="17"/>
      <c r="Y927" s="17"/>
      <c r="Z927" s="17"/>
      <c r="AA927" s="13"/>
    </row>
    <row r="928" customFormat="false" ht="12.75" hidden="false" customHeight="false" outlineLevel="0" collapsed="false">
      <c r="A928" s="15"/>
      <c r="B928" s="16"/>
      <c r="C928" s="16"/>
      <c r="D928" s="17"/>
      <c r="E928" s="17"/>
      <c r="F928" s="17"/>
      <c r="G928" s="13"/>
      <c r="H928" s="13"/>
      <c r="I928" s="17"/>
      <c r="J928" s="17"/>
      <c r="K928" s="17"/>
      <c r="L928" s="17"/>
      <c r="M928" s="17"/>
      <c r="N928" s="17"/>
      <c r="O928" s="17"/>
      <c r="P928" s="17"/>
      <c r="Q928" s="17"/>
      <c r="R928" s="16"/>
      <c r="S928" s="16"/>
      <c r="T928" s="18"/>
      <c r="U928" s="13"/>
      <c r="V928" s="13"/>
      <c r="W928" s="17"/>
      <c r="X928" s="17"/>
      <c r="Y928" s="17"/>
      <c r="Z928" s="17"/>
      <c r="AA928" s="13"/>
    </row>
    <row r="929" customFormat="false" ht="12.75" hidden="false" customHeight="false" outlineLevel="0" collapsed="false">
      <c r="A929" s="15"/>
      <c r="B929" s="16"/>
      <c r="C929" s="16"/>
      <c r="D929" s="17"/>
      <c r="E929" s="17"/>
      <c r="F929" s="17"/>
      <c r="G929" s="13"/>
      <c r="H929" s="13"/>
      <c r="I929" s="17"/>
      <c r="J929" s="17"/>
      <c r="K929" s="17"/>
      <c r="L929" s="17"/>
      <c r="M929" s="17"/>
      <c r="N929" s="17"/>
      <c r="O929" s="17"/>
      <c r="P929" s="17"/>
      <c r="Q929" s="17"/>
      <c r="R929" s="16"/>
      <c r="S929" s="16"/>
      <c r="T929" s="18"/>
      <c r="U929" s="13"/>
      <c r="V929" s="13"/>
      <c r="W929" s="17"/>
      <c r="X929" s="17"/>
      <c r="Y929" s="17"/>
      <c r="Z929" s="17"/>
      <c r="AA929" s="13"/>
    </row>
    <row r="930" customFormat="false" ht="12.75" hidden="false" customHeight="false" outlineLevel="0" collapsed="false">
      <c r="A930" s="15"/>
      <c r="B930" s="16"/>
      <c r="C930" s="16"/>
      <c r="D930" s="17"/>
      <c r="E930" s="17"/>
      <c r="F930" s="17"/>
      <c r="G930" s="13"/>
      <c r="H930" s="13"/>
      <c r="I930" s="17"/>
      <c r="J930" s="17"/>
      <c r="K930" s="17"/>
      <c r="L930" s="17"/>
      <c r="M930" s="17"/>
      <c r="N930" s="17"/>
      <c r="O930" s="17"/>
      <c r="P930" s="17"/>
      <c r="Q930" s="17"/>
      <c r="R930" s="16"/>
      <c r="S930" s="16"/>
      <c r="T930" s="18"/>
      <c r="U930" s="13"/>
      <c r="V930" s="13"/>
      <c r="W930" s="17"/>
      <c r="X930" s="17"/>
      <c r="Y930" s="17"/>
      <c r="Z930" s="17"/>
      <c r="AA930" s="13"/>
    </row>
    <row r="931" customFormat="false" ht="12.75" hidden="false" customHeight="false" outlineLevel="0" collapsed="false">
      <c r="A931" s="15"/>
      <c r="B931" s="16"/>
      <c r="C931" s="16"/>
      <c r="D931" s="17"/>
      <c r="E931" s="17"/>
      <c r="F931" s="17"/>
      <c r="G931" s="13"/>
      <c r="H931" s="13"/>
      <c r="I931" s="17"/>
      <c r="J931" s="17"/>
      <c r="K931" s="17"/>
      <c r="L931" s="17"/>
      <c r="M931" s="17"/>
      <c r="N931" s="17"/>
      <c r="O931" s="17"/>
      <c r="P931" s="17"/>
      <c r="Q931" s="17"/>
      <c r="R931" s="16"/>
      <c r="S931" s="16"/>
      <c r="T931" s="18"/>
      <c r="U931" s="13"/>
      <c r="V931" s="13"/>
      <c r="W931" s="17"/>
      <c r="X931" s="17"/>
      <c r="Y931" s="17"/>
      <c r="Z931" s="17"/>
      <c r="AA931" s="13"/>
    </row>
    <row r="932" customFormat="false" ht="12.75" hidden="false" customHeight="false" outlineLevel="0" collapsed="false">
      <c r="A932" s="15"/>
      <c r="B932" s="16"/>
      <c r="C932" s="16"/>
      <c r="D932" s="17"/>
      <c r="E932" s="17"/>
      <c r="F932" s="17"/>
      <c r="G932" s="13"/>
      <c r="H932" s="13"/>
      <c r="I932" s="17"/>
      <c r="J932" s="17"/>
      <c r="K932" s="17"/>
      <c r="L932" s="17"/>
      <c r="M932" s="17"/>
      <c r="N932" s="17"/>
      <c r="O932" s="17"/>
      <c r="P932" s="17"/>
      <c r="Q932" s="17"/>
      <c r="R932" s="16"/>
      <c r="S932" s="16"/>
      <c r="T932" s="18"/>
      <c r="U932" s="13"/>
      <c r="V932" s="13"/>
      <c r="W932" s="17"/>
      <c r="X932" s="17"/>
      <c r="Y932" s="17"/>
      <c r="Z932" s="17"/>
      <c r="AA932" s="13"/>
    </row>
    <row r="933" customFormat="false" ht="12.75" hidden="false" customHeight="false" outlineLevel="0" collapsed="false">
      <c r="A933" s="15"/>
      <c r="B933" s="16"/>
      <c r="C933" s="16"/>
      <c r="D933" s="17"/>
      <c r="E933" s="17"/>
      <c r="F933" s="17"/>
      <c r="G933" s="13"/>
      <c r="H933" s="13"/>
      <c r="I933" s="17"/>
      <c r="J933" s="17"/>
      <c r="K933" s="17"/>
      <c r="L933" s="17"/>
      <c r="M933" s="17"/>
      <c r="N933" s="17"/>
      <c r="O933" s="17"/>
      <c r="P933" s="17"/>
      <c r="Q933" s="17"/>
      <c r="R933" s="16"/>
      <c r="S933" s="16"/>
      <c r="T933" s="18"/>
      <c r="U933" s="13"/>
      <c r="V933" s="13"/>
      <c r="W933" s="17"/>
      <c r="X933" s="17"/>
      <c r="Y933" s="17"/>
      <c r="Z933" s="17"/>
      <c r="AA933" s="13"/>
    </row>
    <row r="934" customFormat="false" ht="12.75" hidden="false" customHeight="false" outlineLevel="0" collapsed="false">
      <c r="A934" s="15"/>
      <c r="B934" s="16"/>
      <c r="C934" s="16"/>
      <c r="D934" s="17"/>
      <c r="E934" s="17"/>
      <c r="F934" s="17"/>
      <c r="G934" s="13"/>
      <c r="H934" s="13"/>
      <c r="I934" s="17"/>
      <c r="J934" s="17"/>
      <c r="K934" s="17"/>
      <c r="L934" s="17"/>
      <c r="M934" s="17"/>
      <c r="N934" s="17"/>
      <c r="O934" s="17"/>
      <c r="P934" s="17"/>
      <c r="Q934" s="17"/>
      <c r="R934" s="16"/>
      <c r="S934" s="16"/>
      <c r="T934" s="18"/>
      <c r="U934" s="13"/>
      <c r="V934" s="13"/>
      <c r="W934" s="17"/>
      <c r="X934" s="17"/>
      <c r="Y934" s="17"/>
      <c r="Z934" s="17"/>
      <c r="AA934" s="13"/>
    </row>
    <row r="935" customFormat="false" ht="12.75" hidden="false" customHeight="false" outlineLevel="0" collapsed="false">
      <c r="A935" s="15"/>
      <c r="B935" s="16"/>
      <c r="C935" s="16"/>
      <c r="D935" s="17"/>
      <c r="E935" s="17"/>
      <c r="F935" s="17"/>
      <c r="G935" s="13"/>
      <c r="H935" s="13"/>
      <c r="I935" s="17"/>
      <c r="J935" s="17"/>
      <c r="K935" s="17"/>
      <c r="L935" s="17"/>
      <c r="M935" s="17"/>
      <c r="N935" s="17"/>
      <c r="O935" s="17"/>
      <c r="P935" s="17"/>
      <c r="Q935" s="17"/>
      <c r="R935" s="16"/>
      <c r="S935" s="16"/>
      <c r="T935" s="18"/>
      <c r="U935" s="13"/>
      <c r="V935" s="13"/>
      <c r="W935" s="17"/>
      <c r="X935" s="17"/>
      <c r="Y935" s="17"/>
      <c r="Z935" s="17"/>
      <c r="AA935" s="13"/>
    </row>
    <row r="936" customFormat="false" ht="12.75" hidden="false" customHeight="false" outlineLevel="0" collapsed="false">
      <c r="A936" s="15"/>
      <c r="B936" s="16"/>
      <c r="C936" s="16"/>
      <c r="D936" s="17"/>
      <c r="E936" s="17"/>
      <c r="F936" s="17"/>
      <c r="G936" s="13"/>
      <c r="H936" s="13"/>
      <c r="I936" s="17"/>
      <c r="J936" s="17"/>
      <c r="K936" s="17"/>
      <c r="L936" s="17"/>
      <c r="M936" s="17"/>
      <c r="N936" s="17"/>
      <c r="O936" s="17"/>
      <c r="P936" s="17"/>
      <c r="Q936" s="17"/>
      <c r="R936" s="16"/>
      <c r="S936" s="16"/>
      <c r="T936" s="18"/>
      <c r="U936" s="13"/>
      <c r="V936" s="13"/>
      <c r="W936" s="17"/>
      <c r="X936" s="17"/>
      <c r="Y936" s="17"/>
      <c r="Z936" s="17"/>
      <c r="AA936" s="13"/>
    </row>
    <row r="937" customFormat="false" ht="12.75" hidden="false" customHeight="false" outlineLevel="0" collapsed="false">
      <c r="A937" s="15"/>
      <c r="B937" s="16"/>
      <c r="C937" s="16"/>
      <c r="D937" s="17"/>
      <c r="E937" s="17"/>
      <c r="F937" s="17"/>
      <c r="G937" s="13"/>
      <c r="H937" s="13"/>
      <c r="I937" s="17"/>
      <c r="J937" s="17"/>
      <c r="K937" s="17"/>
      <c r="L937" s="17"/>
      <c r="M937" s="17"/>
      <c r="N937" s="17"/>
      <c r="O937" s="17"/>
      <c r="P937" s="17"/>
      <c r="Q937" s="17"/>
      <c r="R937" s="16"/>
      <c r="S937" s="16"/>
      <c r="T937" s="18"/>
      <c r="U937" s="13"/>
      <c r="V937" s="13"/>
      <c r="W937" s="17"/>
      <c r="X937" s="17"/>
      <c r="Y937" s="17"/>
      <c r="Z937" s="17"/>
      <c r="AA937" s="13"/>
    </row>
    <row r="938" customFormat="false" ht="12.75" hidden="false" customHeight="false" outlineLevel="0" collapsed="false">
      <c r="A938" s="15"/>
      <c r="B938" s="16"/>
      <c r="C938" s="16"/>
      <c r="D938" s="17"/>
      <c r="E938" s="17"/>
      <c r="F938" s="17"/>
      <c r="G938" s="13"/>
      <c r="H938" s="13"/>
      <c r="I938" s="17"/>
      <c r="J938" s="17"/>
      <c r="K938" s="17"/>
      <c r="L938" s="17"/>
      <c r="M938" s="17"/>
      <c r="N938" s="17"/>
      <c r="O938" s="17"/>
      <c r="P938" s="17"/>
      <c r="Q938" s="17"/>
      <c r="R938" s="16"/>
      <c r="S938" s="16"/>
      <c r="T938" s="18"/>
      <c r="U938" s="13"/>
      <c r="V938" s="13"/>
      <c r="W938" s="17"/>
      <c r="X938" s="17"/>
      <c r="Y938" s="17"/>
      <c r="Z938" s="17"/>
      <c r="AA938" s="13"/>
    </row>
    <row r="939" customFormat="false" ht="12.75" hidden="false" customHeight="false" outlineLevel="0" collapsed="false">
      <c r="A939" s="15"/>
      <c r="B939" s="16"/>
      <c r="C939" s="16"/>
      <c r="D939" s="17"/>
      <c r="E939" s="17"/>
      <c r="F939" s="17"/>
      <c r="G939" s="13"/>
      <c r="H939" s="13"/>
      <c r="I939" s="17"/>
      <c r="J939" s="17"/>
      <c r="K939" s="17"/>
      <c r="L939" s="17"/>
      <c r="M939" s="17"/>
      <c r="N939" s="17"/>
      <c r="O939" s="17"/>
      <c r="P939" s="17"/>
      <c r="Q939" s="17"/>
      <c r="R939" s="16"/>
      <c r="S939" s="16"/>
      <c r="T939" s="18"/>
      <c r="U939" s="13"/>
      <c r="V939" s="13"/>
      <c r="W939" s="17"/>
      <c r="X939" s="17"/>
      <c r="Y939" s="17"/>
      <c r="Z939" s="17"/>
      <c r="AA939" s="13"/>
    </row>
    <row r="940" customFormat="false" ht="12.75" hidden="false" customHeight="false" outlineLevel="0" collapsed="false">
      <c r="A940" s="15"/>
      <c r="B940" s="16"/>
      <c r="C940" s="16"/>
      <c r="D940" s="17"/>
      <c r="E940" s="17"/>
      <c r="F940" s="17"/>
      <c r="G940" s="13"/>
      <c r="H940" s="13"/>
      <c r="I940" s="17"/>
      <c r="J940" s="17"/>
      <c r="K940" s="17"/>
      <c r="L940" s="17"/>
      <c r="M940" s="17"/>
      <c r="N940" s="17"/>
      <c r="O940" s="17"/>
      <c r="P940" s="17"/>
      <c r="Q940" s="17"/>
      <c r="R940" s="16"/>
      <c r="S940" s="16"/>
      <c r="T940" s="18"/>
      <c r="U940" s="13"/>
      <c r="V940" s="13"/>
      <c r="W940" s="17"/>
      <c r="X940" s="17"/>
      <c r="Y940" s="17"/>
      <c r="Z940" s="17"/>
      <c r="AA940" s="13"/>
    </row>
    <row r="941" customFormat="false" ht="12.75" hidden="false" customHeight="false" outlineLevel="0" collapsed="false">
      <c r="A941" s="15"/>
      <c r="B941" s="16"/>
      <c r="C941" s="16"/>
      <c r="D941" s="17"/>
      <c r="E941" s="17"/>
      <c r="F941" s="17"/>
      <c r="G941" s="13"/>
      <c r="H941" s="13"/>
      <c r="I941" s="17"/>
      <c r="J941" s="17"/>
      <c r="K941" s="17"/>
      <c r="L941" s="17"/>
      <c r="M941" s="17"/>
      <c r="N941" s="17"/>
      <c r="O941" s="17"/>
      <c r="P941" s="17"/>
      <c r="Q941" s="17"/>
      <c r="R941" s="16"/>
      <c r="S941" s="16"/>
      <c r="T941" s="18"/>
      <c r="U941" s="13"/>
      <c r="V941" s="13"/>
      <c r="W941" s="17"/>
      <c r="X941" s="17"/>
      <c r="Y941" s="17"/>
      <c r="Z941" s="17"/>
      <c r="AA941" s="13"/>
    </row>
    <row r="942" customFormat="false" ht="12.75" hidden="false" customHeight="false" outlineLevel="0" collapsed="false">
      <c r="A942" s="15"/>
      <c r="B942" s="16"/>
      <c r="C942" s="16"/>
      <c r="D942" s="17"/>
      <c r="E942" s="17"/>
      <c r="F942" s="17"/>
      <c r="G942" s="13"/>
      <c r="H942" s="13"/>
      <c r="I942" s="17"/>
      <c r="J942" s="17"/>
      <c r="K942" s="17"/>
      <c r="L942" s="17"/>
      <c r="M942" s="17"/>
      <c r="N942" s="17"/>
      <c r="O942" s="17"/>
      <c r="P942" s="17"/>
      <c r="Q942" s="17"/>
      <c r="R942" s="16"/>
      <c r="S942" s="16"/>
      <c r="T942" s="18"/>
      <c r="U942" s="13"/>
      <c r="V942" s="13"/>
      <c r="W942" s="17"/>
      <c r="X942" s="17"/>
      <c r="Y942" s="17"/>
      <c r="Z942" s="17"/>
      <c r="AA942" s="13"/>
    </row>
    <row r="943" customFormat="false" ht="12.75" hidden="false" customHeight="false" outlineLevel="0" collapsed="false">
      <c r="A943" s="15"/>
      <c r="B943" s="16"/>
      <c r="C943" s="16"/>
      <c r="D943" s="17"/>
      <c r="E943" s="17"/>
      <c r="F943" s="17"/>
      <c r="G943" s="13"/>
      <c r="H943" s="13"/>
      <c r="I943" s="17"/>
      <c r="J943" s="17"/>
      <c r="K943" s="17"/>
      <c r="L943" s="17"/>
      <c r="M943" s="17"/>
      <c r="N943" s="17"/>
      <c r="O943" s="17"/>
      <c r="P943" s="17"/>
      <c r="Q943" s="17"/>
      <c r="R943" s="16"/>
      <c r="S943" s="16"/>
      <c r="T943" s="18"/>
      <c r="U943" s="13"/>
      <c r="V943" s="13"/>
      <c r="W943" s="17"/>
      <c r="X943" s="17"/>
      <c r="Y943" s="17"/>
      <c r="Z943" s="17"/>
      <c r="AA943" s="13"/>
    </row>
    <row r="944" customFormat="false" ht="12.75" hidden="false" customHeight="false" outlineLevel="0" collapsed="false">
      <c r="A944" s="15"/>
      <c r="B944" s="16"/>
      <c r="C944" s="16"/>
      <c r="D944" s="17"/>
      <c r="E944" s="17"/>
      <c r="F944" s="17"/>
      <c r="G944" s="13"/>
      <c r="H944" s="13"/>
      <c r="I944" s="17"/>
      <c r="J944" s="17"/>
      <c r="K944" s="17"/>
      <c r="L944" s="17"/>
      <c r="M944" s="17"/>
      <c r="N944" s="17"/>
      <c r="O944" s="17"/>
      <c r="P944" s="17"/>
      <c r="Q944" s="17"/>
      <c r="R944" s="16"/>
      <c r="S944" s="16"/>
      <c r="T944" s="18"/>
      <c r="U944" s="13"/>
      <c r="V944" s="13"/>
      <c r="W944" s="17"/>
      <c r="X944" s="17"/>
      <c r="Y944" s="17"/>
      <c r="Z944" s="17"/>
      <c r="AA944" s="13"/>
    </row>
    <row r="945" customFormat="false" ht="12.75" hidden="false" customHeight="false" outlineLevel="0" collapsed="false">
      <c r="A945" s="15"/>
      <c r="B945" s="16"/>
      <c r="C945" s="16"/>
      <c r="D945" s="17"/>
      <c r="E945" s="17"/>
      <c r="F945" s="17"/>
      <c r="G945" s="13"/>
      <c r="H945" s="13"/>
      <c r="I945" s="17"/>
      <c r="J945" s="17"/>
      <c r="K945" s="17"/>
      <c r="L945" s="17"/>
      <c r="M945" s="17"/>
      <c r="N945" s="17"/>
      <c r="O945" s="17"/>
      <c r="P945" s="17"/>
      <c r="Q945" s="17"/>
      <c r="R945" s="16"/>
      <c r="S945" s="16"/>
      <c r="T945" s="18"/>
      <c r="U945" s="13"/>
      <c r="V945" s="13"/>
      <c r="W945" s="17"/>
      <c r="X945" s="17"/>
      <c r="Y945" s="17"/>
      <c r="Z945" s="17"/>
      <c r="AA945" s="13"/>
    </row>
    <row r="946" customFormat="false" ht="12.75" hidden="false" customHeight="false" outlineLevel="0" collapsed="false">
      <c r="A946" s="15"/>
      <c r="B946" s="16"/>
      <c r="C946" s="16"/>
      <c r="D946" s="17"/>
      <c r="E946" s="17"/>
      <c r="F946" s="17"/>
      <c r="G946" s="13"/>
      <c r="H946" s="13"/>
      <c r="I946" s="17"/>
      <c r="J946" s="17"/>
      <c r="K946" s="17"/>
      <c r="L946" s="17"/>
      <c r="M946" s="17"/>
      <c r="N946" s="17"/>
      <c r="O946" s="17"/>
      <c r="P946" s="17"/>
      <c r="Q946" s="17"/>
      <c r="R946" s="16"/>
      <c r="S946" s="16"/>
      <c r="T946" s="18"/>
      <c r="U946" s="13"/>
      <c r="V946" s="13"/>
      <c r="W946" s="17"/>
      <c r="X946" s="17"/>
      <c r="Y946" s="17"/>
      <c r="Z946" s="17"/>
      <c r="AA946" s="13"/>
    </row>
    <row r="947" customFormat="false" ht="12.75" hidden="false" customHeight="false" outlineLevel="0" collapsed="false">
      <c r="A947" s="15"/>
      <c r="B947" s="16"/>
      <c r="C947" s="16"/>
      <c r="D947" s="17"/>
      <c r="E947" s="17"/>
      <c r="F947" s="17"/>
      <c r="G947" s="13"/>
      <c r="H947" s="13"/>
      <c r="I947" s="17"/>
      <c r="J947" s="17"/>
      <c r="K947" s="17"/>
      <c r="L947" s="17"/>
      <c r="M947" s="17"/>
      <c r="N947" s="17"/>
      <c r="O947" s="17"/>
      <c r="P947" s="17"/>
      <c r="Q947" s="17"/>
      <c r="R947" s="16"/>
      <c r="S947" s="16"/>
      <c r="T947" s="18"/>
      <c r="U947" s="13"/>
      <c r="V947" s="13"/>
      <c r="W947" s="17"/>
      <c r="X947" s="17"/>
      <c r="Y947" s="17"/>
      <c r="Z947" s="17"/>
      <c r="AA947" s="13"/>
    </row>
    <row r="948" customFormat="false" ht="12.75" hidden="false" customHeight="false" outlineLevel="0" collapsed="false">
      <c r="A948" s="15"/>
      <c r="B948" s="16"/>
      <c r="C948" s="16"/>
      <c r="D948" s="17"/>
      <c r="E948" s="17"/>
      <c r="F948" s="17"/>
      <c r="G948" s="13"/>
      <c r="H948" s="13"/>
      <c r="I948" s="17"/>
      <c r="J948" s="17"/>
      <c r="K948" s="17"/>
      <c r="L948" s="17"/>
      <c r="M948" s="17"/>
      <c r="N948" s="17"/>
      <c r="O948" s="17"/>
      <c r="P948" s="17"/>
      <c r="Q948" s="17"/>
      <c r="R948" s="16"/>
      <c r="S948" s="16"/>
      <c r="T948" s="18"/>
      <c r="U948" s="13"/>
      <c r="V948" s="13"/>
      <c r="W948" s="17"/>
      <c r="X948" s="17"/>
      <c r="Y948" s="17"/>
      <c r="Z948" s="17"/>
      <c r="AA948" s="13"/>
    </row>
    <row r="949" customFormat="false" ht="12.75" hidden="false" customHeight="false" outlineLevel="0" collapsed="false">
      <c r="A949" s="15"/>
      <c r="B949" s="16"/>
      <c r="C949" s="16"/>
      <c r="D949" s="17"/>
      <c r="E949" s="17"/>
      <c r="F949" s="17"/>
      <c r="G949" s="13"/>
      <c r="H949" s="13"/>
      <c r="I949" s="17"/>
      <c r="J949" s="17"/>
      <c r="K949" s="17"/>
      <c r="L949" s="17"/>
      <c r="M949" s="17"/>
      <c r="N949" s="17"/>
      <c r="O949" s="17"/>
      <c r="P949" s="17"/>
      <c r="Q949" s="17"/>
      <c r="R949" s="16"/>
      <c r="S949" s="16"/>
      <c r="T949" s="18"/>
      <c r="U949" s="13"/>
      <c r="V949" s="13"/>
      <c r="W949" s="17"/>
      <c r="X949" s="17"/>
      <c r="Y949" s="17"/>
      <c r="Z949" s="17"/>
      <c r="AA949" s="13"/>
    </row>
    <row r="950" customFormat="false" ht="12.75" hidden="false" customHeight="false" outlineLevel="0" collapsed="false">
      <c r="A950" s="15"/>
      <c r="B950" s="16"/>
      <c r="C950" s="16"/>
      <c r="D950" s="17"/>
      <c r="E950" s="17"/>
      <c r="F950" s="17"/>
      <c r="G950" s="13"/>
      <c r="H950" s="13"/>
      <c r="I950" s="17"/>
      <c r="J950" s="17"/>
      <c r="K950" s="17"/>
      <c r="L950" s="17"/>
      <c r="M950" s="17"/>
      <c r="N950" s="17"/>
      <c r="O950" s="17"/>
      <c r="P950" s="17"/>
      <c r="Q950" s="17"/>
      <c r="R950" s="16"/>
      <c r="S950" s="16"/>
      <c r="T950" s="18"/>
      <c r="U950" s="13"/>
      <c r="V950" s="13"/>
      <c r="W950" s="17"/>
      <c r="X950" s="17"/>
      <c r="Y950" s="17"/>
      <c r="Z950" s="17"/>
      <c r="AA950" s="13"/>
    </row>
    <row r="951" customFormat="false" ht="12.75" hidden="false" customHeight="false" outlineLevel="0" collapsed="false">
      <c r="A951" s="15"/>
      <c r="B951" s="16"/>
      <c r="C951" s="16"/>
      <c r="D951" s="17"/>
      <c r="E951" s="17"/>
      <c r="F951" s="17"/>
      <c r="G951" s="13"/>
      <c r="H951" s="13"/>
      <c r="I951" s="17"/>
      <c r="J951" s="17"/>
      <c r="K951" s="17"/>
      <c r="L951" s="17"/>
      <c r="M951" s="17"/>
      <c r="N951" s="17"/>
      <c r="O951" s="17"/>
      <c r="P951" s="17"/>
      <c r="Q951" s="17"/>
      <c r="R951" s="16"/>
      <c r="S951" s="16"/>
      <c r="T951" s="18"/>
      <c r="U951" s="13"/>
      <c r="V951" s="13"/>
      <c r="W951" s="17"/>
      <c r="X951" s="17"/>
      <c r="Y951" s="17"/>
      <c r="Z951" s="17"/>
      <c r="AA951" s="13"/>
    </row>
    <row r="952" customFormat="false" ht="12.75" hidden="false" customHeight="false" outlineLevel="0" collapsed="false">
      <c r="A952" s="15"/>
      <c r="B952" s="16"/>
      <c r="C952" s="16"/>
      <c r="D952" s="17"/>
      <c r="E952" s="17"/>
      <c r="F952" s="17"/>
      <c r="G952" s="13"/>
      <c r="H952" s="13"/>
      <c r="I952" s="17"/>
      <c r="J952" s="17"/>
      <c r="K952" s="17"/>
      <c r="L952" s="17"/>
      <c r="M952" s="17"/>
      <c r="N952" s="17"/>
      <c r="O952" s="17"/>
      <c r="P952" s="17"/>
      <c r="Q952" s="17"/>
      <c r="R952" s="16"/>
      <c r="S952" s="16"/>
      <c r="T952" s="18"/>
      <c r="U952" s="13"/>
      <c r="V952" s="13"/>
      <c r="W952" s="17"/>
      <c r="X952" s="17"/>
      <c r="Y952" s="17"/>
      <c r="Z952" s="17"/>
      <c r="AA952" s="13"/>
    </row>
    <row r="953" customFormat="false" ht="12.75" hidden="false" customHeight="false" outlineLevel="0" collapsed="false">
      <c r="A953" s="15"/>
      <c r="B953" s="16"/>
      <c r="C953" s="16"/>
      <c r="D953" s="17"/>
      <c r="E953" s="17"/>
      <c r="F953" s="17"/>
      <c r="G953" s="13"/>
      <c r="H953" s="13"/>
      <c r="I953" s="17"/>
      <c r="J953" s="17"/>
      <c r="K953" s="17"/>
      <c r="L953" s="17"/>
      <c r="M953" s="17"/>
      <c r="N953" s="17"/>
      <c r="O953" s="17"/>
      <c r="P953" s="17"/>
      <c r="Q953" s="17"/>
      <c r="R953" s="16"/>
      <c r="S953" s="16"/>
      <c r="T953" s="18"/>
      <c r="U953" s="13"/>
      <c r="V953" s="13"/>
      <c r="W953" s="17"/>
      <c r="X953" s="17"/>
      <c r="Y953" s="17"/>
      <c r="Z953" s="17"/>
      <c r="AA953" s="13"/>
    </row>
    <row r="954" customFormat="false" ht="12.75" hidden="false" customHeight="false" outlineLevel="0" collapsed="false">
      <c r="A954" s="15"/>
      <c r="B954" s="16"/>
      <c r="C954" s="16"/>
      <c r="D954" s="17"/>
      <c r="E954" s="17"/>
      <c r="F954" s="17"/>
      <c r="G954" s="13"/>
      <c r="H954" s="13"/>
      <c r="I954" s="17"/>
      <c r="J954" s="17"/>
      <c r="K954" s="17"/>
      <c r="L954" s="17"/>
      <c r="M954" s="17"/>
      <c r="N954" s="17"/>
      <c r="O954" s="17"/>
      <c r="P954" s="17"/>
      <c r="Q954" s="17"/>
      <c r="R954" s="16"/>
      <c r="S954" s="16"/>
      <c r="T954" s="18"/>
      <c r="U954" s="13"/>
      <c r="V954" s="13"/>
      <c r="W954" s="17"/>
      <c r="X954" s="17"/>
      <c r="Y954" s="17"/>
      <c r="Z954" s="17"/>
      <c r="AA954" s="13"/>
    </row>
    <row r="955" customFormat="false" ht="12.75" hidden="false" customHeight="false" outlineLevel="0" collapsed="false">
      <c r="A955" s="15"/>
      <c r="B955" s="16"/>
      <c r="C955" s="16"/>
      <c r="D955" s="17"/>
      <c r="E955" s="17"/>
      <c r="F955" s="17"/>
      <c r="G955" s="13"/>
      <c r="H955" s="13"/>
      <c r="I955" s="17"/>
      <c r="J955" s="17"/>
      <c r="K955" s="17"/>
      <c r="L955" s="17"/>
      <c r="M955" s="17"/>
      <c r="N955" s="17"/>
      <c r="O955" s="17"/>
      <c r="P955" s="17"/>
      <c r="Q955" s="17"/>
      <c r="R955" s="16"/>
      <c r="S955" s="16"/>
      <c r="T955" s="18"/>
      <c r="U955" s="13"/>
      <c r="V955" s="13"/>
      <c r="W955" s="17"/>
      <c r="X955" s="17"/>
      <c r="Y955" s="17"/>
      <c r="Z955" s="17"/>
      <c r="AA955" s="13"/>
    </row>
    <row r="956" customFormat="false" ht="12.75" hidden="false" customHeight="false" outlineLevel="0" collapsed="false">
      <c r="A956" s="15"/>
      <c r="B956" s="16"/>
      <c r="C956" s="16"/>
      <c r="D956" s="17"/>
      <c r="E956" s="17"/>
      <c r="F956" s="17"/>
      <c r="G956" s="13"/>
      <c r="H956" s="13"/>
      <c r="I956" s="17"/>
      <c r="J956" s="17"/>
      <c r="K956" s="17"/>
      <c r="L956" s="17"/>
      <c r="M956" s="17"/>
      <c r="N956" s="17"/>
      <c r="O956" s="17"/>
      <c r="P956" s="17"/>
      <c r="Q956" s="17"/>
      <c r="R956" s="16"/>
      <c r="S956" s="16"/>
      <c r="T956" s="18"/>
      <c r="U956" s="13"/>
      <c r="V956" s="13"/>
      <c r="W956" s="17"/>
      <c r="X956" s="17"/>
      <c r="Y956" s="17"/>
      <c r="Z956" s="17"/>
      <c r="AA956" s="13"/>
    </row>
    <row r="957" customFormat="false" ht="12.75" hidden="false" customHeight="false" outlineLevel="0" collapsed="false">
      <c r="A957" s="15"/>
      <c r="B957" s="16"/>
      <c r="C957" s="16"/>
      <c r="D957" s="17"/>
      <c r="E957" s="17"/>
      <c r="F957" s="17"/>
      <c r="G957" s="13"/>
      <c r="H957" s="13"/>
      <c r="I957" s="17"/>
      <c r="J957" s="17"/>
      <c r="K957" s="17"/>
      <c r="L957" s="17"/>
      <c r="M957" s="17"/>
      <c r="N957" s="17"/>
      <c r="O957" s="17"/>
      <c r="P957" s="17"/>
      <c r="Q957" s="17"/>
      <c r="R957" s="16"/>
      <c r="S957" s="16"/>
      <c r="T957" s="18"/>
      <c r="U957" s="13"/>
      <c r="V957" s="13"/>
      <c r="W957" s="17"/>
      <c r="X957" s="17"/>
      <c r="Y957" s="17"/>
      <c r="Z957" s="17"/>
      <c r="AA957" s="13"/>
    </row>
    <row r="958" customFormat="false" ht="12.75" hidden="false" customHeight="false" outlineLevel="0" collapsed="false">
      <c r="A958" s="15"/>
      <c r="B958" s="16"/>
      <c r="C958" s="16"/>
      <c r="D958" s="17"/>
      <c r="E958" s="17"/>
      <c r="F958" s="17"/>
      <c r="G958" s="13"/>
      <c r="H958" s="13"/>
      <c r="I958" s="17"/>
      <c r="J958" s="17"/>
      <c r="K958" s="17"/>
      <c r="L958" s="17"/>
      <c r="M958" s="17"/>
      <c r="N958" s="17"/>
      <c r="O958" s="17"/>
      <c r="P958" s="17"/>
      <c r="Q958" s="17"/>
      <c r="R958" s="16"/>
      <c r="S958" s="16"/>
      <c r="T958" s="18"/>
      <c r="U958" s="13"/>
      <c r="V958" s="13"/>
      <c r="W958" s="17"/>
      <c r="X958" s="17"/>
      <c r="Y958" s="17"/>
      <c r="Z958" s="17"/>
      <c r="AA958" s="13"/>
    </row>
    <row r="959" customFormat="false" ht="12.75" hidden="false" customHeight="false" outlineLevel="0" collapsed="false">
      <c r="A959" s="15"/>
      <c r="B959" s="16"/>
      <c r="C959" s="16"/>
      <c r="D959" s="17"/>
      <c r="E959" s="17"/>
      <c r="F959" s="17"/>
      <c r="G959" s="13"/>
      <c r="H959" s="13"/>
      <c r="I959" s="17"/>
      <c r="J959" s="17"/>
      <c r="K959" s="17"/>
      <c r="L959" s="17"/>
      <c r="M959" s="17"/>
      <c r="N959" s="17"/>
      <c r="O959" s="17"/>
      <c r="P959" s="17"/>
      <c r="Q959" s="17"/>
      <c r="R959" s="16"/>
      <c r="S959" s="16"/>
      <c r="T959" s="18"/>
      <c r="U959" s="13"/>
      <c r="V959" s="13"/>
      <c r="W959" s="17"/>
      <c r="X959" s="17"/>
      <c r="Y959" s="17"/>
      <c r="Z959" s="17"/>
      <c r="AA959" s="13"/>
    </row>
    <row r="960" customFormat="false" ht="12.75" hidden="false" customHeight="false" outlineLevel="0" collapsed="false">
      <c r="A960" s="15"/>
      <c r="B960" s="16"/>
      <c r="C960" s="16"/>
      <c r="D960" s="17"/>
      <c r="E960" s="17"/>
      <c r="F960" s="17"/>
      <c r="G960" s="13"/>
      <c r="H960" s="13"/>
      <c r="I960" s="17"/>
      <c r="J960" s="17"/>
      <c r="K960" s="17"/>
      <c r="L960" s="17"/>
      <c r="M960" s="17"/>
      <c r="N960" s="17"/>
      <c r="O960" s="17"/>
      <c r="P960" s="17"/>
      <c r="Q960" s="17"/>
      <c r="R960" s="16"/>
      <c r="S960" s="16"/>
      <c r="T960" s="18"/>
      <c r="U960" s="13"/>
      <c r="V960" s="13"/>
      <c r="W960" s="17"/>
      <c r="X960" s="17"/>
      <c r="Y960" s="17"/>
      <c r="Z960" s="17"/>
      <c r="AA960" s="13"/>
    </row>
    <row r="961" customFormat="false" ht="12.75" hidden="false" customHeight="false" outlineLevel="0" collapsed="false">
      <c r="A961" s="15"/>
      <c r="B961" s="16"/>
      <c r="C961" s="16"/>
      <c r="D961" s="17"/>
      <c r="E961" s="17"/>
      <c r="F961" s="17"/>
      <c r="G961" s="13"/>
      <c r="H961" s="13"/>
      <c r="I961" s="17"/>
      <c r="J961" s="17"/>
      <c r="K961" s="17"/>
      <c r="L961" s="17"/>
      <c r="M961" s="17"/>
      <c r="N961" s="17"/>
      <c r="O961" s="17"/>
      <c r="P961" s="17"/>
      <c r="Q961" s="17"/>
      <c r="R961" s="16"/>
      <c r="S961" s="16"/>
      <c r="T961" s="18"/>
      <c r="U961" s="13"/>
      <c r="V961" s="13"/>
      <c r="W961" s="17"/>
      <c r="X961" s="17"/>
      <c r="Y961" s="17"/>
      <c r="Z961" s="17"/>
      <c r="AA961" s="13"/>
    </row>
    <row r="962" customFormat="false" ht="12.75" hidden="false" customHeight="false" outlineLevel="0" collapsed="false">
      <c r="A962" s="15"/>
      <c r="B962" s="16"/>
      <c r="C962" s="16"/>
      <c r="D962" s="17"/>
      <c r="E962" s="17"/>
      <c r="F962" s="17"/>
      <c r="G962" s="13"/>
      <c r="H962" s="13"/>
      <c r="I962" s="17"/>
      <c r="J962" s="17"/>
      <c r="K962" s="17"/>
      <c r="L962" s="17"/>
      <c r="M962" s="17"/>
      <c r="N962" s="17"/>
      <c r="O962" s="17"/>
      <c r="P962" s="17"/>
      <c r="Q962" s="17"/>
      <c r="R962" s="16"/>
      <c r="S962" s="16"/>
      <c r="T962" s="18"/>
      <c r="U962" s="13"/>
      <c r="V962" s="13"/>
      <c r="W962" s="17"/>
      <c r="X962" s="17"/>
      <c r="Y962" s="17"/>
      <c r="Z962" s="17"/>
      <c r="AA962" s="13"/>
    </row>
    <row r="963" customFormat="false" ht="12.75" hidden="false" customHeight="false" outlineLevel="0" collapsed="false">
      <c r="A963" s="15"/>
      <c r="B963" s="16"/>
      <c r="C963" s="16"/>
      <c r="D963" s="17"/>
      <c r="E963" s="17"/>
      <c r="F963" s="17"/>
      <c r="G963" s="13"/>
      <c r="H963" s="13"/>
      <c r="I963" s="17"/>
      <c r="J963" s="17"/>
      <c r="K963" s="17"/>
      <c r="L963" s="17"/>
      <c r="M963" s="17"/>
      <c r="N963" s="17"/>
      <c r="O963" s="17"/>
      <c r="P963" s="17"/>
      <c r="Q963" s="17"/>
      <c r="R963" s="16"/>
      <c r="S963" s="16"/>
      <c r="T963" s="18"/>
      <c r="U963" s="13"/>
      <c r="V963" s="13"/>
      <c r="W963" s="17"/>
      <c r="X963" s="17"/>
      <c r="Y963" s="17"/>
      <c r="Z963" s="17"/>
      <c r="AA963" s="13"/>
    </row>
    <row r="964" customFormat="false" ht="12.75" hidden="false" customHeight="false" outlineLevel="0" collapsed="false">
      <c r="A964" s="15"/>
      <c r="B964" s="16"/>
      <c r="C964" s="16"/>
      <c r="D964" s="17"/>
      <c r="E964" s="17"/>
      <c r="F964" s="17"/>
      <c r="G964" s="13"/>
      <c r="H964" s="13"/>
      <c r="I964" s="17"/>
      <c r="J964" s="17"/>
      <c r="K964" s="17"/>
      <c r="L964" s="17"/>
      <c r="M964" s="17"/>
      <c r="N964" s="17"/>
      <c r="O964" s="17"/>
      <c r="P964" s="17"/>
      <c r="Q964" s="17"/>
      <c r="R964" s="16"/>
      <c r="S964" s="16"/>
      <c r="T964" s="18"/>
      <c r="U964" s="13"/>
      <c r="V964" s="13"/>
      <c r="W964" s="17"/>
      <c r="X964" s="17"/>
      <c r="Y964" s="17"/>
      <c r="Z964" s="17"/>
      <c r="AA964" s="13"/>
    </row>
    <row r="965" customFormat="false" ht="12.75" hidden="false" customHeight="false" outlineLevel="0" collapsed="false">
      <c r="A965" s="15"/>
      <c r="B965" s="16"/>
      <c r="C965" s="16"/>
      <c r="D965" s="17"/>
      <c r="E965" s="17"/>
      <c r="F965" s="17"/>
      <c r="G965" s="13"/>
      <c r="H965" s="13"/>
      <c r="I965" s="17"/>
      <c r="J965" s="17"/>
      <c r="K965" s="17"/>
      <c r="L965" s="17"/>
      <c r="M965" s="17"/>
      <c r="N965" s="17"/>
      <c r="O965" s="17"/>
      <c r="P965" s="17"/>
      <c r="Q965" s="17"/>
      <c r="R965" s="16"/>
      <c r="S965" s="16"/>
      <c r="T965" s="18"/>
      <c r="U965" s="13"/>
      <c r="V965" s="13"/>
      <c r="W965" s="17"/>
      <c r="X965" s="17"/>
      <c r="Y965" s="17"/>
      <c r="Z965" s="17"/>
      <c r="AA965" s="13"/>
    </row>
    <row r="966" customFormat="false" ht="12.75" hidden="false" customHeight="false" outlineLevel="0" collapsed="false">
      <c r="A966" s="15"/>
      <c r="B966" s="16"/>
      <c r="C966" s="16"/>
      <c r="D966" s="17"/>
      <c r="E966" s="17"/>
      <c r="F966" s="17"/>
      <c r="G966" s="13"/>
      <c r="H966" s="13"/>
      <c r="I966" s="17"/>
      <c r="J966" s="17"/>
      <c r="K966" s="17"/>
      <c r="L966" s="17"/>
      <c r="M966" s="17"/>
      <c r="N966" s="17"/>
      <c r="O966" s="17"/>
      <c r="P966" s="17"/>
      <c r="Q966" s="17"/>
      <c r="R966" s="16"/>
      <c r="S966" s="16"/>
      <c r="T966" s="18"/>
      <c r="U966" s="13"/>
      <c r="V966" s="13"/>
      <c r="W966" s="17"/>
      <c r="X966" s="17"/>
      <c r="Y966" s="17"/>
      <c r="Z966" s="17"/>
      <c r="AA966" s="13"/>
    </row>
    <row r="967" customFormat="false" ht="12.75" hidden="false" customHeight="false" outlineLevel="0" collapsed="false">
      <c r="A967" s="15"/>
      <c r="B967" s="16"/>
      <c r="C967" s="16"/>
      <c r="D967" s="17"/>
      <c r="E967" s="17"/>
      <c r="F967" s="17"/>
      <c r="G967" s="13"/>
      <c r="H967" s="13"/>
      <c r="I967" s="17"/>
      <c r="J967" s="17"/>
      <c r="K967" s="17"/>
      <c r="L967" s="17"/>
      <c r="M967" s="17"/>
      <c r="N967" s="17"/>
      <c r="O967" s="17"/>
      <c r="P967" s="17"/>
      <c r="Q967" s="17"/>
      <c r="R967" s="16"/>
      <c r="S967" s="16"/>
      <c r="T967" s="18"/>
      <c r="U967" s="13"/>
      <c r="V967" s="13"/>
      <c r="W967" s="17"/>
      <c r="X967" s="17"/>
      <c r="Y967" s="17"/>
      <c r="Z967" s="17"/>
      <c r="AA967" s="13"/>
    </row>
    <row r="968" customFormat="false" ht="12.75" hidden="false" customHeight="false" outlineLevel="0" collapsed="false">
      <c r="A968" s="15"/>
      <c r="B968" s="16"/>
      <c r="C968" s="16"/>
      <c r="D968" s="17"/>
      <c r="E968" s="17"/>
      <c r="F968" s="17"/>
      <c r="G968" s="13"/>
      <c r="H968" s="13"/>
      <c r="I968" s="17"/>
      <c r="J968" s="17"/>
      <c r="K968" s="17"/>
      <c r="L968" s="17"/>
      <c r="M968" s="17"/>
      <c r="N968" s="17"/>
      <c r="O968" s="17"/>
      <c r="P968" s="17"/>
      <c r="Q968" s="17"/>
      <c r="R968" s="16"/>
      <c r="S968" s="16"/>
      <c r="T968" s="18"/>
      <c r="U968" s="13"/>
      <c r="V968" s="13"/>
      <c r="W968" s="17"/>
      <c r="X968" s="17"/>
      <c r="Y968" s="17"/>
      <c r="Z968" s="17"/>
      <c r="AA968" s="13"/>
    </row>
    <row r="969" customFormat="false" ht="12.75" hidden="false" customHeight="false" outlineLevel="0" collapsed="false">
      <c r="A969" s="15"/>
      <c r="B969" s="16"/>
      <c r="C969" s="16"/>
      <c r="D969" s="17"/>
      <c r="E969" s="17"/>
      <c r="F969" s="17"/>
      <c r="G969" s="13"/>
      <c r="H969" s="13"/>
      <c r="I969" s="17"/>
      <c r="J969" s="17"/>
      <c r="K969" s="17"/>
      <c r="L969" s="17"/>
      <c r="M969" s="17"/>
      <c r="N969" s="17"/>
      <c r="O969" s="17"/>
      <c r="P969" s="17"/>
      <c r="Q969" s="17"/>
      <c r="R969" s="16"/>
      <c r="S969" s="16"/>
      <c r="T969" s="18"/>
      <c r="U969" s="13"/>
      <c r="V969" s="13"/>
      <c r="W969" s="17"/>
      <c r="X969" s="17"/>
      <c r="Y969" s="17"/>
      <c r="Z969" s="17"/>
      <c r="AA969" s="13"/>
    </row>
    <row r="970" customFormat="false" ht="12.75" hidden="false" customHeight="false" outlineLevel="0" collapsed="false">
      <c r="A970" s="15"/>
      <c r="B970" s="16"/>
      <c r="C970" s="16"/>
      <c r="D970" s="17"/>
      <c r="E970" s="17"/>
      <c r="F970" s="17"/>
      <c r="G970" s="13"/>
      <c r="H970" s="13"/>
      <c r="I970" s="17"/>
      <c r="J970" s="17"/>
      <c r="K970" s="17"/>
      <c r="L970" s="17"/>
      <c r="M970" s="17"/>
      <c r="N970" s="17"/>
      <c r="O970" s="17"/>
      <c r="P970" s="17"/>
      <c r="Q970" s="17"/>
      <c r="R970" s="16"/>
      <c r="S970" s="16"/>
      <c r="T970" s="18"/>
      <c r="U970" s="13"/>
      <c r="V970" s="13"/>
      <c r="W970" s="17"/>
      <c r="X970" s="17"/>
      <c r="Y970" s="17"/>
      <c r="Z970" s="17"/>
      <c r="AA970" s="13"/>
    </row>
    <row r="971" customFormat="false" ht="12.75" hidden="false" customHeight="false" outlineLevel="0" collapsed="false">
      <c r="A971" s="15"/>
      <c r="B971" s="16"/>
      <c r="C971" s="16"/>
      <c r="D971" s="17"/>
      <c r="E971" s="17"/>
      <c r="F971" s="17"/>
      <c r="G971" s="13"/>
      <c r="H971" s="13"/>
      <c r="I971" s="17"/>
      <c r="J971" s="17"/>
      <c r="K971" s="17"/>
      <c r="L971" s="17"/>
      <c r="M971" s="17"/>
      <c r="N971" s="17"/>
      <c r="O971" s="17"/>
      <c r="P971" s="17"/>
      <c r="Q971" s="17"/>
      <c r="R971" s="16"/>
      <c r="S971" s="16"/>
      <c r="T971" s="18"/>
      <c r="U971" s="13"/>
      <c r="V971" s="13"/>
      <c r="W971" s="17"/>
      <c r="X971" s="17"/>
      <c r="Y971" s="17"/>
      <c r="Z971" s="17"/>
      <c r="AA971" s="13"/>
    </row>
    <row r="972" customFormat="false" ht="12.75" hidden="false" customHeight="false" outlineLevel="0" collapsed="false">
      <c r="A972" s="15"/>
      <c r="B972" s="16"/>
      <c r="C972" s="16"/>
      <c r="D972" s="17"/>
      <c r="E972" s="17"/>
      <c r="F972" s="17"/>
      <c r="G972" s="13"/>
      <c r="H972" s="13"/>
      <c r="I972" s="17"/>
      <c r="J972" s="17"/>
      <c r="K972" s="17"/>
      <c r="L972" s="17"/>
      <c r="M972" s="17"/>
      <c r="N972" s="17"/>
      <c r="O972" s="17"/>
      <c r="P972" s="17"/>
      <c r="Q972" s="17"/>
      <c r="R972" s="16"/>
      <c r="S972" s="16"/>
      <c r="T972" s="18"/>
      <c r="U972" s="13"/>
      <c r="V972" s="13"/>
      <c r="W972" s="17"/>
      <c r="X972" s="17"/>
      <c r="Y972" s="17"/>
      <c r="Z972" s="17"/>
      <c r="AA972" s="13"/>
    </row>
    <row r="973" customFormat="false" ht="12.75" hidden="false" customHeight="false" outlineLevel="0" collapsed="false">
      <c r="A973" s="15"/>
      <c r="B973" s="16"/>
      <c r="C973" s="16"/>
      <c r="D973" s="17"/>
      <c r="E973" s="17"/>
      <c r="F973" s="17"/>
      <c r="G973" s="13"/>
      <c r="H973" s="13"/>
      <c r="I973" s="17"/>
      <c r="J973" s="17"/>
      <c r="K973" s="17"/>
      <c r="L973" s="17"/>
      <c r="M973" s="17"/>
      <c r="N973" s="17"/>
      <c r="O973" s="17"/>
      <c r="P973" s="17"/>
      <c r="Q973" s="17"/>
      <c r="R973" s="16"/>
      <c r="S973" s="16"/>
      <c r="T973" s="18"/>
      <c r="U973" s="13"/>
      <c r="V973" s="13"/>
      <c r="W973" s="17"/>
      <c r="X973" s="17"/>
      <c r="Y973" s="17"/>
      <c r="Z973" s="17"/>
      <c r="AA973" s="13"/>
    </row>
    <row r="974" customFormat="false" ht="12.75" hidden="false" customHeight="false" outlineLevel="0" collapsed="false">
      <c r="A974" s="15"/>
      <c r="B974" s="16"/>
      <c r="C974" s="16"/>
      <c r="D974" s="17"/>
      <c r="E974" s="17"/>
      <c r="F974" s="17"/>
      <c r="G974" s="13"/>
      <c r="H974" s="13"/>
      <c r="I974" s="17"/>
      <c r="J974" s="17"/>
      <c r="K974" s="17"/>
      <c r="L974" s="17"/>
      <c r="M974" s="17"/>
      <c r="N974" s="17"/>
      <c r="O974" s="17"/>
      <c r="P974" s="17"/>
      <c r="Q974" s="17"/>
      <c r="R974" s="16"/>
      <c r="S974" s="16"/>
      <c r="T974" s="18"/>
      <c r="U974" s="13"/>
      <c r="V974" s="13"/>
      <c r="W974" s="17"/>
      <c r="X974" s="17"/>
      <c r="Y974" s="17"/>
      <c r="Z974" s="17"/>
      <c r="AA974" s="13"/>
    </row>
    <row r="975" customFormat="false" ht="12.75" hidden="false" customHeight="false" outlineLevel="0" collapsed="false">
      <c r="A975" s="15"/>
      <c r="B975" s="16"/>
      <c r="C975" s="16"/>
      <c r="D975" s="17"/>
      <c r="E975" s="17"/>
      <c r="F975" s="17"/>
      <c r="G975" s="13"/>
      <c r="H975" s="13"/>
      <c r="I975" s="17"/>
      <c r="J975" s="17"/>
      <c r="K975" s="17"/>
      <c r="L975" s="17"/>
      <c r="M975" s="17"/>
      <c r="N975" s="17"/>
      <c r="O975" s="17"/>
      <c r="P975" s="17"/>
      <c r="Q975" s="17"/>
      <c r="R975" s="16"/>
      <c r="S975" s="16"/>
      <c r="T975" s="18"/>
      <c r="U975" s="13"/>
      <c r="V975" s="13"/>
      <c r="W975" s="17"/>
      <c r="X975" s="17"/>
      <c r="Y975" s="17"/>
      <c r="Z975" s="17"/>
      <c r="AA975" s="13"/>
    </row>
    <row r="976" customFormat="false" ht="12.75" hidden="false" customHeight="false" outlineLevel="0" collapsed="false">
      <c r="A976" s="15"/>
      <c r="B976" s="16"/>
      <c r="C976" s="16"/>
      <c r="D976" s="17"/>
      <c r="E976" s="17"/>
      <c r="F976" s="17"/>
      <c r="G976" s="13"/>
      <c r="H976" s="13"/>
      <c r="I976" s="17"/>
      <c r="J976" s="17"/>
      <c r="K976" s="17"/>
      <c r="L976" s="17"/>
      <c r="M976" s="17"/>
      <c r="N976" s="17"/>
      <c r="O976" s="17"/>
      <c r="P976" s="17"/>
      <c r="Q976" s="17"/>
      <c r="R976" s="16"/>
      <c r="S976" s="16"/>
      <c r="T976" s="18"/>
      <c r="U976" s="13"/>
      <c r="V976" s="13"/>
      <c r="W976" s="17"/>
      <c r="X976" s="17"/>
      <c r="Y976" s="17"/>
      <c r="Z976" s="17"/>
      <c r="AA976" s="13"/>
    </row>
    <row r="977" customFormat="false" ht="12.75" hidden="false" customHeight="false" outlineLevel="0" collapsed="false">
      <c r="A977" s="15"/>
      <c r="B977" s="16"/>
      <c r="C977" s="16"/>
      <c r="D977" s="17"/>
      <c r="E977" s="17"/>
      <c r="F977" s="17"/>
      <c r="G977" s="13"/>
      <c r="H977" s="13"/>
      <c r="I977" s="17"/>
      <c r="J977" s="17"/>
      <c r="K977" s="17"/>
      <c r="L977" s="17"/>
      <c r="M977" s="17"/>
      <c r="N977" s="17"/>
      <c r="O977" s="17"/>
      <c r="P977" s="17"/>
      <c r="Q977" s="17"/>
      <c r="R977" s="16"/>
      <c r="S977" s="16"/>
      <c r="T977" s="18"/>
      <c r="U977" s="13"/>
      <c r="V977" s="13"/>
      <c r="W977" s="17"/>
      <c r="X977" s="17"/>
      <c r="Y977" s="17"/>
      <c r="Z977" s="17"/>
      <c r="AA977" s="13"/>
    </row>
    <row r="978" customFormat="false" ht="12.75" hidden="false" customHeight="false" outlineLevel="0" collapsed="false">
      <c r="A978" s="15"/>
      <c r="B978" s="16"/>
      <c r="C978" s="16"/>
      <c r="D978" s="17"/>
      <c r="E978" s="17"/>
      <c r="F978" s="17"/>
      <c r="G978" s="13"/>
      <c r="H978" s="13"/>
      <c r="I978" s="17"/>
      <c r="J978" s="17"/>
      <c r="K978" s="17"/>
      <c r="L978" s="17"/>
      <c r="M978" s="17"/>
      <c r="N978" s="17"/>
      <c r="O978" s="17"/>
      <c r="P978" s="17"/>
      <c r="Q978" s="17"/>
      <c r="R978" s="16"/>
      <c r="S978" s="16"/>
      <c r="T978" s="18"/>
      <c r="U978" s="13"/>
      <c r="V978" s="13"/>
      <c r="W978" s="17"/>
      <c r="X978" s="17"/>
      <c r="Y978" s="17"/>
      <c r="Z978" s="17"/>
      <c r="AA978" s="13"/>
    </row>
    <row r="979" customFormat="false" ht="12.75" hidden="false" customHeight="false" outlineLevel="0" collapsed="false">
      <c r="A979" s="15"/>
      <c r="B979" s="16"/>
      <c r="C979" s="16"/>
      <c r="D979" s="17"/>
      <c r="E979" s="17"/>
      <c r="F979" s="17"/>
      <c r="G979" s="13"/>
      <c r="H979" s="13"/>
      <c r="I979" s="17"/>
      <c r="J979" s="17"/>
      <c r="K979" s="17"/>
      <c r="L979" s="17"/>
      <c r="M979" s="17"/>
      <c r="N979" s="17"/>
      <c r="O979" s="17"/>
      <c r="P979" s="17"/>
      <c r="Q979" s="17"/>
      <c r="R979" s="16"/>
      <c r="S979" s="16"/>
      <c r="T979" s="18"/>
      <c r="U979" s="13"/>
      <c r="V979" s="13"/>
      <c r="W979" s="17"/>
      <c r="X979" s="17"/>
      <c r="Y979" s="17"/>
      <c r="Z979" s="17"/>
      <c r="AA979" s="13"/>
    </row>
    <row r="980" customFormat="false" ht="12.75" hidden="false" customHeight="false" outlineLevel="0" collapsed="false">
      <c r="A980" s="15"/>
      <c r="B980" s="16"/>
      <c r="C980" s="16"/>
      <c r="D980" s="17"/>
      <c r="E980" s="17"/>
      <c r="F980" s="17"/>
      <c r="G980" s="13"/>
      <c r="H980" s="13"/>
      <c r="I980" s="17"/>
      <c r="J980" s="17"/>
      <c r="K980" s="17"/>
      <c r="L980" s="17"/>
      <c r="M980" s="17"/>
      <c r="N980" s="17"/>
      <c r="O980" s="17"/>
      <c r="P980" s="17"/>
      <c r="Q980" s="17"/>
      <c r="R980" s="16"/>
      <c r="S980" s="16"/>
      <c r="T980" s="18"/>
      <c r="U980" s="13"/>
      <c r="V980" s="13"/>
      <c r="W980" s="17"/>
      <c r="X980" s="17"/>
      <c r="Y980" s="17"/>
      <c r="Z980" s="17"/>
      <c r="AA980" s="13"/>
    </row>
    <row r="981" customFormat="false" ht="12.75" hidden="false" customHeight="false" outlineLevel="0" collapsed="false">
      <c r="A981" s="15"/>
      <c r="B981" s="16"/>
      <c r="C981" s="16"/>
      <c r="D981" s="17"/>
      <c r="E981" s="17"/>
      <c r="F981" s="17"/>
      <c r="G981" s="13"/>
      <c r="H981" s="13"/>
      <c r="I981" s="17"/>
      <c r="J981" s="17"/>
      <c r="K981" s="17"/>
      <c r="L981" s="17"/>
      <c r="M981" s="17"/>
      <c r="N981" s="17"/>
      <c r="O981" s="17"/>
      <c r="P981" s="17"/>
      <c r="Q981" s="17"/>
      <c r="R981" s="16"/>
      <c r="S981" s="16"/>
      <c r="T981" s="18"/>
      <c r="U981" s="13"/>
      <c r="V981" s="13"/>
      <c r="W981" s="17"/>
      <c r="X981" s="17"/>
      <c r="Y981" s="17"/>
      <c r="Z981" s="17"/>
      <c r="AA981" s="13"/>
    </row>
    <row r="982" customFormat="false" ht="12.75" hidden="false" customHeight="false" outlineLevel="0" collapsed="false">
      <c r="A982" s="15"/>
      <c r="B982" s="16"/>
      <c r="C982" s="16"/>
      <c r="D982" s="17"/>
      <c r="E982" s="17"/>
      <c r="F982" s="17"/>
      <c r="G982" s="13"/>
      <c r="H982" s="13"/>
      <c r="I982" s="17"/>
      <c r="J982" s="17"/>
      <c r="K982" s="17"/>
      <c r="L982" s="17"/>
      <c r="M982" s="17"/>
      <c r="N982" s="17"/>
      <c r="O982" s="17"/>
      <c r="P982" s="17"/>
      <c r="Q982" s="17"/>
      <c r="R982" s="16"/>
      <c r="S982" s="16"/>
      <c r="T982" s="18"/>
      <c r="U982" s="13"/>
      <c r="V982" s="13"/>
      <c r="W982" s="17"/>
      <c r="X982" s="17"/>
      <c r="Y982" s="17"/>
      <c r="Z982" s="17"/>
      <c r="AA982" s="13"/>
    </row>
    <row r="983" customFormat="false" ht="12.75" hidden="false" customHeight="false" outlineLevel="0" collapsed="false">
      <c r="A983" s="15"/>
      <c r="B983" s="16"/>
      <c r="C983" s="16"/>
      <c r="D983" s="17"/>
      <c r="E983" s="17"/>
      <c r="F983" s="17"/>
      <c r="G983" s="13"/>
      <c r="H983" s="13"/>
      <c r="I983" s="17"/>
      <c r="J983" s="17"/>
      <c r="K983" s="17"/>
      <c r="L983" s="17"/>
      <c r="M983" s="17"/>
      <c r="N983" s="17"/>
      <c r="O983" s="17"/>
      <c r="P983" s="17"/>
      <c r="Q983" s="17"/>
      <c r="R983" s="16"/>
      <c r="S983" s="16"/>
      <c r="T983" s="18"/>
      <c r="U983" s="13"/>
      <c r="V983" s="13"/>
      <c r="W983" s="17"/>
      <c r="X983" s="17"/>
      <c r="Y983" s="17"/>
      <c r="Z983" s="17"/>
      <c r="AA983" s="13"/>
    </row>
    <row r="984" customFormat="false" ht="12.75" hidden="false" customHeight="false" outlineLevel="0" collapsed="false">
      <c r="A984" s="15"/>
      <c r="B984" s="16"/>
      <c r="C984" s="16"/>
      <c r="D984" s="17"/>
      <c r="E984" s="17"/>
      <c r="F984" s="17"/>
      <c r="G984" s="13"/>
      <c r="H984" s="13"/>
      <c r="I984" s="17"/>
      <c r="J984" s="17"/>
      <c r="K984" s="17"/>
      <c r="L984" s="17"/>
      <c r="M984" s="17"/>
      <c r="N984" s="17"/>
      <c r="O984" s="17"/>
      <c r="P984" s="17"/>
      <c r="Q984" s="17"/>
      <c r="R984" s="16"/>
      <c r="S984" s="16"/>
      <c r="T984" s="18"/>
      <c r="U984" s="13"/>
      <c r="V984" s="13"/>
      <c r="W984" s="17"/>
      <c r="X984" s="17"/>
      <c r="Y984" s="17"/>
      <c r="Z984" s="17"/>
      <c r="AA984" s="13"/>
    </row>
    <row r="985" customFormat="false" ht="12.75" hidden="false" customHeight="false" outlineLevel="0" collapsed="false">
      <c r="A985" s="15"/>
      <c r="B985" s="16"/>
      <c r="C985" s="16"/>
      <c r="D985" s="17"/>
      <c r="E985" s="17"/>
      <c r="F985" s="17"/>
      <c r="G985" s="13"/>
      <c r="H985" s="13"/>
      <c r="I985" s="17"/>
      <c r="J985" s="17"/>
      <c r="K985" s="17"/>
      <c r="L985" s="17"/>
      <c r="M985" s="17"/>
      <c r="N985" s="17"/>
      <c r="O985" s="17"/>
      <c r="P985" s="17"/>
      <c r="Q985" s="17"/>
      <c r="R985" s="16"/>
      <c r="S985" s="16"/>
      <c r="T985" s="18"/>
      <c r="U985" s="13"/>
      <c r="V985" s="13"/>
      <c r="W985" s="17"/>
      <c r="X985" s="17"/>
      <c r="Y985" s="17"/>
      <c r="Z985" s="17"/>
      <c r="AA985" s="13"/>
    </row>
    <row r="986" customFormat="false" ht="12.75" hidden="false" customHeight="false" outlineLevel="0" collapsed="false">
      <c r="A986" s="15"/>
      <c r="B986" s="16"/>
      <c r="C986" s="16"/>
      <c r="D986" s="17"/>
      <c r="E986" s="17"/>
      <c r="F986" s="17"/>
      <c r="G986" s="13"/>
      <c r="H986" s="13"/>
      <c r="I986" s="17"/>
      <c r="J986" s="17"/>
      <c r="K986" s="17"/>
      <c r="L986" s="17"/>
      <c r="M986" s="17"/>
      <c r="N986" s="17"/>
      <c r="O986" s="17"/>
      <c r="P986" s="17"/>
      <c r="Q986" s="17"/>
      <c r="R986" s="16"/>
      <c r="S986" s="16"/>
      <c r="T986" s="18"/>
      <c r="U986" s="13"/>
      <c r="V986" s="13"/>
      <c r="W986" s="17"/>
      <c r="X986" s="17"/>
      <c r="Y986" s="17"/>
      <c r="Z986" s="17"/>
      <c r="AA986" s="13"/>
    </row>
    <row r="987" customFormat="false" ht="12.75" hidden="false" customHeight="false" outlineLevel="0" collapsed="false">
      <c r="A987" s="15"/>
      <c r="B987" s="16"/>
      <c r="C987" s="16"/>
      <c r="D987" s="17"/>
      <c r="E987" s="17"/>
      <c r="F987" s="17"/>
      <c r="G987" s="13"/>
      <c r="H987" s="13"/>
      <c r="I987" s="17"/>
      <c r="J987" s="17"/>
      <c r="K987" s="17"/>
      <c r="L987" s="17"/>
      <c r="M987" s="17"/>
      <c r="N987" s="17"/>
      <c r="O987" s="17"/>
      <c r="P987" s="17"/>
      <c r="Q987" s="17"/>
      <c r="R987" s="16"/>
      <c r="S987" s="16"/>
      <c r="T987" s="18"/>
      <c r="U987" s="13"/>
      <c r="V987" s="13"/>
      <c r="W987" s="17"/>
      <c r="X987" s="17"/>
      <c r="Y987" s="17"/>
      <c r="Z987" s="17"/>
      <c r="AA987" s="13"/>
    </row>
    <row r="988" customFormat="false" ht="12.75" hidden="false" customHeight="false" outlineLevel="0" collapsed="false">
      <c r="A988" s="15"/>
      <c r="B988" s="16"/>
      <c r="C988" s="16"/>
      <c r="D988" s="17"/>
      <c r="E988" s="17"/>
      <c r="F988" s="17"/>
      <c r="G988" s="13"/>
      <c r="H988" s="13"/>
      <c r="I988" s="17"/>
      <c r="J988" s="17"/>
      <c r="K988" s="17"/>
      <c r="L988" s="17"/>
      <c r="M988" s="17"/>
      <c r="N988" s="17"/>
      <c r="O988" s="17"/>
      <c r="P988" s="17"/>
      <c r="Q988" s="17"/>
      <c r="R988" s="16"/>
      <c r="S988" s="16"/>
      <c r="T988" s="18"/>
      <c r="U988" s="13"/>
      <c r="V988" s="13"/>
      <c r="W988" s="17"/>
      <c r="X988" s="17"/>
      <c r="Y988" s="17"/>
      <c r="Z988" s="17"/>
      <c r="AA988" s="13"/>
    </row>
    <row r="989" customFormat="false" ht="12.75" hidden="false" customHeight="false" outlineLevel="0" collapsed="false">
      <c r="A989" s="15"/>
      <c r="B989" s="16"/>
      <c r="C989" s="16"/>
      <c r="D989" s="17"/>
      <c r="E989" s="17"/>
      <c r="F989" s="17"/>
      <c r="G989" s="13"/>
      <c r="H989" s="13"/>
      <c r="I989" s="17"/>
      <c r="J989" s="17"/>
      <c r="K989" s="17"/>
      <c r="L989" s="17"/>
      <c r="M989" s="17"/>
      <c r="N989" s="17"/>
      <c r="O989" s="17"/>
      <c r="P989" s="17"/>
      <c r="Q989" s="17"/>
      <c r="R989" s="16"/>
      <c r="S989" s="16"/>
      <c r="T989" s="18"/>
      <c r="U989" s="13"/>
      <c r="V989" s="13"/>
      <c r="W989" s="17"/>
      <c r="X989" s="17"/>
      <c r="Y989" s="17"/>
      <c r="Z989" s="17"/>
      <c r="AA989" s="13"/>
    </row>
    <row r="990" customFormat="false" ht="12.75" hidden="false" customHeight="false" outlineLevel="0" collapsed="false">
      <c r="A990" s="15"/>
      <c r="B990" s="16"/>
      <c r="C990" s="16"/>
      <c r="D990" s="17"/>
      <c r="E990" s="17"/>
      <c r="F990" s="17"/>
      <c r="G990" s="13"/>
      <c r="H990" s="13"/>
      <c r="I990" s="17"/>
      <c r="J990" s="17"/>
      <c r="K990" s="17"/>
      <c r="L990" s="17"/>
      <c r="M990" s="17"/>
      <c r="N990" s="17"/>
      <c r="O990" s="17"/>
      <c r="P990" s="17"/>
      <c r="Q990" s="17"/>
      <c r="R990" s="16"/>
      <c r="S990" s="16"/>
      <c r="T990" s="18"/>
      <c r="U990" s="13"/>
      <c r="V990" s="13"/>
      <c r="W990" s="17"/>
      <c r="X990" s="17"/>
      <c r="Y990" s="17"/>
      <c r="Z990" s="17"/>
      <c r="AA990" s="13"/>
    </row>
    <row r="991" customFormat="false" ht="12.75" hidden="false" customHeight="false" outlineLevel="0" collapsed="false">
      <c r="A991" s="15"/>
      <c r="B991" s="16"/>
      <c r="C991" s="16"/>
      <c r="D991" s="17"/>
      <c r="E991" s="17"/>
      <c r="F991" s="17"/>
      <c r="G991" s="13"/>
      <c r="H991" s="13"/>
      <c r="I991" s="17"/>
      <c r="J991" s="17"/>
      <c r="K991" s="17"/>
      <c r="L991" s="17"/>
      <c r="M991" s="17"/>
      <c r="N991" s="17"/>
      <c r="O991" s="17"/>
      <c r="P991" s="17"/>
      <c r="Q991" s="17"/>
      <c r="R991" s="16"/>
      <c r="S991" s="16"/>
      <c r="T991" s="18"/>
      <c r="U991" s="13"/>
      <c r="V991" s="13"/>
      <c r="W991" s="17"/>
      <c r="X991" s="17"/>
      <c r="Y991" s="17"/>
      <c r="Z991" s="17"/>
      <c r="AA991" s="13"/>
    </row>
    <row r="992" customFormat="false" ht="12.75" hidden="false" customHeight="false" outlineLevel="0" collapsed="false">
      <c r="A992" s="15"/>
      <c r="B992" s="16"/>
      <c r="C992" s="16"/>
      <c r="D992" s="17"/>
      <c r="E992" s="17"/>
      <c r="F992" s="17"/>
      <c r="G992" s="13"/>
      <c r="H992" s="13"/>
      <c r="I992" s="17"/>
      <c r="J992" s="17"/>
      <c r="K992" s="17"/>
      <c r="L992" s="17"/>
      <c r="M992" s="17"/>
      <c r="N992" s="17"/>
      <c r="O992" s="17"/>
      <c r="P992" s="17"/>
      <c r="Q992" s="17"/>
      <c r="R992" s="16"/>
      <c r="S992" s="16"/>
      <c r="T992" s="18"/>
      <c r="U992" s="13"/>
      <c r="V992" s="13"/>
      <c r="W992" s="17"/>
      <c r="X992" s="17"/>
      <c r="Y992" s="17"/>
      <c r="Z992" s="17"/>
      <c r="AA992" s="13"/>
    </row>
    <row r="993" customFormat="false" ht="12.75" hidden="false" customHeight="false" outlineLevel="0" collapsed="false">
      <c r="A993" s="15"/>
      <c r="B993" s="16"/>
      <c r="C993" s="16"/>
      <c r="D993" s="17"/>
      <c r="E993" s="17"/>
      <c r="F993" s="17"/>
      <c r="G993" s="13"/>
      <c r="H993" s="13"/>
      <c r="I993" s="17"/>
      <c r="J993" s="17"/>
      <c r="K993" s="17"/>
      <c r="L993" s="17"/>
      <c r="M993" s="17"/>
      <c r="N993" s="17"/>
      <c r="O993" s="17"/>
      <c r="P993" s="17"/>
      <c r="Q993" s="17"/>
      <c r="R993" s="16"/>
      <c r="S993" s="16"/>
      <c r="T993" s="18"/>
      <c r="U993" s="13"/>
      <c r="V993" s="13"/>
      <c r="W993" s="17"/>
      <c r="X993" s="17"/>
      <c r="Y993" s="17"/>
      <c r="Z993" s="17"/>
      <c r="AA993" s="13"/>
    </row>
    <row r="994" customFormat="false" ht="12.75" hidden="false" customHeight="false" outlineLevel="0" collapsed="false">
      <c r="A994" s="15"/>
      <c r="B994" s="16"/>
      <c r="C994" s="16"/>
      <c r="D994" s="17"/>
      <c r="E994" s="17"/>
      <c r="F994" s="17"/>
      <c r="G994" s="13"/>
      <c r="H994" s="13"/>
      <c r="I994" s="17"/>
      <c r="J994" s="17"/>
      <c r="K994" s="17"/>
      <c r="L994" s="17"/>
      <c r="M994" s="17"/>
      <c r="N994" s="17"/>
      <c r="O994" s="17"/>
      <c r="P994" s="17"/>
      <c r="Q994" s="17"/>
      <c r="R994" s="16"/>
      <c r="S994" s="16"/>
      <c r="T994" s="18"/>
      <c r="U994" s="13"/>
      <c r="V994" s="13"/>
      <c r="W994" s="17"/>
      <c r="X994" s="17"/>
      <c r="Y994" s="17"/>
      <c r="Z994" s="17"/>
      <c r="AA994" s="13"/>
    </row>
    <row r="995" customFormat="false" ht="12.75" hidden="false" customHeight="false" outlineLevel="0" collapsed="false">
      <c r="A995" s="15"/>
      <c r="B995" s="16"/>
      <c r="C995" s="16"/>
      <c r="D995" s="17"/>
      <c r="E995" s="17"/>
      <c r="F995" s="17"/>
      <c r="G995" s="13"/>
      <c r="H995" s="13"/>
      <c r="I995" s="17"/>
      <c r="J995" s="17"/>
      <c r="K995" s="17"/>
      <c r="L995" s="17"/>
      <c r="M995" s="17"/>
      <c r="N995" s="17"/>
      <c r="O995" s="17"/>
      <c r="P995" s="17"/>
      <c r="Q995" s="17"/>
      <c r="R995" s="16"/>
      <c r="S995" s="16"/>
      <c r="T995" s="18"/>
      <c r="U995" s="13"/>
      <c r="V995" s="13"/>
      <c r="W995" s="17"/>
      <c r="X995" s="17"/>
      <c r="Y995" s="17"/>
      <c r="Z995" s="17"/>
      <c r="AA995" s="13"/>
    </row>
    <row r="996" customFormat="false" ht="12.75" hidden="false" customHeight="false" outlineLevel="0" collapsed="false">
      <c r="A996" s="15"/>
      <c r="B996" s="16"/>
      <c r="C996" s="16"/>
      <c r="D996" s="17"/>
      <c r="E996" s="17"/>
      <c r="F996" s="17"/>
      <c r="G996" s="13"/>
      <c r="H996" s="13"/>
      <c r="I996" s="17"/>
      <c r="J996" s="17"/>
      <c r="K996" s="17"/>
      <c r="L996" s="17"/>
      <c r="M996" s="17"/>
      <c r="N996" s="17"/>
      <c r="O996" s="17"/>
      <c r="P996" s="17"/>
      <c r="Q996" s="17"/>
      <c r="R996" s="16"/>
      <c r="S996" s="16"/>
      <c r="T996" s="18"/>
      <c r="U996" s="13"/>
      <c r="V996" s="13"/>
      <c r="W996" s="17"/>
      <c r="X996" s="17"/>
      <c r="Y996" s="17"/>
      <c r="Z996" s="17"/>
      <c r="AA996" s="13"/>
    </row>
    <row r="997" customFormat="false" ht="12.75" hidden="false" customHeight="false" outlineLevel="0" collapsed="false">
      <c r="A997" s="15"/>
      <c r="B997" s="16"/>
      <c r="C997" s="16"/>
      <c r="D997" s="17"/>
      <c r="E997" s="17"/>
      <c r="F997" s="17"/>
      <c r="G997" s="13"/>
      <c r="H997" s="13"/>
      <c r="I997" s="17"/>
      <c r="J997" s="17"/>
      <c r="K997" s="17"/>
      <c r="L997" s="17"/>
      <c r="M997" s="17"/>
      <c r="N997" s="17"/>
      <c r="O997" s="17"/>
      <c r="P997" s="17"/>
      <c r="Q997" s="17"/>
      <c r="R997" s="16"/>
      <c r="S997" s="16"/>
      <c r="T997" s="18"/>
      <c r="U997" s="13"/>
      <c r="V997" s="13"/>
      <c r="W997" s="17"/>
      <c r="X997" s="17"/>
      <c r="Y997" s="17"/>
      <c r="Z997" s="17"/>
      <c r="AA997" s="13"/>
    </row>
    <row r="998" customFormat="false" ht="12.75" hidden="false" customHeight="false" outlineLevel="0" collapsed="false">
      <c r="A998" s="15"/>
      <c r="B998" s="16"/>
      <c r="C998" s="16"/>
      <c r="D998" s="17"/>
      <c r="E998" s="17"/>
      <c r="F998" s="17"/>
      <c r="G998" s="13"/>
      <c r="H998" s="13"/>
      <c r="I998" s="17"/>
      <c r="J998" s="17"/>
      <c r="K998" s="17"/>
      <c r="L998" s="17"/>
      <c r="M998" s="17"/>
      <c r="N998" s="17"/>
      <c r="O998" s="17"/>
      <c r="P998" s="17"/>
      <c r="Q998" s="17"/>
      <c r="R998" s="16"/>
      <c r="S998" s="16"/>
      <c r="T998" s="18"/>
      <c r="U998" s="13"/>
      <c r="V998" s="13"/>
      <c r="W998" s="17"/>
      <c r="X998" s="17"/>
      <c r="Y998" s="17"/>
      <c r="Z998" s="17"/>
      <c r="AA998" s="13"/>
    </row>
  </sheetData>
  <conditionalFormatting sqref="B1:B998">
    <cfRule type="expression" priority="2" aboveAverage="0" equalAverage="0" bottom="0" percent="0" rank="0" text="" dxfId="1">
      <formula>LEN(TRIM(B1))&gt;0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998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H2" activeCellId="0" sqref="H2"/>
    </sheetView>
  </sheetViews>
  <sheetFormatPr defaultRowHeight="15.75" zeroHeight="false" outlineLevelRow="0" outlineLevelCol="0"/>
  <cols>
    <col collapsed="false" customWidth="true" hidden="false" outlineLevel="0" max="1" min="1" style="0" width="24.57"/>
    <col collapsed="false" customWidth="true" hidden="false" outlineLevel="0" max="15" min="2" style="0" width="19.14"/>
    <col collapsed="false" customWidth="true" hidden="false" outlineLevel="0" max="16" min="16" style="0" width="20.99"/>
    <col collapsed="false" customWidth="true" hidden="false" outlineLevel="0" max="17" min="17" style="0" width="22.86"/>
    <col collapsed="false" customWidth="true" hidden="false" outlineLevel="0" max="32" min="18" style="0" width="19.14"/>
    <col collapsed="false" customWidth="true" hidden="false" outlineLevel="0" max="33" min="33" style="0" width="22.01"/>
    <col collapsed="false" customWidth="true" hidden="false" outlineLevel="0" max="34" min="34" style="0" width="36.71"/>
    <col collapsed="false" customWidth="true" hidden="false" outlineLevel="0" max="45" min="35" style="0" width="19.14"/>
    <col collapsed="false" customWidth="true" hidden="false" outlineLevel="0" max="1025" min="46" style="0" width="14.43"/>
  </cols>
  <sheetData>
    <row r="1" customFormat="false" ht="15.75" hidden="false" customHeight="false" outlineLevel="0" collapsed="false">
      <c r="A1" s="40" t="s">
        <v>2</v>
      </c>
      <c r="B1" s="41" t="s">
        <v>4</v>
      </c>
      <c r="C1" s="41" t="s">
        <v>1376</v>
      </c>
      <c r="D1" s="41" t="s">
        <v>1377</v>
      </c>
      <c r="E1" s="41" t="s">
        <v>1378</v>
      </c>
      <c r="F1" s="41" t="s">
        <v>1379</v>
      </c>
      <c r="G1" s="41" t="s">
        <v>1380</v>
      </c>
      <c r="H1" s="41" t="s">
        <v>1381</v>
      </c>
      <c r="I1" s="41" t="s">
        <v>1382</v>
      </c>
      <c r="J1" s="41" t="s">
        <v>1383</v>
      </c>
      <c r="K1" s="41" t="s">
        <v>1384</v>
      </c>
      <c r="L1" s="41" t="s">
        <v>1385</v>
      </c>
      <c r="M1" s="41" t="s">
        <v>1386</v>
      </c>
      <c r="N1" s="41" t="s">
        <v>1387</v>
      </c>
      <c r="O1" s="41" t="s">
        <v>1388</v>
      </c>
      <c r="P1" s="41" t="s">
        <v>1389</v>
      </c>
      <c r="Q1" s="41" t="s">
        <v>1390</v>
      </c>
      <c r="R1" s="41" t="s">
        <v>1391</v>
      </c>
      <c r="S1" s="41" t="s">
        <v>1392</v>
      </c>
      <c r="T1" s="41" t="s">
        <v>1393</v>
      </c>
      <c r="U1" s="41" t="s">
        <v>1394</v>
      </c>
      <c r="V1" s="41" t="s">
        <v>1395</v>
      </c>
      <c r="W1" s="41" t="s">
        <v>1395</v>
      </c>
      <c r="X1" s="41" t="s">
        <v>1396</v>
      </c>
      <c r="Y1" s="41" t="s">
        <v>1397</v>
      </c>
      <c r="Z1" s="41" t="s">
        <v>1398</v>
      </c>
      <c r="AA1" s="41" t="s">
        <v>1399</v>
      </c>
      <c r="AB1" s="41" t="s">
        <v>1400</v>
      </c>
      <c r="AC1" s="41" t="s">
        <v>1401</v>
      </c>
      <c r="AD1" s="41" t="s">
        <v>1402</v>
      </c>
      <c r="AE1" s="41" t="s">
        <v>1403</v>
      </c>
      <c r="AF1" s="41" t="s">
        <v>1404</v>
      </c>
      <c r="AG1" s="41" t="s">
        <v>1405</v>
      </c>
      <c r="AH1" s="41" t="s">
        <v>1406</v>
      </c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</row>
    <row r="2" customFormat="false" ht="15.75" hidden="false" customHeight="true" outlineLevel="0" collapsed="false">
      <c r="A2" s="15" t="s">
        <v>93</v>
      </c>
      <c r="B2" s="27" t="n">
        <v>43279</v>
      </c>
      <c r="C2" s="17" t="s">
        <v>1407</v>
      </c>
      <c r="D2" s="17" t="s">
        <v>43</v>
      </c>
      <c r="E2" s="17" t="s">
        <v>43</v>
      </c>
      <c r="F2" s="17" t="s">
        <v>43</v>
      </c>
      <c r="G2" s="17" t="s">
        <v>104</v>
      </c>
      <c r="H2" s="17" t="s">
        <v>155</v>
      </c>
      <c r="I2" s="17" t="s">
        <v>66</v>
      </c>
      <c r="J2" s="17" t="s">
        <v>55</v>
      </c>
      <c r="K2" s="17" t="s">
        <v>55</v>
      </c>
      <c r="L2" s="17" t="s">
        <v>55</v>
      </c>
      <c r="M2" s="42" t="n">
        <v>43162</v>
      </c>
      <c r="N2" s="42" t="n">
        <v>43163</v>
      </c>
      <c r="O2" s="42" t="n">
        <v>43196</v>
      </c>
      <c r="P2" s="17" t="s">
        <v>1408</v>
      </c>
      <c r="Q2" s="17" t="s">
        <v>98</v>
      </c>
      <c r="R2" s="17" t="s">
        <v>98</v>
      </c>
      <c r="S2" s="17" t="s">
        <v>157</v>
      </c>
      <c r="T2" s="17" t="s">
        <v>49</v>
      </c>
      <c r="U2" s="17" t="s">
        <v>85</v>
      </c>
      <c r="V2" s="17" t="n">
        <v>4</v>
      </c>
      <c r="W2" s="17" t="n">
        <f aca="false">$V2/$V15</f>
        <v>0.137931034482759</v>
      </c>
      <c r="X2" s="17" t="n">
        <v>2</v>
      </c>
      <c r="Y2" s="17"/>
      <c r="Z2" s="17" t="n">
        <v>2</v>
      </c>
      <c r="AA2" s="17" t="s">
        <v>1409</v>
      </c>
      <c r="AB2" s="17" t="s">
        <v>248</v>
      </c>
      <c r="AC2" s="17" t="s">
        <v>248</v>
      </c>
      <c r="AD2" s="17" t="s">
        <v>248</v>
      </c>
      <c r="AE2" s="17" t="s">
        <v>248</v>
      </c>
      <c r="AF2" s="17" t="s">
        <v>248</v>
      </c>
      <c r="AG2" s="17" t="s">
        <v>248</v>
      </c>
      <c r="AH2" s="13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</row>
    <row r="3" customFormat="false" ht="15.75" hidden="false" customHeight="true" outlineLevel="0" collapsed="false">
      <c r="A3" s="7" t="s">
        <v>1410</v>
      </c>
      <c r="B3" s="27" t="n">
        <v>43293</v>
      </c>
      <c r="C3" s="17" t="s">
        <v>1411</v>
      </c>
      <c r="D3" s="17" t="s">
        <v>42</v>
      </c>
      <c r="E3" s="17" t="s">
        <v>43</v>
      </c>
      <c r="F3" s="17" t="s">
        <v>42</v>
      </c>
      <c r="G3" s="17" t="s">
        <v>32</v>
      </c>
      <c r="H3" s="17" t="s">
        <v>1412</v>
      </c>
      <c r="I3" s="17" t="s">
        <v>32</v>
      </c>
      <c r="J3" s="17" t="s">
        <v>32</v>
      </c>
      <c r="K3" s="17" t="s">
        <v>55</v>
      </c>
      <c r="L3" s="17" t="s">
        <v>32</v>
      </c>
      <c r="M3" s="17" t="s">
        <v>32</v>
      </c>
      <c r="N3" s="42" t="n">
        <v>43161</v>
      </c>
      <c r="O3" s="17" t="s">
        <v>32</v>
      </c>
      <c r="P3" s="17" t="s">
        <v>32</v>
      </c>
      <c r="Q3" s="17" t="s">
        <v>97</v>
      </c>
      <c r="R3" s="17" t="s">
        <v>32</v>
      </c>
      <c r="S3" s="17" t="s">
        <v>32</v>
      </c>
      <c r="T3" s="17" t="s">
        <v>147</v>
      </c>
      <c r="U3" s="17" t="s">
        <v>32</v>
      </c>
      <c r="V3" s="17" t="n">
        <v>4</v>
      </c>
      <c r="W3" s="17" t="n">
        <f aca="false">V3/$V15</f>
        <v>0.137931034482759</v>
      </c>
      <c r="X3" s="17" t="n">
        <v>0</v>
      </c>
      <c r="Y3" s="17"/>
      <c r="Z3" s="17" t="n">
        <v>0</v>
      </c>
      <c r="AA3" s="17" t="s">
        <v>1409</v>
      </c>
      <c r="AB3" s="17" t="s">
        <v>248</v>
      </c>
      <c r="AC3" s="17" t="s">
        <v>1409</v>
      </c>
      <c r="AD3" s="17" t="s">
        <v>1409</v>
      </c>
      <c r="AE3" s="17" t="s">
        <v>248</v>
      </c>
      <c r="AF3" s="17" t="s">
        <v>248</v>
      </c>
      <c r="AG3" s="17" t="s">
        <v>248</v>
      </c>
      <c r="AH3" s="13" t="s">
        <v>1413</v>
      </c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</row>
    <row r="4" customFormat="false" ht="15.75" hidden="false" customHeight="true" outlineLevel="0" collapsed="false">
      <c r="A4" s="21" t="s">
        <v>346</v>
      </c>
      <c r="B4" s="27" t="n">
        <v>43292</v>
      </c>
      <c r="C4" s="17" t="s">
        <v>1414</v>
      </c>
      <c r="D4" s="17" t="s">
        <v>43</v>
      </c>
      <c r="E4" s="17" t="s">
        <v>43</v>
      </c>
      <c r="F4" s="17" t="s">
        <v>42</v>
      </c>
      <c r="G4" s="17" t="s">
        <v>180</v>
      </c>
      <c r="H4" s="17" t="s">
        <v>900</v>
      </c>
      <c r="I4" s="17" t="s">
        <v>32</v>
      </c>
      <c r="J4" s="17" t="s">
        <v>55</v>
      </c>
      <c r="K4" s="17" t="s">
        <v>55</v>
      </c>
      <c r="L4" s="17" t="s">
        <v>32</v>
      </c>
      <c r="M4" s="42" t="n">
        <v>43192</v>
      </c>
      <c r="N4" s="42" t="n">
        <v>43133</v>
      </c>
      <c r="O4" s="17" t="s">
        <v>32</v>
      </c>
      <c r="P4" s="17" t="s">
        <v>146</v>
      </c>
      <c r="Q4" s="17" t="s">
        <v>167</v>
      </c>
      <c r="R4" s="17" t="s">
        <v>32</v>
      </c>
      <c r="S4" s="17" t="s">
        <v>49</v>
      </c>
      <c r="T4" s="17" t="s">
        <v>49</v>
      </c>
      <c r="U4" s="17" t="s">
        <v>32</v>
      </c>
      <c r="V4" s="17" t="n">
        <v>2</v>
      </c>
      <c r="W4" s="17" t="n">
        <f aca="false">V4/$V15</f>
        <v>0.0689655172413793</v>
      </c>
      <c r="X4" s="17" t="n">
        <v>0</v>
      </c>
      <c r="Y4" s="17"/>
      <c r="Z4" s="17" t="n">
        <v>2</v>
      </c>
      <c r="AA4" s="17" t="s">
        <v>1409</v>
      </c>
      <c r="AB4" s="17" t="s">
        <v>248</v>
      </c>
      <c r="AC4" s="17" t="s">
        <v>248</v>
      </c>
      <c r="AD4" s="17" t="s">
        <v>1409</v>
      </c>
      <c r="AE4" s="17" t="s">
        <v>248</v>
      </c>
      <c r="AF4" s="17" t="s">
        <v>248</v>
      </c>
      <c r="AG4" s="17" t="s">
        <v>248</v>
      </c>
      <c r="AH4" s="13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</row>
    <row r="5" customFormat="false" ht="15.75" hidden="false" customHeight="true" outlineLevel="0" collapsed="false">
      <c r="A5" s="21" t="s">
        <v>1415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 t="n">
        <f aca="false">V5/V15</f>
        <v>0</v>
      </c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3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</row>
    <row r="6" customFormat="false" ht="15.75" hidden="false" customHeight="true" outlineLevel="0" collapsed="false">
      <c r="A6" s="21" t="s">
        <v>402</v>
      </c>
      <c r="B6" s="27" t="n">
        <v>43293</v>
      </c>
      <c r="C6" s="17" t="s">
        <v>1416</v>
      </c>
      <c r="D6" s="17" t="s">
        <v>42</v>
      </c>
      <c r="E6" s="17" t="s">
        <v>43</v>
      </c>
      <c r="F6" s="17" t="s">
        <v>42</v>
      </c>
      <c r="G6" s="17" t="s">
        <v>32</v>
      </c>
      <c r="H6" s="17" t="s">
        <v>1417</v>
      </c>
      <c r="I6" s="17" t="s">
        <v>32</v>
      </c>
      <c r="J6" s="17" t="s">
        <v>32</v>
      </c>
      <c r="K6" s="17" t="s">
        <v>55</v>
      </c>
      <c r="L6" s="17" t="s">
        <v>32</v>
      </c>
      <c r="M6" s="17" t="s">
        <v>32</v>
      </c>
      <c r="N6" s="42" t="n">
        <v>43133</v>
      </c>
      <c r="O6" s="17" t="s">
        <v>32</v>
      </c>
      <c r="P6" s="17" t="s">
        <v>32</v>
      </c>
      <c r="Q6" s="17" t="s">
        <v>167</v>
      </c>
      <c r="R6" s="17" t="s">
        <v>32</v>
      </c>
      <c r="S6" s="17" t="s">
        <v>32</v>
      </c>
      <c r="T6" s="17" t="s">
        <v>147</v>
      </c>
      <c r="U6" s="17" t="s">
        <v>32</v>
      </c>
      <c r="V6" s="17" t="n">
        <v>0</v>
      </c>
      <c r="W6" s="17" t="n">
        <f aca="false">V6/V15</f>
        <v>0</v>
      </c>
      <c r="X6" s="17" t="n">
        <v>0</v>
      </c>
      <c r="Y6" s="17"/>
      <c r="Z6" s="17" t="n">
        <v>1</v>
      </c>
      <c r="AA6" s="17" t="s">
        <v>248</v>
      </c>
      <c r="AB6" s="17" t="s">
        <v>248</v>
      </c>
      <c r="AC6" s="17" t="s">
        <v>248</v>
      </c>
      <c r="AD6" s="17" t="s">
        <v>248</v>
      </c>
      <c r="AE6" s="17" t="s">
        <v>248</v>
      </c>
      <c r="AF6" s="17" t="s">
        <v>248</v>
      </c>
      <c r="AG6" s="17" t="s">
        <v>248</v>
      </c>
      <c r="AH6" s="13" t="s">
        <v>1418</v>
      </c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</row>
    <row r="7" customFormat="false" ht="15.75" hidden="false" customHeight="true" outlineLevel="0" collapsed="false">
      <c r="A7" s="15" t="s">
        <v>411</v>
      </c>
      <c r="B7" s="27" t="n">
        <v>43294</v>
      </c>
      <c r="C7" s="17" t="s">
        <v>1419</v>
      </c>
      <c r="D7" s="17" t="s">
        <v>43</v>
      </c>
      <c r="E7" s="17" t="s">
        <v>43</v>
      </c>
      <c r="F7" s="17" t="s">
        <v>42</v>
      </c>
      <c r="G7" s="17" t="s">
        <v>155</v>
      </c>
      <c r="H7" s="17" t="s">
        <v>447</v>
      </c>
      <c r="I7" s="17" t="s">
        <v>32</v>
      </c>
      <c r="J7" s="17" t="s">
        <v>414</v>
      </c>
      <c r="K7" s="17" t="s">
        <v>414</v>
      </c>
      <c r="L7" s="17" t="s">
        <v>32</v>
      </c>
      <c r="M7" s="42" t="n">
        <v>43162</v>
      </c>
      <c r="N7" s="42" t="n">
        <v>43194</v>
      </c>
      <c r="O7" s="17" t="s">
        <v>32</v>
      </c>
      <c r="P7" s="17" t="s">
        <v>156</v>
      </c>
      <c r="Q7" s="17" t="s">
        <v>98</v>
      </c>
      <c r="R7" s="17" t="s">
        <v>32</v>
      </c>
      <c r="S7" s="17" t="s">
        <v>135</v>
      </c>
      <c r="T7" s="17" t="s">
        <v>135</v>
      </c>
      <c r="U7" s="17" t="s">
        <v>32</v>
      </c>
      <c r="V7" s="17" t="n">
        <v>4</v>
      </c>
      <c r="W7" s="17" t="n">
        <f aca="false">V7/V15</f>
        <v>0.137931034482759</v>
      </c>
      <c r="X7" s="17" t="n">
        <v>4</v>
      </c>
      <c r="Y7" s="17"/>
      <c r="Z7" s="17" t="n">
        <v>0</v>
      </c>
      <c r="AA7" s="17" t="s">
        <v>248</v>
      </c>
      <c r="AB7" s="17" t="s">
        <v>248</v>
      </c>
      <c r="AC7" s="17" t="s">
        <v>248</v>
      </c>
      <c r="AD7" s="17" t="s">
        <v>248</v>
      </c>
      <c r="AE7" s="17" t="s">
        <v>248</v>
      </c>
      <c r="AF7" s="17" t="s">
        <v>248</v>
      </c>
      <c r="AG7" s="17" t="s">
        <v>248</v>
      </c>
      <c r="AH7" s="13" t="s">
        <v>1420</v>
      </c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</row>
    <row r="8" customFormat="false" ht="15.75" hidden="false" customHeight="true" outlineLevel="0" collapsed="false">
      <c r="A8" s="15" t="s">
        <v>437</v>
      </c>
      <c r="B8" s="27" t="n">
        <v>43299</v>
      </c>
      <c r="C8" s="17" t="s">
        <v>1421</v>
      </c>
      <c r="D8" s="17" t="s">
        <v>43</v>
      </c>
      <c r="E8" s="17" t="s">
        <v>43</v>
      </c>
      <c r="F8" s="17" t="s">
        <v>42</v>
      </c>
      <c r="G8" s="17" t="s">
        <v>54</v>
      </c>
      <c r="H8" s="17" t="s">
        <v>1422</v>
      </c>
      <c r="I8" s="17" t="s">
        <v>32</v>
      </c>
      <c r="J8" s="17" t="s">
        <v>55</v>
      </c>
      <c r="K8" s="17" t="s">
        <v>55</v>
      </c>
      <c r="L8" s="17" t="s">
        <v>32</v>
      </c>
      <c r="M8" s="42" t="n">
        <v>43132</v>
      </c>
      <c r="N8" s="42" t="n">
        <v>43160</v>
      </c>
      <c r="O8" s="17" t="s">
        <v>32</v>
      </c>
      <c r="P8" s="17" t="s">
        <v>275</v>
      </c>
      <c r="Q8" s="17" t="s">
        <v>134</v>
      </c>
      <c r="R8" s="17" t="s">
        <v>32</v>
      </c>
      <c r="S8" s="17" t="s">
        <v>49</v>
      </c>
      <c r="T8" s="17" t="s">
        <v>49</v>
      </c>
      <c r="U8" s="17" t="s">
        <v>32</v>
      </c>
      <c r="V8" s="17" t="n">
        <v>1</v>
      </c>
      <c r="W8" s="17" t="n">
        <f aca="false">V8/V15</f>
        <v>0.0344827586206897</v>
      </c>
      <c r="X8" s="17" t="n">
        <v>0</v>
      </c>
      <c r="Y8" s="17"/>
      <c r="Z8" s="17" t="n">
        <v>2</v>
      </c>
      <c r="AA8" s="17" t="s">
        <v>248</v>
      </c>
      <c r="AB8" s="17" t="s">
        <v>248</v>
      </c>
      <c r="AC8" s="17" t="s">
        <v>248</v>
      </c>
      <c r="AD8" s="17" t="s">
        <v>248</v>
      </c>
      <c r="AE8" s="17" t="s">
        <v>248</v>
      </c>
      <c r="AF8" s="17" t="s">
        <v>248</v>
      </c>
      <c r="AG8" s="17" t="s">
        <v>248</v>
      </c>
      <c r="AH8" s="13" t="s">
        <v>1423</v>
      </c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</row>
    <row r="9" customFormat="false" ht="15.75" hidden="false" customHeight="true" outlineLevel="0" collapsed="false">
      <c r="A9" s="15" t="s">
        <v>490</v>
      </c>
      <c r="B9" s="27" t="n">
        <v>43308</v>
      </c>
      <c r="C9" s="17" t="s">
        <v>1424</v>
      </c>
      <c r="D9" s="17" t="s">
        <v>42</v>
      </c>
      <c r="E9" s="17" t="s">
        <v>43</v>
      </c>
      <c r="F9" s="17" t="s">
        <v>42</v>
      </c>
      <c r="G9" s="17" t="s">
        <v>32</v>
      </c>
      <c r="H9" s="17" t="s">
        <v>1425</v>
      </c>
      <c r="I9" s="17" t="s">
        <v>32</v>
      </c>
      <c r="J9" s="17" t="s">
        <v>32</v>
      </c>
      <c r="K9" s="17" t="s">
        <v>55</v>
      </c>
      <c r="L9" s="17" t="s">
        <v>32</v>
      </c>
      <c r="M9" s="17" t="s">
        <v>32</v>
      </c>
      <c r="N9" s="42" t="n">
        <v>43161</v>
      </c>
      <c r="O9" s="17" t="s">
        <v>32</v>
      </c>
      <c r="P9" s="17" t="s">
        <v>32</v>
      </c>
      <c r="Q9" s="17" t="s">
        <v>97</v>
      </c>
      <c r="R9" s="17" t="s">
        <v>32</v>
      </c>
      <c r="S9" s="17" t="s">
        <v>32</v>
      </c>
      <c r="T9" s="17" t="s">
        <v>135</v>
      </c>
      <c r="U9" s="17" t="s">
        <v>32</v>
      </c>
      <c r="V9" s="17" t="n">
        <v>4</v>
      </c>
      <c r="W9" s="17" t="n">
        <f aca="false">V9/V15</f>
        <v>0.137931034482759</v>
      </c>
      <c r="X9" s="17" t="n">
        <v>2</v>
      </c>
      <c r="Y9" s="17"/>
      <c r="Z9" s="17" t="n">
        <v>4</v>
      </c>
      <c r="AA9" s="17" t="s">
        <v>1409</v>
      </c>
      <c r="AB9" s="17" t="s">
        <v>248</v>
      </c>
      <c r="AC9" s="17" t="s">
        <v>248</v>
      </c>
      <c r="AD9" s="17" t="s">
        <v>248</v>
      </c>
      <c r="AE9" s="17" t="s">
        <v>248</v>
      </c>
      <c r="AF9" s="17" t="s">
        <v>248</v>
      </c>
      <c r="AG9" s="17" t="s">
        <v>248</v>
      </c>
      <c r="AH9" s="13" t="s">
        <v>1426</v>
      </c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</row>
    <row r="10" customFormat="false" ht="15.75" hidden="false" customHeight="true" outlineLevel="0" collapsed="false">
      <c r="A10" s="15" t="s">
        <v>1427</v>
      </c>
      <c r="B10" s="27" t="n">
        <v>43311</v>
      </c>
      <c r="C10" s="17" t="s">
        <v>1428</v>
      </c>
      <c r="D10" s="17" t="s">
        <v>42</v>
      </c>
      <c r="E10" s="17" t="s">
        <v>43</v>
      </c>
      <c r="F10" s="17" t="s">
        <v>43</v>
      </c>
      <c r="G10" s="17" t="s">
        <v>32</v>
      </c>
      <c r="H10" s="17" t="s">
        <v>155</v>
      </c>
      <c r="I10" s="17" t="s">
        <v>113</v>
      </c>
      <c r="J10" s="17" t="s">
        <v>32</v>
      </c>
      <c r="K10" s="17" t="s">
        <v>414</v>
      </c>
      <c r="L10" s="17" t="s">
        <v>414</v>
      </c>
      <c r="M10" s="17" t="s">
        <v>32</v>
      </c>
      <c r="N10" s="42" t="n">
        <v>43161</v>
      </c>
      <c r="O10" s="42" t="n">
        <v>43163</v>
      </c>
      <c r="P10" s="17" t="s">
        <v>32</v>
      </c>
      <c r="Q10" s="17" t="s">
        <v>156</v>
      </c>
      <c r="R10" s="17" t="s">
        <v>156</v>
      </c>
      <c r="S10" s="17" t="s">
        <v>32</v>
      </c>
      <c r="T10" s="17" t="s">
        <v>135</v>
      </c>
      <c r="U10" s="17" t="s">
        <v>135</v>
      </c>
      <c r="V10" s="17" t="n">
        <v>4</v>
      </c>
      <c r="W10" s="17" t="n">
        <f aca="false">V10/V15</f>
        <v>0.137931034482759</v>
      </c>
      <c r="X10" s="17" t="n">
        <v>0</v>
      </c>
      <c r="Y10" s="17"/>
      <c r="Z10" s="17" t="n">
        <v>4</v>
      </c>
      <c r="AA10" s="17" t="s">
        <v>1409</v>
      </c>
      <c r="AB10" s="17" t="s">
        <v>248</v>
      </c>
      <c r="AC10" s="17" t="s">
        <v>248</v>
      </c>
      <c r="AD10" s="17" t="s">
        <v>248</v>
      </c>
      <c r="AE10" s="17" t="s">
        <v>248</v>
      </c>
      <c r="AF10" s="17" t="s">
        <v>248</v>
      </c>
      <c r="AG10" s="17" t="s">
        <v>248</v>
      </c>
      <c r="AH10" s="13" t="s">
        <v>1426</v>
      </c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</row>
    <row r="11" customFormat="false" ht="15.75" hidden="false" customHeight="true" outlineLevel="0" collapsed="false">
      <c r="A11" s="15" t="s">
        <v>1429</v>
      </c>
      <c r="B11" s="27" t="n">
        <v>43313</v>
      </c>
      <c r="C11" s="17" t="s">
        <v>1430</v>
      </c>
      <c r="D11" s="17" t="s">
        <v>43</v>
      </c>
      <c r="E11" s="17" t="s">
        <v>43</v>
      </c>
      <c r="F11" s="17" t="s">
        <v>42</v>
      </c>
      <c r="G11" s="17" t="s">
        <v>54</v>
      </c>
      <c r="H11" s="17" t="s">
        <v>122</v>
      </c>
      <c r="I11" s="17" t="s">
        <v>32</v>
      </c>
      <c r="J11" s="17" t="s">
        <v>55</v>
      </c>
      <c r="K11" s="17" t="s">
        <v>55</v>
      </c>
      <c r="L11" s="17" t="s">
        <v>32</v>
      </c>
      <c r="M11" s="42" t="n">
        <v>43133</v>
      </c>
      <c r="N11" s="42" t="n">
        <v>43132</v>
      </c>
      <c r="O11" s="17" t="s">
        <v>32</v>
      </c>
      <c r="P11" s="17" t="s">
        <v>167</v>
      </c>
      <c r="Q11" s="17" t="s">
        <v>275</v>
      </c>
      <c r="R11" s="17" t="s">
        <v>32</v>
      </c>
      <c r="S11" s="17" t="s">
        <v>567</v>
      </c>
      <c r="T11" s="17" t="s">
        <v>135</v>
      </c>
      <c r="U11" s="17" t="s">
        <v>32</v>
      </c>
      <c r="V11" s="17" t="n">
        <v>3</v>
      </c>
      <c r="W11" s="17" t="n">
        <f aca="false">V11/V15</f>
        <v>0.103448275862069</v>
      </c>
      <c r="X11" s="17" t="n">
        <v>0</v>
      </c>
      <c r="Y11" s="17"/>
      <c r="Z11" s="17" t="n">
        <v>4</v>
      </c>
      <c r="AA11" s="17" t="s">
        <v>248</v>
      </c>
      <c r="AB11" s="17" t="s">
        <v>248</v>
      </c>
      <c r="AC11" s="17" t="s">
        <v>248</v>
      </c>
      <c r="AD11" s="17" t="s">
        <v>248</v>
      </c>
      <c r="AE11" s="17" t="s">
        <v>248</v>
      </c>
      <c r="AF11" s="17" t="s">
        <v>248</v>
      </c>
      <c r="AG11" s="17" t="s">
        <v>248</v>
      </c>
      <c r="AH11" s="13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</row>
    <row r="12" customFormat="false" ht="15.75" hidden="false" customHeight="true" outlineLevel="0" collapsed="false">
      <c r="A12" s="15" t="s">
        <v>1431</v>
      </c>
      <c r="B12" s="27" t="n">
        <v>43319</v>
      </c>
      <c r="C12" s="17" t="s">
        <v>1432</v>
      </c>
      <c r="D12" s="17" t="s">
        <v>42</v>
      </c>
      <c r="E12" s="17" t="s">
        <v>43</v>
      </c>
      <c r="F12" s="17" t="s">
        <v>43</v>
      </c>
      <c r="G12" s="17" t="s">
        <v>32</v>
      </c>
      <c r="H12" s="17" t="s">
        <v>216</v>
      </c>
      <c r="I12" s="17" t="s">
        <v>67</v>
      </c>
      <c r="J12" s="17" t="s">
        <v>32</v>
      </c>
      <c r="K12" s="17" t="s">
        <v>55</v>
      </c>
      <c r="L12" s="17" t="s">
        <v>55</v>
      </c>
      <c r="M12" s="17" t="s">
        <v>32</v>
      </c>
      <c r="N12" s="42" t="n">
        <v>43161</v>
      </c>
      <c r="O12" s="42" t="n">
        <v>43162</v>
      </c>
      <c r="P12" s="17" t="s">
        <v>32</v>
      </c>
      <c r="Q12" s="17" t="s">
        <v>97</v>
      </c>
      <c r="R12" s="17" t="s">
        <v>156</v>
      </c>
      <c r="S12" s="17" t="s">
        <v>32</v>
      </c>
      <c r="T12" s="17" t="s">
        <v>135</v>
      </c>
      <c r="U12" s="17" t="s">
        <v>135</v>
      </c>
      <c r="V12" s="17" t="n">
        <v>0</v>
      </c>
      <c r="W12" s="17" t="n">
        <f aca="false">V12/V15</f>
        <v>0</v>
      </c>
      <c r="X12" s="17" t="n">
        <v>0</v>
      </c>
      <c r="Y12" s="17"/>
      <c r="Z12" s="17" t="n">
        <v>0</v>
      </c>
      <c r="AA12" s="17" t="s">
        <v>248</v>
      </c>
      <c r="AB12" s="17" t="s">
        <v>248</v>
      </c>
      <c r="AC12" s="17" t="s">
        <v>248</v>
      </c>
      <c r="AD12" s="17" t="s">
        <v>248</v>
      </c>
      <c r="AE12" s="17" t="s">
        <v>248</v>
      </c>
      <c r="AF12" s="17" t="s">
        <v>248</v>
      </c>
      <c r="AG12" s="17" t="s">
        <v>248</v>
      </c>
      <c r="AH12" s="13" t="s">
        <v>1433</v>
      </c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</row>
    <row r="13" customFormat="false" ht="15.75" hidden="false" customHeight="true" outlineLevel="0" collapsed="false">
      <c r="A13" s="15" t="s">
        <v>849</v>
      </c>
      <c r="B13" s="27" t="n">
        <v>43328</v>
      </c>
      <c r="C13" s="17" t="s">
        <v>1434</v>
      </c>
      <c r="D13" s="17" t="s">
        <v>42</v>
      </c>
      <c r="E13" s="17" t="s">
        <v>43</v>
      </c>
      <c r="F13" s="17" t="s">
        <v>42</v>
      </c>
      <c r="G13" s="17" t="s">
        <v>32</v>
      </c>
      <c r="H13" s="17" t="s">
        <v>900</v>
      </c>
      <c r="I13" s="17" t="s">
        <v>32</v>
      </c>
      <c r="J13" s="17" t="s">
        <v>32</v>
      </c>
      <c r="K13" s="17" t="s">
        <v>414</v>
      </c>
      <c r="L13" s="17" t="s">
        <v>32</v>
      </c>
      <c r="M13" s="17" t="s">
        <v>32</v>
      </c>
      <c r="N13" s="17" t="s">
        <v>538</v>
      </c>
      <c r="O13" s="17" t="s">
        <v>32</v>
      </c>
      <c r="P13" s="17" t="s">
        <v>32</v>
      </c>
      <c r="Q13" s="17" t="s">
        <v>167</v>
      </c>
      <c r="R13" s="17" t="s">
        <v>32</v>
      </c>
      <c r="S13" s="17" t="s">
        <v>32</v>
      </c>
      <c r="T13" s="17" t="s">
        <v>135</v>
      </c>
      <c r="U13" s="17" t="s">
        <v>32</v>
      </c>
      <c r="V13" s="17" t="n">
        <v>1</v>
      </c>
      <c r="W13" s="17" t="n">
        <f aca="false">V13/V15</f>
        <v>0.0344827586206897</v>
      </c>
      <c r="X13" s="17" t="n">
        <v>0</v>
      </c>
      <c r="Y13" s="17"/>
      <c r="Z13" s="17" t="n">
        <v>2</v>
      </c>
      <c r="AA13" s="17" t="s">
        <v>1409</v>
      </c>
      <c r="AB13" s="17" t="s">
        <v>248</v>
      </c>
      <c r="AC13" s="17" t="s">
        <v>1409</v>
      </c>
      <c r="AD13" s="17" t="s">
        <v>248</v>
      </c>
      <c r="AE13" s="17" t="s">
        <v>248</v>
      </c>
      <c r="AF13" s="17" t="s">
        <v>248</v>
      </c>
      <c r="AG13" s="17" t="s">
        <v>248</v>
      </c>
      <c r="AH13" s="13" t="s">
        <v>1435</v>
      </c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</row>
    <row r="14" customFormat="false" ht="15.75" hidden="false" customHeight="true" outlineLevel="0" collapsed="false">
      <c r="A14" s="15" t="s">
        <v>922</v>
      </c>
      <c r="B14" s="43" t="n">
        <v>43333</v>
      </c>
      <c r="C14" s="17" t="s">
        <v>1436</v>
      </c>
      <c r="D14" s="17" t="s">
        <v>43</v>
      </c>
      <c r="E14" s="17" t="s">
        <v>43</v>
      </c>
      <c r="F14" s="17" t="s">
        <v>42</v>
      </c>
      <c r="G14" s="17" t="s">
        <v>82</v>
      </c>
      <c r="H14" s="17" t="s">
        <v>180</v>
      </c>
      <c r="I14" s="17" t="s">
        <v>32</v>
      </c>
      <c r="J14" s="17" t="s">
        <v>55</v>
      </c>
      <c r="K14" s="17" t="s">
        <v>55</v>
      </c>
      <c r="L14" s="17" t="s">
        <v>32</v>
      </c>
      <c r="M14" s="42" t="n">
        <v>43161</v>
      </c>
      <c r="N14" s="42" t="n">
        <v>43162</v>
      </c>
      <c r="O14" s="17" t="s">
        <v>32</v>
      </c>
      <c r="P14" s="17" t="s">
        <v>97</v>
      </c>
      <c r="Q14" s="17" t="s">
        <v>156</v>
      </c>
      <c r="R14" s="17" t="s">
        <v>32</v>
      </c>
      <c r="S14" s="17" t="s">
        <v>567</v>
      </c>
      <c r="T14" s="17" t="s">
        <v>126</v>
      </c>
      <c r="U14" s="17" t="s">
        <v>32</v>
      </c>
      <c r="V14" s="17" t="n">
        <v>2</v>
      </c>
      <c r="W14" s="17" t="n">
        <f aca="false">V14/V15</f>
        <v>0.0689655172413793</v>
      </c>
      <c r="X14" s="17" t="n">
        <v>0</v>
      </c>
      <c r="Y14" s="17"/>
      <c r="Z14" s="17" t="n">
        <v>2</v>
      </c>
      <c r="AA14" s="17" t="s">
        <v>1409</v>
      </c>
      <c r="AB14" s="17" t="s">
        <v>248</v>
      </c>
      <c r="AC14" s="17" t="s">
        <v>248</v>
      </c>
      <c r="AD14" s="17" t="s">
        <v>248</v>
      </c>
      <c r="AE14" s="17" t="s">
        <v>248</v>
      </c>
      <c r="AF14" s="17" t="s">
        <v>248</v>
      </c>
      <c r="AG14" s="17" t="s">
        <v>248</v>
      </c>
      <c r="AH14" s="13" t="s">
        <v>856</v>
      </c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</row>
    <row r="15" customFormat="false" ht="15.75" hidden="false" customHeight="true" outlineLevel="0" collapsed="false">
      <c r="A15" s="15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 t="n">
        <f aca="false">SUM(V2:V14)</f>
        <v>29</v>
      </c>
      <c r="W15" s="17"/>
      <c r="X15" s="17" t="n">
        <f aca="false">SUM(X2:X14)</f>
        <v>8</v>
      </c>
      <c r="Y15" s="17"/>
      <c r="Z15" s="17"/>
      <c r="AA15" s="17"/>
      <c r="AB15" s="17"/>
      <c r="AC15" s="17"/>
      <c r="AD15" s="17"/>
      <c r="AE15" s="17"/>
      <c r="AF15" s="17"/>
      <c r="AG15" s="17"/>
      <c r="AH15" s="13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</row>
    <row r="16" customFormat="false" ht="15.75" hidden="false" customHeight="true" outlineLevel="0" collapsed="false">
      <c r="A16" s="15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3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</row>
    <row r="17" customFormat="false" ht="15.75" hidden="false" customHeight="true" outlineLevel="0" collapsed="false">
      <c r="A17" s="15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3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</row>
    <row r="18" customFormat="false" ht="15.75" hidden="false" customHeight="true" outlineLevel="0" collapsed="false">
      <c r="A18" s="15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3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</row>
    <row r="19" customFormat="false" ht="15.75" hidden="false" customHeight="true" outlineLevel="0" collapsed="false">
      <c r="A19" s="15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3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</row>
    <row r="20" customFormat="false" ht="15.75" hidden="false" customHeight="true" outlineLevel="0" collapsed="false">
      <c r="A20" s="15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3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</row>
    <row r="21" customFormat="false" ht="15.75" hidden="false" customHeight="true" outlineLevel="0" collapsed="false">
      <c r="A21" s="15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3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</row>
    <row r="22" customFormat="false" ht="15.75" hidden="false" customHeight="true" outlineLevel="0" collapsed="false">
      <c r="A22" s="15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3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</row>
    <row r="23" customFormat="false" ht="15.75" hidden="false" customHeight="true" outlineLevel="0" collapsed="false">
      <c r="A23" s="15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3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</row>
    <row r="24" customFormat="false" ht="15.75" hidden="false" customHeight="true" outlineLevel="0" collapsed="false">
      <c r="A24" s="15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3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</row>
    <row r="25" customFormat="false" ht="15.75" hidden="false" customHeight="true" outlineLevel="0" collapsed="false">
      <c r="A25" s="15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3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</row>
    <row r="26" customFormat="false" ht="15.75" hidden="false" customHeight="true" outlineLevel="0" collapsed="false">
      <c r="A26" s="21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44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</row>
    <row r="27" customFormat="false" ht="15.75" hidden="false" customHeight="true" outlineLevel="0" collapsed="false">
      <c r="A27" s="21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44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</row>
    <row r="28" customFormat="false" ht="15.75" hidden="false" customHeight="true" outlineLevel="0" collapsed="false">
      <c r="A28" s="21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44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</row>
    <row r="29" customFormat="false" ht="15.75" hidden="false" customHeight="true" outlineLevel="0" collapsed="false">
      <c r="A29" s="21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44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</row>
    <row r="30" customFormat="false" ht="15.75" hidden="false" customHeight="true" outlineLevel="0" collapsed="false">
      <c r="A30" s="21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44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</row>
    <row r="31" customFormat="false" ht="15.75" hidden="false" customHeight="true" outlineLevel="0" collapsed="false">
      <c r="A31" s="21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44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</row>
    <row r="32" customFormat="false" ht="15.75" hidden="false" customHeight="true" outlineLevel="0" collapsed="false">
      <c r="A32" s="21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44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</row>
    <row r="33" customFormat="false" ht="15.75" hidden="false" customHeight="true" outlineLevel="0" collapsed="false">
      <c r="A33" s="21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44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customFormat="false" ht="15.75" hidden="false" customHeight="true" outlineLevel="0" collapsed="false">
      <c r="A34" s="21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44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customFormat="false" ht="15.75" hidden="false" customHeight="true" outlineLevel="0" collapsed="false">
      <c r="A35" s="21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44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customFormat="false" ht="15.75" hidden="false" customHeight="true" outlineLevel="0" collapsed="false">
      <c r="A36" s="15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3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</row>
    <row r="37" customFormat="false" ht="15.75" hidden="false" customHeight="true" outlineLevel="0" collapsed="false">
      <c r="A37" s="15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3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</row>
    <row r="38" customFormat="false" ht="15.75" hidden="false" customHeight="true" outlineLevel="0" collapsed="false">
      <c r="A38" s="15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3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</row>
    <row r="39" customFormat="false" ht="15.75" hidden="false" customHeight="true" outlineLevel="0" collapsed="false">
      <c r="A39" s="15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3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</row>
    <row r="40" customFormat="false" ht="15.75" hidden="false" customHeight="true" outlineLevel="0" collapsed="false">
      <c r="A40" s="15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3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</row>
    <row r="41" customFormat="false" ht="15.75" hidden="false" customHeight="true" outlineLevel="0" collapsed="false">
      <c r="A41" s="15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3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</row>
    <row r="42" customFormat="false" ht="15.75" hidden="false" customHeight="true" outlineLevel="0" collapsed="false">
      <c r="A42" s="15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3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</row>
    <row r="43" customFormat="false" ht="15.75" hidden="false" customHeight="true" outlineLevel="0" collapsed="false">
      <c r="A43" s="15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3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</row>
    <row r="44" customFormat="false" ht="15.75" hidden="false" customHeight="true" outlineLevel="0" collapsed="false">
      <c r="A44" s="15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3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</row>
    <row r="45" customFormat="false" ht="12.75" hidden="false" customHeight="false" outlineLevel="0" collapsed="false">
      <c r="A45" s="15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3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</row>
    <row r="46" customFormat="false" ht="12.75" hidden="false" customHeight="false" outlineLevel="0" collapsed="false">
      <c r="A46" s="15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3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</row>
    <row r="47" customFormat="false" ht="12.75" hidden="false" customHeight="false" outlineLevel="0" collapsed="false">
      <c r="A47" s="15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3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</row>
    <row r="48" customFormat="false" ht="12.75" hidden="false" customHeight="false" outlineLevel="0" collapsed="false">
      <c r="A48" s="15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3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</row>
    <row r="49" customFormat="false" ht="12.75" hidden="false" customHeight="false" outlineLevel="0" collapsed="false">
      <c r="A49" s="15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3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</row>
    <row r="50" customFormat="false" ht="12.75" hidden="false" customHeight="false" outlineLevel="0" collapsed="false">
      <c r="A50" s="15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3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</row>
    <row r="51" customFormat="false" ht="12.75" hidden="false" customHeight="false" outlineLevel="0" collapsed="false">
      <c r="A51" s="15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3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</row>
    <row r="52" customFormat="false" ht="12.75" hidden="false" customHeight="false" outlineLevel="0" collapsed="false">
      <c r="A52" s="15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3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</row>
    <row r="53" customFormat="false" ht="12.75" hidden="false" customHeight="false" outlineLevel="0" collapsed="false">
      <c r="A53" s="15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3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</row>
    <row r="54" customFormat="false" ht="12.75" hidden="false" customHeight="false" outlineLevel="0" collapsed="false">
      <c r="A54" s="15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3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</row>
    <row r="55" customFormat="false" ht="12.75" hidden="false" customHeight="false" outlineLevel="0" collapsed="false">
      <c r="A55" s="15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3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</row>
    <row r="56" customFormat="false" ht="12.75" hidden="false" customHeight="false" outlineLevel="0" collapsed="false">
      <c r="A56" s="15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3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</row>
    <row r="57" customFormat="false" ht="12.75" hidden="false" customHeight="false" outlineLevel="0" collapsed="false">
      <c r="A57" s="15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3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</row>
    <row r="58" customFormat="false" ht="12.75" hidden="false" customHeight="false" outlineLevel="0" collapsed="false">
      <c r="A58" s="15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3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</row>
    <row r="59" customFormat="false" ht="12.75" hidden="false" customHeight="false" outlineLevel="0" collapsed="false">
      <c r="A59" s="15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3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</row>
    <row r="60" customFormat="false" ht="12.75" hidden="false" customHeight="false" outlineLevel="0" collapsed="false">
      <c r="A60" s="15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3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</row>
    <row r="61" customFormat="false" ht="12.75" hidden="false" customHeight="false" outlineLevel="0" collapsed="false">
      <c r="A61" s="15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3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</row>
    <row r="62" customFormat="false" ht="12.75" hidden="false" customHeight="false" outlineLevel="0" collapsed="false">
      <c r="A62" s="15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3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</row>
    <row r="63" customFormat="false" ht="12.75" hidden="false" customHeight="false" outlineLevel="0" collapsed="false">
      <c r="A63" s="15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3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</row>
    <row r="64" customFormat="false" ht="12.75" hidden="false" customHeight="false" outlineLevel="0" collapsed="false">
      <c r="A64" s="15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3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</row>
    <row r="65" customFormat="false" ht="12.75" hidden="false" customHeight="false" outlineLevel="0" collapsed="false">
      <c r="A65" s="15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3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</row>
    <row r="66" customFormat="false" ht="12.75" hidden="false" customHeight="false" outlineLevel="0" collapsed="false">
      <c r="A66" s="15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3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</row>
    <row r="67" customFormat="false" ht="12.75" hidden="false" customHeight="false" outlineLevel="0" collapsed="false">
      <c r="A67" s="15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3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</row>
    <row r="68" customFormat="false" ht="12.75" hidden="false" customHeight="false" outlineLevel="0" collapsed="false">
      <c r="A68" s="15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3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</row>
    <row r="69" customFormat="false" ht="12.75" hidden="false" customHeight="false" outlineLevel="0" collapsed="false">
      <c r="A69" s="15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3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customFormat="false" ht="12.75" hidden="false" customHeight="false" outlineLevel="0" collapsed="false">
      <c r="A70" s="15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3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</row>
    <row r="71" customFormat="false" ht="12.75" hidden="false" customHeight="false" outlineLevel="0" collapsed="false">
      <c r="A71" s="15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3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</row>
    <row r="72" customFormat="false" ht="12.75" hidden="false" customHeight="false" outlineLevel="0" collapsed="false">
      <c r="A72" s="15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3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</row>
    <row r="73" customFormat="false" ht="12.75" hidden="false" customHeight="false" outlineLevel="0" collapsed="false">
      <c r="A73" s="15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3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</row>
    <row r="74" customFormat="false" ht="12.75" hidden="false" customHeight="false" outlineLevel="0" collapsed="false">
      <c r="A74" s="15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3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</row>
    <row r="75" customFormat="false" ht="12.75" hidden="false" customHeight="false" outlineLevel="0" collapsed="false">
      <c r="A75" s="15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3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</row>
    <row r="76" customFormat="false" ht="12.75" hidden="false" customHeight="false" outlineLevel="0" collapsed="false">
      <c r="A76" s="15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3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</row>
    <row r="77" customFormat="false" ht="12.75" hidden="false" customHeight="false" outlineLevel="0" collapsed="false">
      <c r="A77" s="15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3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</row>
    <row r="78" customFormat="false" ht="12.75" hidden="false" customHeight="false" outlineLevel="0" collapsed="false">
      <c r="A78" s="15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3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</row>
    <row r="79" customFormat="false" ht="12.75" hidden="false" customHeight="false" outlineLevel="0" collapsed="false">
      <c r="A79" s="15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3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</row>
    <row r="80" customFormat="false" ht="12.75" hidden="false" customHeight="false" outlineLevel="0" collapsed="false">
      <c r="A80" s="15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3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</row>
    <row r="81" customFormat="false" ht="12.75" hidden="false" customHeight="false" outlineLevel="0" collapsed="false">
      <c r="A81" s="15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3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</row>
    <row r="82" customFormat="false" ht="12.75" hidden="false" customHeight="false" outlineLevel="0" collapsed="false">
      <c r="A82" s="15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3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</row>
    <row r="83" customFormat="false" ht="12.75" hidden="false" customHeight="false" outlineLevel="0" collapsed="false">
      <c r="A83" s="15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3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</row>
    <row r="84" customFormat="false" ht="12.75" hidden="false" customHeight="false" outlineLevel="0" collapsed="false">
      <c r="A84" s="15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3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</row>
    <row r="85" customFormat="false" ht="12.75" hidden="false" customHeight="false" outlineLevel="0" collapsed="false">
      <c r="A85" s="15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3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</row>
    <row r="86" customFormat="false" ht="12.75" hidden="false" customHeight="false" outlineLevel="0" collapsed="false">
      <c r="A86" s="15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3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</row>
    <row r="87" customFormat="false" ht="12.75" hidden="false" customHeight="false" outlineLevel="0" collapsed="false">
      <c r="A87" s="15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3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</row>
    <row r="88" customFormat="false" ht="12.75" hidden="false" customHeight="false" outlineLevel="0" collapsed="false">
      <c r="A88" s="15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3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</row>
    <row r="89" customFormat="false" ht="12.75" hidden="false" customHeight="false" outlineLevel="0" collapsed="false">
      <c r="A89" s="15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3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</row>
    <row r="90" customFormat="false" ht="12.75" hidden="false" customHeight="false" outlineLevel="0" collapsed="false">
      <c r="A90" s="15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3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</row>
    <row r="91" customFormat="false" ht="12.75" hidden="false" customHeight="false" outlineLevel="0" collapsed="false">
      <c r="A91" s="15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3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</row>
    <row r="92" customFormat="false" ht="12.75" hidden="false" customHeight="false" outlineLevel="0" collapsed="false">
      <c r="A92" s="15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3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</row>
    <row r="93" customFormat="false" ht="12.75" hidden="false" customHeight="false" outlineLevel="0" collapsed="false">
      <c r="A93" s="15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3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</row>
    <row r="94" customFormat="false" ht="12.75" hidden="false" customHeight="false" outlineLevel="0" collapsed="false">
      <c r="A94" s="15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3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</row>
    <row r="95" customFormat="false" ht="12.75" hidden="false" customHeight="false" outlineLevel="0" collapsed="false">
      <c r="A95" s="15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3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</row>
    <row r="96" customFormat="false" ht="12.75" hidden="false" customHeight="false" outlineLevel="0" collapsed="false">
      <c r="A96" s="15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3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</row>
    <row r="97" customFormat="false" ht="12.75" hidden="false" customHeight="false" outlineLevel="0" collapsed="false">
      <c r="A97" s="15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3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</row>
    <row r="98" customFormat="false" ht="12.75" hidden="false" customHeight="false" outlineLevel="0" collapsed="false">
      <c r="A98" s="15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3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</row>
    <row r="99" customFormat="false" ht="12.75" hidden="false" customHeight="false" outlineLevel="0" collapsed="false">
      <c r="A99" s="15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3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</row>
    <row r="100" customFormat="false" ht="12.75" hidden="false" customHeight="false" outlineLevel="0" collapsed="false">
      <c r="A100" s="15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3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</row>
    <row r="101" customFormat="false" ht="12.75" hidden="false" customHeight="false" outlineLevel="0" collapsed="false">
      <c r="A101" s="15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3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</row>
    <row r="102" customFormat="false" ht="12.75" hidden="false" customHeight="false" outlineLevel="0" collapsed="false">
      <c r="A102" s="15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3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</row>
    <row r="103" customFormat="false" ht="12.75" hidden="false" customHeight="false" outlineLevel="0" collapsed="false">
      <c r="A103" s="15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3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</row>
    <row r="104" customFormat="false" ht="12.75" hidden="false" customHeight="false" outlineLevel="0" collapsed="false">
      <c r="A104" s="15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3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</row>
    <row r="105" customFormat="false" ht="12.75" hidden="false" customHeight="false" outlineLevel="0" collapsed="false">
      <c r="A105" s="15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3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</row>
    <row r="106" customFormat="false" ht="12.75" hidden="false" customHeight="false" outlineLevel="0" collapsed="false">
      <c r="A106" s="15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3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</row>
    <row r="107" customFormat="false" ht="12.75" hidden="false" customHeight="false" outlineLevel="0" collapsed="false">
      <c r="A107" s="15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3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</row>
    <row r="108" customFormat="false" ht="12.75" hidden="false" customHeight="false" outlineLevel="0" collapsed="false">
      <c r="A108" s="15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3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</row>
    <row r="109" customFormat="false" ht="12.75" hidden="false" customHeight="false" outlineLevel="0" collapsed="false">
      <c r="A109" s="15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3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</row>
    <row r="110" customFormat="false" ht="12.75" hidden="false" customHeight="false" outlineLevel="0" collapsed="false">
      <c r="A110" s="15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3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</row>
    <row r="111" customFormat="false" ht="12.75" hidden="false" customHeight="false" outlineLevel="0" collapsed="false">
      <c r="A111" s="15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3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</row>
    <row r="112" customFormat="false" ht="12.75" hidden="false" customHeight="false" outlineLevel="0" collapsed="false">
      <c r="A112" s="15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3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</row>
    <row r="113" customFormat="false" ht="12.75" hidden="false" customHeight="false" outlineLevel="0" collapsed="false">
      <c r="A113" s="15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3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</row>
    <row r="114" customFormat="false" ht="12.75" hidden="false" customHeight="false" outlineLevel="0" collapsed="false">
      <c r="A114" s="15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3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</row>
    <row r="115" customFormat="false" ht="12.75" hidden="false" customHeight="false" outlineLevel="0" collapsed="false">
      <c r="A115" s="15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3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</row>
    <row r="116" customFormat="false" ht="12.75" hidden="false" customHeight="false" outlineLevel="0" collapsed="false">
      <c r="A116" s="15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3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</row>
    <row r="117" customFormat="false" ht="12.75" hidden="false" customHeight="false" outlineLevel="0" collapsed="false">
      <c r="A117" s="15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3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</row>
    <row r="118" customFormat="false" ht="12.75" hidden="false" customHeight="false" outlineLevel="0" collapsed="false">
      <c r="A118" s="15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3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</row>
    <row r="119" customFormat="false" ht="12.75" hidden="false" customHeight="false" outlineLevel="0" collapsed="false">
      <c r="A119" s="15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3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</row>
    <row r="120" customFormat="false" ht="12.75" hidden="false" customHeight="false" outlineLevel="0" collapsed="false">
      <c r="A120" s="15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3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</row>
    <row r="121" customFormat="false" ht="12.75" hidden="false" customHeight="false" outlineLevel="0" collapsed="false">
      <c r="A121" s="15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3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</row>
    <row r="122" customFormat="false" ht="12.75" hidden="false" customHeight="false" outlineLevel="0" collapsed="false">
      <c r="A122" s="15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3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</row>
    <row r="123" customFormat="false" ht="12.75" hidden="false" customHeight="false" outlineLevel="0" collapsed="false">
      <c r="A123" s="15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3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</row>
    <row r="124" customFormat="false" ht="12.75" hidden="false" customHeight="false" outlineLevel="0" collapsed="false">
      <c r="A124" s="15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3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</row>
    <row r="125" customFormat="false" ht="12.75" hidden="false" customHeight="false" outlineLevel="0" collapsed="false">
      <c r="A125" s="15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3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</row>
    <row r="126" customFormat="false" ht="12.75" hidden="false" customHeight="false" outlineLevel="0" collapsed="false">
      <c r="A126" s="15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3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</row>
    <row r="127" customFormat="false" ht="12.75" hidden="false" customHeight="false" outlineLevel="0" collapsed="false">
      <c r="A127" s="15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3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</row>
    <row r="128" customFormat="false" ht="12.75" hidden="false" customHeight="false" outlineLevel="0" collapsed="false">
      <c r="A128" s="15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3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</row>
    <row r="129" customFormat="false" ht="12.75" hidden="false" customHeight="false" outlineLevel="0" collapsed="false">
      <c r="A129" s="15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3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</row>
    <row r="130" customFormat="false" ht="12.75" hidden="false" customHeight="false" outlineLevel="0" collapsed="false">
      <c r="A130" s="15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3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</row>
    <row r="131" customFormat="false" ht="12.75" hidden="false" customHeight="false" outlineLevel="0" collapsed="false">
      <c r="A131" s="15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3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</row>
    <row r="132" customFormat="false" ht="12.75" hidden="false" customHeight="false" outlineLevel="0" collapsed="false">
      <c r="A132" s="15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3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</row>
    <row r="133" customFormat="false" ht="12.75" hidden="false" customHeight="false" outlineLevel="0" collapsed="false">
      <c r="A133" s="15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3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</row>
    <row r="134" customFormat="false" ht="12.75" hidden="false" customHeight="false" outlineLevel="0" collapsed="false">
      <c r="A134" s="15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3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</row>
    <row r="135" customFormat="false" ht="12.75" hidden="false" customHeight="false" outlineLevel="0" collapsed="false">
      <c r="A135" s="15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3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</row>
    <row r="136" customFormat="false" ht="12.75" hidden="false" customHeight="false" outlineLevel="0" collapsed="false">
      <c r="A136" s="15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3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</row>
    <row r="137" customFormat="false" ht="12.75" hidden="false" customHeight="false" outlineLevel="0" collapsed="false">
      <c r="A137" s="15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3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</row>
    <row r="138" customFormat="false" ht="12.75" hidden="false" customHeight="false" outlineLevel="0" collapsed="false">
      <c r="A138" s="15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3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</row>
    <row r="139" customFormat="false" ht="12.75" hidden="false" customHeight="false" outlineLevel="0" collapsed="false">
      <c r="A139" s="15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3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</row>
    <row r="140" customFormat="false" ht="12.75" hidden="false" customHeight="false" outlineLevel="0" collapsed="false">
      <c r="A140" s="15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3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</row>
    <row r="141" customFormat="false" ht="12.75" hidden="false" customHeight="false" outlineLevel="0" collapsed="false">
      <c r="A141" s="15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3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</row>
    <row r="142" customFormat="false" ht="12.75" hidden="false" customHeight="false" outlineLevel="0" collapsed="false">
      <c r="A142" s="15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3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</row>
    <row r="143" customFormat="false" ht="12.75" hidden="false" customHeight="false" outlineLevel="0" collapsed="false">
      <c r="A143" s="15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3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</row>
    <row r="144" customFormat="false" ht="12.75" hidden="false" customHeight="false" outlineLevel="0" collapsed="false">
      <c r="A144" s="15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3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</row>
    <row r="145" customFormat="false" ht="12.75" hidden="false" customHeight="false" outlineLevel="0" collapsed="false">
      <c r="A145" s="15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3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</row>
    <row r="146" customFormat="false" ht="12.75" hidden="false" customHeight="false" outlineLevel="0" collapsed="false">
      <c r="A146" s="15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3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</row>
    <row r="147" customFormat="false" ht="12.75" hidden="false" customHeight="false" outlineLevel="0" collapsed="false">
      <c r="A147" s="15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3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</row>
    <row r="148" customFormat="false" ht="12.75" hidden="false" customHeight="false" outlineLevel="0" collapsed="false">
      <c r="A148" s="15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3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</row>
    <row r="149" customFormat="false" ht="12.75" hidden="false" customHeight="false" outlineLevel="0" collapsed="false">
      <c r="A149" s="15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3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</row>
    <row r="150" customFormat="false" ht="12.75" hidden="false" customHeight="false" outlineLevel="0" collapsed="false">
      <c r="A150" s="15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3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</row>
    <row r="151" customFormat="false" ht="12.75" hidden="false" customHeight="false" outlineLevel="0" collapsed="false">
      <c r="A151" s="15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3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</row>
    <row r="152" customFormat="false" ht="12.75" hidden="false" customHeight="false" outlineLevel="0" collapsed="false">
      <c r="A152" s="15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3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</row>
    <row r="153" customFormat="false" ht="12.75" hidden="false" customHeight="false" outlineLevel="0" collapsed="false">
      <c r="A153" s="15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3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</row>
    <row r="154" customFormat="false" ht="12.75" hidden="false" customHeight="false" outlineLevel="0" collapsed="false">
      <c r="A154" s="15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3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</row>
    <row r="155" customFormat="false" ht="12.75" hidden="false" customHeight="false" outlineLevel="0" collapsed="false">
      <c r="A155" s="15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3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</row>
    <row r="156" customFormat="false" ht="12.75" hidden="false" customHeight="false" outlineLevel="0" collapsed="false">
      <c r="A156" s="15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3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</row>
    <row r="157" customFormat="false" ht="12.75" hidden="false" customHeight="false" outlineLevel="0" collapsed="false">
      <c r="A157" s="15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3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</row>
    <row r="158" customFormat="false" ht="12.75" hidden="false" customHeight="false" outlineLevel="0" collapsed="false">
      <c r="A158" s="15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3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</row>
    <row r="159" customFormat="false" ht="12.75" hidden="false" customHeight="false" outlineLevel="0" collapsed="false">
      <c r="A159" s="15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3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</row>
    <row r="160" customFormat="false" ht="12.75" hidden="false" customHeight="false" outlineLevel="0" collapsed="false">
      <c r="A160" s="15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3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</row>
    <row r="161" customFormat="false" ht="12.75" hidden="false" customHeight="false" outlineLevel="0" collapsed="false">
      <c r="A161" s="15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3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</row>
    <row r="162" customFormat="false" ht="12.75" hidden="false" customHeight="false" outlineLevel="0" collapsed="false">
      <c r="A162" s="15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3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</row>
    <row r="163" customFormat="false" ht="12.75" hidden="false" customHeight="false" outlineLevel="0" collapsed="false">
      <c r="A163" s="15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3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</row>
    <row r="164" customFormat="false" ht="12.75" hidden="false" customHeight="false" outlineLevel="0" collapsed="false">
      <c r="A164" s="15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3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</row>
    <row r="165" customFormat="false" ht="12.75" hidden="false" customHeight="false" outlineLevel="0" collapsed="false">
      <c r="A165" s="15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3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</row>
    <row r="166" customFormat="false" ht="12.75" hidden="false" customHeight="false" outlineLevel="0" collapsed="false">
      <c r="A166" s="15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3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</row>
    <row r="167" customFormat="false" ht="12.75" hidden="false" customHeight="false" outlineLevel="0" collapsed="false">
      <c r="A167" s="15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3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</row>
    <row r="168" customFormat="false" ht="12.75" hidden="false" customHeight="false" outlineLevel="0" collapsed="false">
      <c r="A168" s="15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3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</row>
    <row r="169" customFormat="false" ht="12.75" hidden="false" customHeight="false" outlineLevel="0" collapsed="false">
      <c r="A169" s="15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3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</row>
    <row r="170" customFormat="false" ht="12.75" hidden="false" customHeight="false" outlineLevel="0" collapsed="false">
      <c r="A170" s="15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3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</row>
    <row r="171" customFormat="false" ht="12.75" hidden="false" customHeight="false" outlineLevel="0" collapsed="false">
      <c r="A171" s="15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3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</row>
    <row r="172" customFormat="false" ht="12.75" hidden="false" customHeight="false" outlineLevel="0" collapsed="false">
      <c r="A172" s="15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3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</row>
    <row r="173" customFormat="false" ht="12.75" hidden="false" customHeight="false" outlineLevel="0" collapsed="false">
      <c r="A173" s="15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3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</row>
    <row r="174" customFormat="false" ht="12.75" hidden="false" customHeight="false" outlineLevel="0" collapsed="false">
      <c r="A174" s="15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3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</row>
    <row r="175" customFormat="false" ht="12.75" hidden="false" customHeight="false" outlineLevel="0" collapsed="false">
      <c r="A175" s="15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3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</row>
    <row r="176" customFormat="false" ht="12.75" hidden="false" customHeight="false" outlineLevel="0" collapsed="false">
      <c r="A176" s="15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3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</row>
    <row r="177" customFormat="false" ht="12.75" hidden="false" customHeight="false" outlineLevel="0" collapsed="false">
      <c r="A177" s="15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3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</row>
    <row r="178" customFormat="false" ht="12.75" hidden="false" customHeight="false" outlineLevel="0" collapsed="false">
      <c r="A178" s="15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3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</row>
    <row r="179" customFormat="false" ht="12.75" hidden="false" customHeight="false" outlineLevel="0" collapsed="false">
      <c r="A179" s="15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3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</row>
    <row r="180" customFormat="false" ht="12.75" hidden="false" customHeight="false" outlineLevel="0" collapsed="false">
      <c r="A180" s="15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3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</row>
    <row r="181" customFormat="false" ht="12.75" hidden="false" customHeight="false" outlineLevel="0" collapsed="false">
      <c r="A181" s="15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3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</row>
    <row r="182" customFormat="false" ht="12.75" hidden="false" customHeight="false" outlineLevel="0" collapsed="false">
      <c r="A182" s="15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3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</row>
    <row r="183" customFormat="false" ht="12.75" hidden="false" customHeight="false" outlineLevel="0" collapsed="false">
      <c r="A183" s="15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3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</row>
    <row r="184" customFormat="false" ht="12.75" hidden="false" customHeight="false" outlineLevel="0" collapsed="false">
      <c r="A184" s="15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3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</row>
    <row r="185" customFormat="false" ht="12.75" hidden="false" customHeight="false" outlineLevel="0" collapsed="false">
      <c r="A185" s="15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3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</row>
    <row r="186" customFormat="false" ht="12.75" hidden="false" customHeight="false" outlineLevel="0" collapsed="false">
      <c r="A186" s="15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3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</row>
    <row r="187" customFormat="false" ht="12.75" hidden="false" customHeight="false" outlineLevel="0" collapsed="false">
      <c r="A187" s="15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3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</row>
    <row r="188" customFormat="false" ht="12.75" hidden="false" customHeight="false" outlineLevel="0" collapsed="false">
      <c r="A188" s="15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3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</row>
    <row r="189" customFormat="false" ht="12.75" hidden="false" customHeight="false" outlineLevel="0" collapsed="false">
      <c r="A189" s="15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3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</row>
    <row r="190" customFormat="false" ht="12.75" hidden="false" customHeight="false" outlineLevel="0" collapsed="false">
      <c r="A190" s="15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3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</row>
    <row r="191" customFormat="false" ht="12.75" hidden="false" customHeight="false" outlineLevel="0" collapsed="false">
      <c r="A191" s="15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3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</row>
    <row r="192" customFormat="false" ht="12.75" hidden="false" customHeight="false" outlineLevel="0" collapsed="false">
      <c r="A192" s="15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3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</row>
    <row r="193" customFormat="false" ht="12.75" hidden="false" customHeight="false" outlineLevel="0" collapsed="false">
      <c r="A193" s="15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3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</row>
    <row r="194" customFormat="false" ht="12.75" hidden="false" customHeight="false" outlineLevel="0" collapsed="false">
      <c r="A194" s="15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3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</row>
    <row r="195" customFormat="false" ht="12.75" hidden="false" customHeight="false" outlineLevel="0" collapsed="false">
      <c r="A195" s="15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3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</row>
    <row r="196" customFormat="false" ht="12.75" hidden="false" customHeight="false" outlineLevel="0" collapsed="false">
      <c r="A196" s="15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3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</row>
    <row r="197" customFormat="false" ht="12.75" hidden="false" customHeight="false" outlineLevel="0" collapsed="false">
      <c r="A197" s="15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3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</row>
    <row r="198" customFormat="false" ht="12.75" hidden="false" customHeight="false" outlineLevel="0" collapsed="false">
      <c r="A198" s="15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3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</row>
    <row r="199" customFormat="false" ht="12.75" hidden="false" customHeight="false" outlineLevel="0" collapsed="false">
      <c r="A199" s="15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3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</row>
    <row r="200" customFormat="false" ht="12.75" hidden="false" customHeight="false" outlineLevel="0" collapsed="false">
      <c r="A200" s="15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3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</row>
    <row r="201" customFormat="false" ht="12.75" hidden="false" customHeight="false" outlineLevel="0" collapsed="false">
      <c r="A201" s="15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3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</row>
    <row r="202" customFormat="false" ht="12.75" hidden="false" customHeight="false" outlineLevel="0" collapsed="false">
      <c r="A202" s="15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3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</row>
    <row r="203" customFormat="false" ht="12.75" hidden="false" customHeight="false" outlineLevel="0" collapsed="false">
      <c r="A203" s="15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3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</row>
    <row r="204" customFormat="false" ht="12.75" hidden="false" customHeight="false" outlineLevel="0" collapsed="false">
      <c r="A204" s="15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3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</row>
    <row r="205" customFormat="false" ht="12.75" hidden="false" customHeight="false" outlineLevel="0" collapsed="false">
      <c r="A205" s="15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3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</row>
    <row r="206" customFormat="false" ht="12.75" hidden="false" customHeight="false" outlineLevel="0" collapsed="false">
      <c r="A206" s="15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3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</row>
    <row r="207" customFormat="false" ht="12.75" hidden="false" customHeight="false" outlineLevel="0" collapsed="false">
      <c r="A207" s="15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3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</row>
    <row r="208" customFormat="false" ht="12.75" hidden="false" customHeight="false" outlineLevel="0" collapsed="false">
      <c r="A208" s="15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3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</row>
    <row r="209" customFormat="false" ht="12.75" hidden="false" customHeight="false" outlineLevel="0" collapsed="false">
      <c r="A209" s="15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3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</row>
    <row r="210" customFormat="false" ht="12.75" hidden="false" customHeight="false" outlineLevel="0" collapsed="false">
      <c r="A210" s="15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3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</row>
    <row r="211" customFormat="false" ht="12.75" hidden="false" customHeight="false" outlineLevel="0" collapsed="false">
      <c r="A211" s="15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3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</row>
    <row r="212" customFormat="false" ht="12.75" hidden="false" customHeight="false" outlineLevel="0" collapsed="false">
      <c r="A212" s="15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3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</row>
    <row r="213" customFormat="false" ht="12.75" hidden="false" customHeight="false" outlineLevel="0" collapsed="false">
      <c r="A213" s="15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3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</row>
    <row r="214" customFormat="false" ht="12.75" hidden="false" customHeight="false" outlineLevel="0" collapsed="false">
      <c r="A214" s="15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3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</row>
    <row r="215" customFormat="false" ht="12.75" hidden="false" customHeight="false" outlineLevel="0" collapsed="false">
      <c r="A215" s="15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3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</row>
    <row r="216" customFormat="false" ht="12.75" hidden="false" customHeight="false" outlineLevel="0" collapsed="false">
      <c r="A216" s="15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3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</row>
    <row r="217" customFormat="false" ht="12.75" hidden="false" customHeight="false" outlineLevel="0" collapsed="false">
      <c r="A217" s="15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3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</row>
    <row r="218" customFormat="false" ht="12.75" hidden="false" customHeight="false" outlineLevel="0" collapsed="false">
      <c r="A218" s="15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3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</row>
    <row r="219" customFormat="false" ht="12.75" hidden="false" customHeight="false" outlineLevel="0" collapsed="false">
      <c r="A219" s="15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3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</row>
    <row r="220" customFormat="false" ht="12.75" hidden="false" customHeight="false" outlineLevel="0" collapsed="false">
      <c r="A220" s="15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3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</row>
    <row r="221" customFormat="false" ht="12.75" hidden="false" customHeight="false" outlineLevel="0" collapsed="false">
      <c r="A221" s="15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3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</row>
    <row r="222" customFormat="false" ht="12.75" hidden="false" customHeight="false" outlineLevel="0" collapsed="false">
      <c r="A222" s="15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3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</row>
    <row r="223" customFormat="false" ht="12.75" hidden="false" customHeight="false" outlineLevel="0" collapsed="false">
      <c r="A223" s="15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3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</row>
    <row r="224" customFormat="false" ht="12.75" hidden="false" customHeight="false" outlineLevel="0" collapsed="false">
      <c r="A224" s="15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3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</row>
    <row r="225" customFormat="false" ht="12.75" hidden="false" customHeight="false" outlineLevel="0" collapsed="false">
      <c r="A225" s="15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3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</row>
    <row r="226" customFormat="false" ht="12.75" hidden="false" customHeight="false" outlineLevel="0" collapsed="false">
      <c r="A226" s="15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3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</row>
    <row r="227" customFormat="false" ht="12.75" hidden="false" customHeight="false" outlineLevel="0" collapsed="false">
      <c r="A227" s="15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3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</row>
    <row r="228" customFormat="false" ht="12.75" hidden="false" customHeight="false" outlineLevel="0" collapsed="false">
      <c r="A228" s="15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3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</row>
    <row r="229" customFormat="false" ht="12.75" hidden="false" customHeight="false" outlineLevel="0" collapsed="false">
      <c r="A229" s="15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3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</row>
    <row r="230" customFormat="false" ht="12.75" hidden="false" customHeight="false" outlineLevel="0" collapsed="false">
      <c r="A230" s="15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3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</row>
    <row r="231" customFormat="false" ht="12.75" hidden="false" customHeight="false" outlineLevel="0" collapsed="false">
      <c r="A231" s="15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3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</row>
    <row r="232" customFormat="false" ht="12.75" hidden="false" customHeight="false" outlineLevel="0" collapsed="false">
      <c r="A232" s="15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3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</row>
    <row r="233" customFormat="false" ht="12.75" hidden="false" customHeight="false" outlineLevel="0" collapsed="false">
      <c r="A233" s="15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3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</row>
    <row r="234" customFormat="false" ht="12.75" hidden="false" customHeight="false" outlineLevel="0" collapsed="false">
      <c r="A234" s="15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3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</row>
    <row r="235" customFormat="false" ht="12.75" hidden="false" customHeight="false" outlineLevel="0" collapsed="false">
      <c r="A235" s="15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3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</row>
    <row r="236" customFormat="false" ht="12.75" hidden="false" customHeight="false" outlineLevel="0" collapsed="false">
      <c r="A236" s="15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3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</row>
    <row r="237" customFormat="false" ht="12.75" hidden="false" customHeight="false" outlineLevel="0" collapsed="false">
      <c r="A237" s="15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3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</row>
    <row r="238" customFormat="false" ht="12.75" hidden="false" customHeight="false" outlineLevel="0" collapsed="false">
      <c r="A238" s="15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3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</row>
    <row r="239" customFormat="false" ht="12.75" hidden="false" customHeight="false" outlineLevel="0" collapsed="false">
      <c r="A239" s="15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3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</row>
    <row r="240" customFormat="false" ht="12.75" hidden="false" customHeight="false" outlineLevel="0" collapsed="false">
      <c r="A240" s="15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3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</row>
    <row r="241" customFormat="false" ht="12.75" hidden="false" customHeight="false" outlineLevel="0" collapsed="false">
      <c r="A241" s="15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3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</row>
    <row r="242" customFormat="false" ht="12.75" hidden="false" customHeight="false" outlineLevel="0" collapsed="false">
      <c r="A242" s="15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3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</row>
    <row r="243" customFormat="false" ht="12.75" hidden="false" customHeight="false" outlineLevel="0" collapsed="false">
      <c r="A243" s="15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3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</row>
    <row r="244" customFormat="false" ht="12.75" hidden="false" customHeight="false" outlineLevel="0" collapsed="false">
      <c r="A244" s="15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3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</row>
    <row r="245" customFormat="false" ht="12.75" hidden="false" customHeight="false" outlineLevel="0" collapsed="false">
      <c r="A245" s="15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3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</row>
    <row r="246" customFormat="false" ht="12.75" hidden="false" customHeight="false" outlineLevel="0" collapsed="false">
      <c r="A246" s="15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3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</row>
    <row r="247" customFormat="false" ht="12.75" hidden="false" customHeight="false" outlineLevel="0" collapsed="false">
      <c r="A247" s="15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3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</row>
    <row r="248" customFormat="false" ht="12.75" hidden="false" customHeight="false" outlineLevel="0" collapsed="false">
      <c r="A248" s="15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3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</row>
    <row r="249" customFormat="false" ht="12.75" hidden="false" customHeight="false" outlineLevel="0" collapsed="false">
      <c r="A249" s="15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3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</row>
    <row r="250" customFormat="false" ht="12.75" hidden="false" customHeight="false" outlineLevel="0" collapsed="false">
      <c r="A250" s="15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3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</row>
    <row r="251" customFormat="false" ht="12.75" hidden="false" customHeight="false" outlineLevel="0" collapsed="false">
      <c r="A251" s="15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3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</row>
    <row r="252" customFormat="false" ht="12.75" hidden="false" customHeight="false" outlineLevel="0" collapsed="false">
      <c r="A252" s="15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3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</row>
    <row r="253" customFormat="false" ht="12.75" hidden="false" customHeight="false" outlineLevel="0" collapsed="false">
      <c r="A253" s="15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3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</row>
    <row r="254" customFormat="false" ht="12.75" hidden="false" customHeight="false" outlineLevel="0" collapsed="false">
      <c r="A254" s="15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3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</row>
    <row r="255" customFormat="false" ht="12.75" hidden="false" customHeight="false" outlineLevel="0" collapsed="false">
      <c r="A255" s="15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3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</row>
    <row r="256" customFormat="false" ht="12.75" hidden="false" customHeight="false" outlineLevel="0" collapsed="false">
      <c r="A256" s="15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3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</row>
    <row r="257" customFormat="false" ht="12.75" hidden="false" customHeight="false" outlineLevel="0" collapsed="false">
      <c r="A257" s="15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3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</row>
    <row r="258" customFormat="false" ht="12.75" hidden="false" customHeight="false" outlineLevel="0" collapsed="false">
      <c r="A258" s="15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3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</row>
    <row r="259" customFormat="false" ht="12.75" hidden="false" customHeight="false" outlineLevel="0" collapsed="false">
      <c r="A259" s="15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3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</row>
    <row r="260" customFormat="false" ht="12.75" hidden="false" customHeight="false" outlineLevel="0" collapsed="false">
      <c r="A260" s="15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3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</row>
    <row r="261" customFormat="false" ht="12.75" hidden="false" customHeight="false" outlineLevel="0" collapsed="false">
      <c r="A261" s="15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3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</row>
    <row r="262" customFormat="false" ht="12.75" hidden="false" customHeight="false" outlineLevel="0" collapsed="false">
      <c r="A262" s="15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3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</row>
    <row r="263" customFormat="false" ht="12.75" hidden="false" customHeight="false" outlineLevel="0" collapsed="false">
      <c r="A263" s="15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3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</row>
    <row r="264" customFormat="false" ht="12.75" hidden="false" customHeight="false" outlineLevel="0" collapsed="false">
      <c r="A264" s="15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3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</row>
    <row r="265" customFormat="false" ht="12.75" hidden="false" customHeight="false" outlineLevel="0" collapsed="false">
      <c r="A265" s="15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3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</row>
    <row r="266" customFormat="false" ht="12.75" hidden="false" customHeight="false" outlineLevel="0" collapsed="false">
      <c r="A266" s="15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3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</row>
    <row r="267" customFormat="false" ht="12.75" hidden="false" customHeight="false" outlineLevel="0" collapsed="false">
      <c r="A267" s="15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3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</row>
    <row r="268" customFormat="false" ht="12.75" hidden="false" customHeight="false" outlineLevel="0" collapsed="false">
      <c r="A268" s="15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3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</row>
    <row r="269" customFormat="false" ht="12.75" hidden="false" customHeight="false" outlineLevel="0" collapsed="false">
      <c r="A269" s="15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3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</row>
    <row r="270" customFormat="false" ht="12.75" hidden="false" customHeight="false" outlineLevel="0" collapsed="false">
      <c r="A270" s="15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3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</row>
    <row r="271" customFormat="false" ht="12.75" hidden="false" customHeight="false" outlineLevel="0" collapsed="false">
      <c r="A271" s="15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3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</row>
    <row r="272" customFormat="false" ht="12.75" hidden="false" customHeight="false" outlineLevel="0" collapsed="false">
      <c r="A272" s="15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3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</row>
    <row r="273" customFormat="false" ht="12.75" hidden="false" customHeight="false" outlineLevel="0" collapsed="false">
      <c r="A273" s="15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3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</row>
    <row r="274" customFormat="false" ht="12.75" hidden="false" customHeight="false" outlineLevel="0" collapsed="false">
      <c r="A274" s="15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3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</row>
    <row r="275" customFormat="false" ht="12.75" hidden="false" customHeight="false" outlineLevel="0" collapsed="false">
      <c r="A275" s="15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3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</row>
    <row r="276" customFormat="false" ht="12.75" hidden="false" customHeight="false" outlineLevel="0" collapsed="false">
      <c r="A276" s="15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3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</row>
    <row r="277" customFormat="false" ht="12.75" hidden="false" customHeight="false" outlineLevel="0" collapsed="false">
      <c r="A277" s="15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3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</row>
    <row r="278" customFormat="false" ht="12.75" hidden="false" customHeight="false" outlineLevel="0" collapsed="false">
      <c r="A278" s="15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3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</row>
    <row r="279" customFormat="false" ht="12.75" hidden="false" customHeight="false" outlineLevel="0" collapsed="false">
      <c r="A279" s="15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3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</row>
    <row r="280" customFormat="false" ht="12.75" hidden="false" customHeight="false" outlineLevel="0" collapsed="false">
      <c r="A280" s="15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3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</row>
    <row r="281" customFormat="false" ht="12.75" hidden="false" customHeight="false" outlineLevel="0" collapsed="false">
      <c r="A281" s="15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3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</row>
    <row r="282" customFormat="false" ht="12.75" hidden="false" customHeight="false" outlineLevel="0" collapsed="false">
      <c r="A282" s="15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3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</row>
    <row r="283" customFormat="false" ht="12.75" hidden="false" customHeight="false" outlineLevel="0" collapsed="false">
      <c r="A283" s="15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3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</row>
    <row r="284" customFormat="false" ht="12.75" hidden="false" customHeight="false" outlineLevel="0" collapsed="false">
      <c r="A284" s="15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3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</row>
    <row r="285" customFormat="false" ht="12.75" hidden="false" customHeight="false" outlineLevel="0" collapsed="false">
      <c r="A285" s="15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3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</row>
    <row r="286" customFormat="false" ht="12.75" hidden="false" customHeight="false" outlineLevel="0" collapsed="false">
      <c r="A286" s="15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3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</row>
    <row r="287" customFormat="false" ht="12.75" hidden="false" customHeight="false" outlineLevel="0" collapsed="false">
      <c r="A287" s="15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3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</row>
    <row r="288" customFormat="false" ht="12.75" hidden="false" customHeight="false" outlineLevel="0" collapsed="false">
      <c r="A288" s="15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3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</row>
    <row r="289" customFormat="false" ht="12.75" hidden="false" customHeight="false" outlineLevel="0" collapsed="false">
      <c r="A289" s="15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3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</row>
    <row r="290" customFormat="false" ht="12.75" hidden="false" customHeight="false" outlineLevel="0" collapsed="false">
      <c r="A290" s="15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3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</row>
    <row r="291" customFormat="false" ht="12.75" hidden="false" customHeight="false" outlineLevel="0" collapsed="false">
      <c r="A291" s="15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3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</row>
    <row r="292" customFormat="false" ht="12.75" hidden="false" customHeight="false" outlineLevel="0" collapsed="false">
      <c r="A292" s="15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3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</row>
    <row r="293" customFormat="false" ht="12.75" hidden="false" customHeight="false" outlineLevel="0" collapsed="false">
      <c r="A293" s="15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3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</row>
    <row r="294" customFormat="false" ht="12.75" hidden="false" customHeight="false" outlineLevel="0" collapsed="false">
      <c r="A294" s="15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3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</row>
    <row r="295" customFormat="false" ht="12.75" hidden="false" customHeight="false" outlineLevel="0" collapsed="false">
      <c r="A295" s="15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3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</row>
    <row r="296" customFormat="false" ht="12.75" hidden="false" customHeight="false" outlineLevel="0" collapsed="false">
      <c r="A296" s="15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3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</row>
    <row r="297" customFormat="false" ht="12.75" hidden="false" customHeight="false" outlineLevel="0" collapsed="false">
      <c r="A297" s="15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3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</row>
    <row r="298" customFormat="false" ht="12.75" hidden="false" customHeight="false" outlineLevel="0" collapsed="false">
      <c r="A298" s="15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3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</row>
    <row r="299" customFormat="false" ht="12.75" hidden="false" customHeight="false" outlineLevel="0" collapsed="false">
      <c r="A299" s="15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3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</row>
    <row r="300" customFormat="false" ht="12.75" hidden="false" customHeight="false" outlineLevel="0" collapsed="false">
      <c r="A300" s="15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3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</row>
    <row r="301" customFormat="false" ht="12.75" hidden="false" customHeight="false" outlineLevel="0" collapsed="false">
      <c r="A301" s="15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3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</row>
    <row r="302" customFormat="false" ht="12.75" hidden="false" customHeight="false" outlineLevel="0" collapsed="false">
      <c r="A302" s="15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3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</row>
    <row r="303" customFormat="false" ht="12.75" hidden="false" customHeight="false" outlineLevel="0" collapsed="false">
      <c r="A303" s="15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3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</row>
    <row r="304" customFormat="false" ht="12.75" hidden="false" customHeight="false" outlineLevel="0" collapsed="false">
      <c r="A304" s="15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3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</row>
    <row r="305" customFormat="false" ht="12.75" hidden="false" customHeight="false" outlineLevel="0" collapsed="false">
      <c r="A305" s="15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3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</row>
    <row r="306" customFormat="false" ht="12.75" hidden="false" customHeight="false" outlineLevel="0" collapsed="false">
      <c r="A306" s="15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3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</row>
    <row r="307" customFormat="false" ht="12.75" hidden="false" customHeight="false" outlineLevel="0" collapsed="false">
      <c r="A307" s="15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3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</row>
    <row r="308" customFormat="false" ht="12.75" hidden="false" customHeight="false" outlineLevel="0" collapsed="false">
      <c r="A308" s="15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3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</row>
    <row r="309" customFormat="false" ht="12.75" hidden="false" customHeight="false" outlineLevel="0" collapsed="false">
      <c r="A309" s="15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3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</row>
    <row r="310" customFormat="false" ht="12.75" hidden="false" customHeight="false" outlineLevel="0" collapsed="false">
      <c r="A310" s="15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3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</row>
    <row r="311" customFormat="false" ht="12.75" hidden="false" customHeight="false" outlineLevel="0" collapsed="false">
      <c r="A311" s="15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3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</row>
    <row r="312" customFormat="false" ht="12.75" hidden="false" customHeight="false" outlineLevel="0" collapsed="false">
      <c r="A312" s="15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3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</row>
    <row r="313" customFormat="false" ht="12.75" hidden="false" customHeight="false" outlineLevel="0" collapsed="false">
      <c r="A313" s="15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3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</row>
    <row r="314" customFormat="false" ht="12.75" hidden="false" customHeight="false" outlineLevel="0" collapsed="false">
      <c r="A314" s="15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3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</row>
    <row r="315" customFormat="false" ht="12.75" hidden="false" customHeight="false" outlineLevel="0" collapsed="false">
      <c r="A315" s="15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3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</row>
    <row r="316" customFormat="false" ht="12.75" hidden="false" customHeight="false" outlineLevel="0" collapsed="false">
      <c r="A316" s="15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3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</row>
    <row r="317" customFormat="false" ht="12.75" hidden="false" customHeight="false" outlineLevel="0" collapsed="false">
      <c r="A317" s="15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3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</row>
    <row r="318" customFormat="false" ht="12.75" hidden="false" customHeight="false" outlineLevel="0" collapsed="false">
      <c r="A318" s="15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3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</row>
    <row r="319" customFormat="false" ht="12.75" hidden="false" customHeight="false" outlineLevel="0" collapsed="false">
      <c r="A319" s="15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3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</row>
    <row r="320" customFormat="false" ht="12.75" hidden="false" customHeight="false" outlineLevel="0" collapsed="false">
      <c r="A320" s="15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3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</row>
    <row r="321" customFormat="false" ht="12.75" hidden="false" customHeight="false" outlineLevel="0" collapsed="false">
      <c r="A321" s="15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3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</row>
    <row r="322" customFormat="false" ht="12.75" hidden="false" customHeight="false" outlineLevel="0" collapsed="false">
      <c r="A322" s="15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3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</row>
    <row r="323" customFormat="false" ht="12.75" hidden="false" customHeight="false" outlineLevel="0" collapsed="false">
      <c r="A323" s="15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3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</row>
    <row r="324" customFormat="false" ht="12.75" hidden="false" customHeight="false" outlineLevel="0" collapsed="false">
      <c r="A324" s="15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3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</row>
    <row r="325" customFormat="false" ht="12.75" hidden="false" customHeight="false" outlineLevel="0" collapsed="false">
      <c r="A325" s="15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3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</row>
    <row r="326" customFormat="false" ht="12.75" hidden="false" customHeight="false" outlineLevel="0" collapsed="false">
      <c r="A326" s="15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3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</row>
    <row r="327" customFormat="false" ht="12.75" hidden="false" customHeight="false" outlineLevel="0" collapsed="false">
      <c r="A327" s="15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3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</row>
    <row r="328" customFormat="false" ht="12.75" hidden="false" customHeight="false" outlineLevel="0" collapsed="false">
      <c r="A328" s="15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3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</row>
    <row r="329" customFormat="false" ht="12.75" hidden="false" customHeight="false" outlineLevel="0" collapsed="false">
      <c r="A329" s="15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3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</row>
    <row r="330" customFormat="false" ht="12.75" hidden="false" customHeight="false" outlineLevel="0" collapsed="false">
      <c r="A330" s="15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3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</row>
    <row r="331" customFormat="false" ht="12.75" hidden="false" customHeight="false" outlineLevel="0" collapsed="false">
      <c r="A331" s="15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3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</row>
    <row r="332" customFormat="false" ht="12.75" hidden="false" customHeight="false" outlineLevel="0" collapsed="false">
      <c r="A332" s="15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3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</row>
    <row r="333" customFormat="false" ht="12.75" hidden="false" customHeight="false" outlineLevel="0" collapsed="false">
      <c r="A333" s="15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3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</row>
    <row r="334" customFormat="false" ht="12.75" hidden="false" customHeight="false" outlineLevel="0" collapsed="false">
      <c r="A334" s="15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3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</row>
    <row r="335" customFormat="false" ht="12.75" hidden="false" customHeight="false" outlineLevel="0" collapsed="false">
      <c r="A335" s="15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3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</row>
    <row r="336" customFormat="false" ht="12.75" hidden="false" customHeight="false" outlineLevel="0" collapsed="false">
      <c r="A336" s="15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3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</row>
    <row r="337" customFormat="false" ht="12.75" hidden="false" customHeight="false" outlineLevel="0" collapsed="false">
      <c r="A337" s="15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3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</row>
    <row r="338" customFormat="false" ht="12.75" hidden="false" customHeight="false" outlineLevel="0" collapsed="false">
      <c r="A338" s="15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3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</row>
    <row r="339" customFormat="false" ht="12.75" hidden="false" customHeight="false" outlineLevel="0" collapsed="false">
      <c r="A339" s="15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3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</row>
    <row r="340" customFormat="false" ht="12.75" hidden="false" customHeight="false" outlineLevel="0" collapsed="false">
      <c r="A340" s="15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3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</row>
    <row r="341" customFormat="false" ht="12.75" hidden="false" customHeight="false" outlineLevel="0" collapsed="false">
      <c r="A341" s="15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3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</row>
    <row r="342" customFormat="false" ht="12.75" hidden="false" customHeight="false" outlineLevel="0" collapsed="false">
      <c r="A342" s="15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3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</row>
    <row r="343" customFormat="false" ht="12.75" hidden="false" customHeight="false" outlineLevel="0" collapsed="false">
      <c r="A343" s="15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3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</row>
    <row r="344" customFormat="false" ht="12.75" hidden="false" customHeight="false" outlineLevel="0" collapsed="false">
      <c r="A344" s="15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3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</row>
    <row r="345" customFormat="false" ht="12.75" hidden="false" customHeight="false" outlineLevel="0" collapsed="false">
      <c r="A345" s="15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3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</row>
    <row r="346" customFormat="false" ht="12.75" hidden="false" customHeight="false" outlineLevel="0" collapsed="false">
      <c r="A346" s="15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3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</row>
    <row r="347" customFormat="false" ht="12.75" hidden="false" customHeight="false" outlineLevel="0" collapsed="false">
      <c r="A347" s="15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3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</row>
    <row r="348" customFormat="false" ht="12.75" hidden="false" customHeight="false" outlineLevel="0" collapsed="false">
      <c r="A348" s="15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3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</row>
    <row r="349" customFormat="false" ht="12.75" hidden="false" customHeight="false" outlineLevel="0" collapsed="false">
      <c r="A349" s="15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3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</row>
    <row r="350" customFormat="false" ht="12.75" hidden="false" customHeight="false" outlineLevel="0" collapsed="false">
      <c r="A350" s="15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3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</row>
    <row r="351" customFormat="false" ht="12.75" hidden="false" customHeight="false" outlineLevel="0" collapsed="false">
      <c r="A351" s="15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3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</row>
    <row r="352" customFormat="false" ht="12.75" hidden="false" customHeight="false" outlineLevel="0" collapsed="false">
      <c r="A352" s="15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3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</row>
    <row r="353" customFormat="false" ht="12.75" hidden="false" customHeight="false" outlineLevel="0" collapsed="false">
      <c r="A353" s="15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3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</row>
    <row r="354" customFormat="false" ht="12.75" hidden="false" customHeight="false" outlineLevel="0" collapsed="false">
      <c r="A354" s="15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3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</row>
    <row r="355" customFormat="false" ht="12.75" hidden="false" customHeight="false" outlineLevel="0" collapsed="false">
      <c r="A355" s="15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3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</row>
    <row r="356" customFormat="false" ht="12.75" hidden="false" customHeight="false" outlineLevel="0" collapsed="false">
      <c r="A356" s="15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3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</row>
    <row r="357" customFormat="false" ht="12.75" hidden="false" customHeight="false" outlineLevel="0" collapsed="false">
      <c r="A357" s="15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3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</row>
    <row r="358" customFormat="false" ht="12.75" hidden="false" customHeight="false" outlineLevel="0" collapsed="false">
      <c r="A358" s="15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3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</row>
    <row r="359" customFormat="false" ht="12.75" hidden="false" customHeight="false" outlineLevel="0" collapsed="false">
      <c r="A359" s="15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3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</row>
    <row r="360" customFormat="false" ht="12.75" hidden="false" customHeight="false" outlineLevel="0" collapsed="false">
      <c r="A360" s="15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3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</row>
    <row r="361" customFormat="false" ht="12.75" hidden="false" customHeight="false" outlineLevel="0" collapsed="false">
      <c r="A361" s="15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3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</row>
    <row r="362" customFormat="false" ht="12.75" hidden="false" customHeight="false" outlineLevel="0" collapsed="false">
      <c r="A362" s="15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3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</row>
    <row r="363" customFormat="false" ht="12.75" hidden="false" customHeight="false" outlineLevel="0" collapsed="false">
      <c r="A363" s="15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3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</row>
    <row r="364" customFormat="false" ht="12.75" hidden="false" customHeight="false" outlineLevel="0" collapsed="false">
      <c r="A364" s="15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3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</row>
    <row r="365" customFormat="false" ht="12.75" hidden="false" customHeight="false" outlineLevel="0" collapsed="false">
      <c r="A365" s="15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3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</row>
    <row r="366" customFormat="false" ht="12.75" hidden="false" customHeight="false" outlineLevel="0" collapsed="false">
      <c r="A366" s="15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3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</row>
    <row r="367" customFormat="false" ht="12.75" hidden="false" customHeight="false" outlineLevel="0" collapsed="false">
      <c r="A367" s="15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3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</row>
    <row r="368" customFormat="false" ht="12.75" hidden="false" customHeight="false" outlineLevel="0" collapsed="false">
      <c r="A368" s="15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3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</row>
    <row r="369" customFormat="false" ht="12.75" hidden="false" customHeight="false" outlineLevel="0" collapsed="false">
      <c r="A369" s="15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3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</row>
    <row r="370" customFormat="false" ht="12.75" hidden="false" customHeight="false" outlineLevel="0" collapsed="false">
      <c r="A370" s="15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3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</row>
    <row r="371" customFormat="false" ht="12.75" hidden="false" customHeight="false" outlineLevel="0" collapsed="false">
      <c r="A371" s="15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3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</row>
    <row r="372" customFormat="false" ht="12.75" hidden="false" customHeight="false" outlineLevel="0" collapsed="false">
      <c r="A372" s="15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3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</row>
    <row r="373" customFormat="false" ht="12.75" hidden="false" customHeight="false" outlineLevel="0" collapsed="false">
      <c r="A373" s="15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3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</row>
    <row r="374" customFormat="false" ht="12.75" hidden="false" customHeight="false" outlineLevel="0" collapsed="false">
      <c r="A374" s="15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3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</row>
    <row r="375" customFormat="false" ht="12.75" hidden="false" customHeight="false" outlineLevel="0" collapsed="false">
      <c r="A375" s="15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3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</row>
    <row r="376" customFormat="false" ht="12.75" hidden="false" customHeight="false" outlineLevel="0" collapsed="false">
      <c r="A376" s="15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3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</row>
    <row r="377" customFormat="false" ht="12.75" hidden="false" customHeight="false" outlineLevel="0" collapsed="false">
      <c r="A377" s="15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3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</row>
    <row r="378" customFormat="false" ht="12.75" hidden="false" customHeight="false" outlineLevel="0" collapsed="false">
      <c r="A378" s="15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3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</row>
    <row r="379" customFormat="false" ht="12.75" hidden="false" customHeight="false" outlineLevel="0" collapsed="false">
      <c r="A379" s="15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3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</row>
    <row r="380" customFormat="false" ht="12.75" hidden="false" customHeight="false" outlineLevel="0" collapsed="false">
      <c r="A380" s="15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3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</row>
    <row r="381" customFormat="false" ht="12.75" hidden="false" customHeight="false" outlineLevel="0" collapsed="false">
      <c r="A381" s="15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3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</row>
    <row r="382" customFormat="false" ht="12.75" hidden="false" customHeight="false" outlineLevel="0" collapsed="false">
      <c r="A382" s="15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3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</row>
    <row r="383" customFormat="false" ht="12.75" hidden="false" customHeight="false" outlineLevel="0" collapsed="false">
      <c r="A383" s="15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3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</row>
    <row r="384" customFormat="false" ht="12.75" hidden="false" customHeight="false" outlineLevel="0" collapsed="false">
      <c r="A384" s="15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3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</row>
    <row r="385" customFormat="false" ht="12.75" hidden="false" customHeight="false" outlineLevel="0" collapsed="false">
      <c r="A385" s="15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3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</row>
    <row r="386" customFormat="false" ht="12.75" hidden="false" customHeight="false" outlineLevel="0" collapsed="false">
      <c r="A386" s="15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3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</row>
    <row r="387" customFormat="false" ht="12.75" hidden="false" customHeight="false" outlineLevel="0" collapsed="false">
      <c r="A387" s="15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3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</row>
    <row r="388" customFormat="false" ht="12.75" hidden="false" customHeight="false" outlineLevel="0" collapsed="false">
      <c r="A388" s="15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3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</row>
    <row r="389" customFormat="false" ht="12.75" hidden="false" customHeight="false" outlineLevel="0" collapsed="false">
      <c r="A389" s="15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3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</row>
    <row r="390" customFormat="false" ht="12.75" hidden="false" customHeight="false" outlineLevel="0" collapsed="false">
      <c r="A390" s="15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3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</row>
    <row r="391" customFormat="false" ht="12.75" hidden="false" customHeight="false" outlineLevel="0" collapsed="false">
      <c r="A391" s="15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3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</row>
    <row r="392" customFormat="false" ht="12.75" hidden="false" customHeight="false" outlineLevel="0" collapsed="false">
      <c r="A392" s="15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3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</row>
    <row r="393" customFormat="false" ht="12.75" hidden="false" customHeight="false" outlineLevel="0" collapsed="false">
      <c r="A393" s="15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3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</row>
    <row r="394" customFormat="false" ht="12.75" hidden="false" customHeight="false" outlineLevel="0" collapsed="false">
      <c r="A394" s="15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3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</row>
    <row r="395" customFormat="false" ht="12.75" hidden="false" customHeight="false" outlineLevel="0" collapsed="false">
      <c r="A395" s="15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3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</row>
    <row r="396" customFormat="false" ht="12.75" hidden="false" customHeight="false" outlineLevel="0" collapsed="false">
      <c r="A396" s="15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3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</row>
    <row r="397" customFormat="false" ht="12.75" hidden="false" customHeight="false" outlineLevel="0" collapsed="false">
      <c r="A397" s="15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3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</row>
    <row r="398" customFormat="false" ht="12.75" hidden="false" customHeight="false" outlineLevel="0" collapsed="false">
      <c r="A398" s="15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3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</row>
    <row r="399" customFormat="false" ht="12.75" hidden="false" customHeight="false" outlineLevel="0" collapsed="false">
      <c r="A399" s="15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3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</row>
    <row r="400" customFormat="false" ht="12.75" hidden="false" customHeight="false" outlineLevel="0" collapsed="false">
      <c r="A400" s="15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3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</row>
    <row r="401" customFormat="false" ht="12.75" hidden="false" customHeight="false" outlineLevel="0" collapsed="false">
      <c r="A401" s="15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3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</row>
    <row r="402" customFormat="false" ht="12.75" hidden="false" customHeight="false" outlineLevel="0" collapsed="false">
      <c r="A402" s="15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3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</row>
    <row r="403" customFormat="false" ht="12.75" hidden="false" customHeight="false" outlineLevel="0" collapsed="false">
      <c r="A403" s="15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3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</row>
    <row r="404" customFormat="false" ht="12.75" hidden="false" customHeight="false" outlineLevel="0" collapsed="false">
      <c r="A404" s="15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3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</row>
    <row r="405" customFormat="false" ht="12.75" hidden="false" customHeight="false" outlineLevel="0" collapsed="false">
      <c r="A405" s="15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3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</row>
    <row r="406" customFormat="false" ht="12.75" hidden="false" customHeight="false" outlineLevel="0" collapsed="false">
      <c r="A406" s="15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3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</row>
    <row r="407" customFormat="false" ht="12.75" hidden="false" customHeight="false" outlineLevel="0" collapsed="false">
      <c r="A407" s="15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3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</row>
    <row r="408" customFormat="false" ht="12.75" hidden="false" customHeight="false" outlineLevel="0" collapsed="false">
      <c r="A408" s="15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3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</row>
    <row r="409" customFormat="false" ht="12.75" hidden="false" customHeight="false" outlineLevel="0" collapsed="false">
      <c r="A409" s="15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3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</row>
    <row r="410" customFormat="false" ht="12.75" hidden="false" customHeight="false" outlineLevel="0" collapsed="false">
      <c r="A410" s="15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3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</row>
    <row r="411" customFormat="false" ht="12.75" hidden="false" customHeight="false" outlineLevel="0" collapsed="false">
      <c r="A411" s="15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3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</row>
    <row r="412" customFormat="false" ht="12.75" hidden="false" customHeight="false" outlineLevel="0" collapsed="false">
      <c r="A412" s="15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3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</row>
    <row r="413" customFormat="false" ht="12.75" hidden="false" customHeight="false" outlineLevel="0" collapsed="false">
      <c r="A413" s="15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3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</row>
    <row r="414" customFormat="false" ht="12.75" hidden="false" customHeight="false" outlineLevel="0" collapsed="false">
      <c r="A414" s="15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3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</row>
    <row r="415" customFormat="false" ht="12.75" hidden="false" customHeight="false" outlineLevel="0" collapsed="false">
      <c r="A415" s="15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3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</row>
    <row r="416" customFormat="false" ht="12.75" hidden="false" customHeight="false" outlineLevel="0" collapsed="false">
      <c r="A416" s="15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3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</row>
    <row r="417" customFormat="false" ht="12.75" hidden="false" customHeight="false" outlineLevel="0" collapsed="false">
      <c r="A417" s="15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3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</row>
    <row r="418" customFormat="false" ht="12.75" hidden="false" customHeight="false" outlineLevel="0" collapsed="false">
      <c r="A418" s="15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3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</row>
    <row r="419" customFormat="false" ht="12.75" hidden="false" customHeight="false" outlineLevel="0" collapsed="false">
      <c r="A419" s="15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3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</row>
    <row r="420" customFormat="false" ht="12.75" hidden="false" customHeight="false" outlineLevel="0" collapsed="false">
      <c r="A420" s="15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3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</row>
    <row r="421" customFormat="false" ht="12.75" hidden="false" customHeight="false" outlineLevel="0" collapsed="false">
      <c r="A421" s="15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3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</row>
    <row r="422" customFormat="false" ht="12.75" hidden="false" customHeight="false" outlineLevel="0" collapsed="false">
      <c r="A422" s="15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3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</row>
    <row r="423" customFormat="false" ht="12.75" hidden="false" customHeight="false" outlineLevel="0" collapsed="false">
      <c r="A423" s="15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3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</row>
    <row r="424" customFormat="false" ht="12.75" hidden="false" customHeight="false" outlineLevel="0" collapsed="false">
      <c r="A424" s="15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3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</row>
    <row r="425" customFormat="false" ht="12.75" hidden="false" customHeight="false" outlineLevel="0" collapsed="false">
      <c r="A425" s="15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3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</row>
    <row r="426" customFormat="false" ht="12.75" hidden="false" customHeight="false" outlineLevel="0" collapsed="false">
      <c r="A426" s="15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3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</row>
    <row r="427" customFormat="false" ht="12.75" hidden="false" customHeight="false" outlineLevel="0" collapsed="false">
      <c r="A427" s="15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3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</row>
    <row r="428" customFormat="false" ht="12.75" hidden="false" customHeight="false" outlineLevel="0" collapsed="false">
      <c r="A428" s="15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3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</row>
    <row r="429" customFormat="false" ht="12.75" hidden="false" customHeight="false" outlineLevel="0" collapsed="false">
      <c r="A429" s="15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3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</row>
    <row r="430" customFormat="false" ht="12.75" hidden="false" customHeight="false" outlineLevel="0" collapsed="false">
      <c r="A430" s="15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3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</row>
    <row r="431" customFormat="false" ht="12.75" hidden="false" customHeight="false" outlineLevel="0" collapsed="false">
      <c r="A431" s="15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3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</row>
    <row r="432" customFormat="false" ht="12.75" hidden="false" customHeight="false" outlineLevel="0" collapsed="false">
      <c r="A432" s="15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3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</row>
    <row r="433" customFormat="false" ht="12.75" hidden="false" customHeight="false" outlineLevel="0" collapsed="false">
      <c r="A433" s="15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3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</row>
    <row r="434" customFormat="false" ht="12.75" hidden="false" customHeight="false" outlineLevel="0" collapsed="false">
      <c r="A434" s="15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3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</row>
    <row r="435" customFormat="false" ht="12.75" hidden="false" customHeight="false" outlineLevel="0" collapsed="false">
      <c r="A435" s="15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3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</row>
    <row r="436" customFormat="false" ht="12.75" hidden="false" customHeight="false" outlineLevel="0" collapsed="false">
      <c r="A436" s="15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3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</row>
    <row r="437" customFormat="false" ht="12.75" hidden="false" customHeight="false" outlineLevel="0" collapsed="false">
      <c r="A437" s="15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3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</row>
    <row r="438" customFormat="false" ht="12.75" hidden="false" customHeight="false" outlineLevel="0" collapsed="false">
      <c r="A438" s="15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3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</row>
    <row r="439" customFormat="false" ht="12.75" hidden="false" customHeight="false" outlineLevel="0" collapsed="false">
      <c r="A439" s="15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3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</row>
    <row r="440" customFormat="false" ht="12.75" hidden="false" customHeight="false" outlineLevel="0" collapsed="false">
      <c r="A440" s="15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3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</row>
    <row r="441" customFormat="false" ht="12.75" hidden="false" customHeight="false" outlineLevel="0" collapsed="false">
      <c r="A441" s="15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3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</row>
    <row r="442" customFormat="false" ht="12.75" hidden="false" customHeight="false" outlineLevel="0" collapsed="false">
      <c r="A442" s="15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3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</row>
    <row r="443" customFormat="false" ht="12.75" hidden="false" customHeight="false" outlineLevel="0" collapsed="false">
      <c r="A443" s="15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3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</row>
    <row r="444" customFormat="false" ht="12.75" hidden="false" customHeight="false" outlineLevel="0" collapsed="false">
      <c r="A444" s="15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3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</row>
    <row r="445" customFormat="false" ht="12.75" hidden="false" customHeight="false" outlineLevel="0" collapsed="false">
      <c r="A445" s="15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3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</row>
    <row r="446" customFormat="false" ht="12.75" hidden="false" customHeight="false" outlineLevel="0" collapsed="false">
      <c r="A446" s="15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3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</row>
    <row r="447" customFormat="false" ht="12.75" hidden="false" customHeight="false" outlineLevel="0" collapsed="false">
      <c r="A447" s="15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3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</row>
    <row r="448" customFormat="false" ht="12.75" hidden="false" customHeight="false" outlineLevel="0" collapsed="false">
      <c r="A448" s="15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3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</row>
    <row r="449" customFormat="false" ht="12.75" hidden="false" customHeight="false" outlineLevel="0" collapsed="false">
      <c r="A449" s="15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3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</row>
    <row r="450" customFormat="false" ht="12.75" hidden="false" customHeight="false" outlineLevel="0" collapsed="false">
      <c r="A450" s="15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3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</row>
    <row r="451" customFormat="false" ht="12.75" hidden="false" customHeight="false" outlineLevel="0" collapsed="false">
      <c r="A451" s="15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3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</row>
    <row r="452" customFormat="false" ht="12.75" hidden="false" customHeight="false" outlineLevel="0" collapsed="false">
      <c r="A452" s="15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3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</row>
    <row r="453" customFormat="false" ht="12.75" hidden="false" customHeight="false" outlineLevel="0" collapsed="false">
      <c r="A453" s="15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3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</row>
    <row r="454" customFormat="false" ht="12.75" hidden="false" customHeight="false" outlineLevel="0" collapsed="false">
      <c r="A454" s="15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3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</row>
    <row r="455" customFormat="false" ht="12.75" hidden="false" customHeight="false" outlineLevel="0" collapsed="false">
      <c r="A455" s="15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3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</row>
    <row r="456" customFormat="false" ht="12.75" hidden="false" customHeight="false" outlineLevel="0" collapsed="false">
      <c r="A456" s="15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3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</row>
    <row r="457" customFormat="false" ht="12.75" hidden="false" customHeight="false" outlineLevel="0" collapsed="false">
      <c r="A457" s="15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3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</row>
    <row r="458" customFormat="false" ht="12.75" hidden="false" customHeight="false" outlineLevel="0" collapsed="false">
      <c r="A458" s="15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3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</row>
    <row r="459" customFormat="false" ht="12.75" hidden="false" customHeight="false" outlineLevel="0" collapsed="false">
      <c r="A459" s="15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3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</row>
    <row r="460" customFormat="false" ht="12.75" hidden="false" customHeight="false" outlineLevel="0" collapsed="false">
      <c r="A460" s="15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3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</row>
    <row r="461" customFormat="false" ht="12.75" hidden="false" customHeight="false" outlineLevel="0" collapsed="false">
      <c r="A461" s="15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3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</row>
    <row r="462" customFormat="false" ht="12.75" hidden="false" customHeight="false" outlineLevel="0" collapsed="false">
      <c r="A462" s="15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3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</row>
    <row r="463" customFormat="false" ht="12.75" hidden="false" customHeight="false" outlineLevel="0" collapsed="false">
      <c r="A463" s="15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3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</row>
    <row r="464" customFormat="false" ht="12.75" hidden="false" customHeight="false" outlineLevel="0" collapsed="false">
      <c r="A464" s="15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3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</row>
    <row r="465" customFormat="false" ht="12.75" hidden="false" customHeight="false" outlineLevel="0" collapsed="false">
      <c r="A465" s="15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3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</row>
    <row r="466" customFormat="false" ht="12.75" hidden="false" customHeight="false" outlineLevel="0" collapsed="false">
      <c r="A466" s="15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3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</row>
    <row r="467" customFormat="false" ht="12.75" hidden="false" customHeight="false" outlineLevel="0" collapsed="false">
      <c r="A467" s="15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3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</row>
    <row r="468" customFormat="false" ht="12.75" hidden="false" customHeight="false" outlineLevel="0" collapsed="false">
      <c r="A468" s="15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3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</row>
    <row r="469" customFormat="false" ht="12.75" hidden="false" customHeight="false" outlineLevel="0" collapsed="false">
      <c r="A469" s="15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3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</row>
    <row r="470" customFormat="false" ht="12.75" hidden="false" customHeight="false" outlineLevel="0" collapsed="false">
      <c r="A470" s="15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3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</row>
    <row r="471" customFormat="false" ht="12.75" hidden="false" customHeight="false" outlineLevel="0" collapsed="false">
      <c r="A471" s="15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3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</row>
    <row r="472" customFormat="false" ht="12.75" hidden="false" customHeight="false" outlineLevel="0" collapsed="false">
      <c r="A472" s="15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3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</row>
    <row r="473" customFormat="false" ht="12.75" hidden="false" customHeight="false" outlineLevel="0" collapsed="false">
      <c r="A473" s="15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3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</row>
    <row r="474" customFormat="false" ht="12.75" hidden="false" customHeight="false" outlineLevel="0" collapsed="false">
      <c r="A474" s="15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3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</row>
    <row r="475" customFormat="false" ht="12.75" hidden="false" customHeight="false" outlineLevel="0" collapsed="false">
      <c r="A475" s="15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3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</row>
    <row r="476" customFormat="false" ht="12.75" hidden="false" customHeight="false" outlineLevel="0" collapsed="false">
      <c r="A476" s="15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3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</row>
    <row r="477" customFormat="false" ht="12.75" hidden="false" customHeight="false" outlineLevel="0" collapsed="false">
      <c r="A477" s="15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3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</row>
    <row r="478" customFormat="false" ht="12.75" hidden="false" customHeight="false" outlineLevel="0" collapsed="false">
      <c r="A478" s="15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3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</row>
    <row r="479" customFormat="false" ht="12.75" hidden="false" customHeight="false" outlineLevel="0" collapsed="false">
      <c r="A479" s="15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3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</row>
    <row r="480" customFormat="false" ht="12.75" hidden="false" customHeight="false" outlineLevel="0" collapsed="false">
      <c r="A480" s="15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3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</row>
    <row r="481" customFormat="false" ht="12.75" hidden="false" customHeight="false" outlineLevel="0" collapsed="false">
      <c r="A481" s="15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3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</row>
    <row r="482" customFormat="false" ht="12.75" hidden="false" customHeight="false" outlineLevel="0" collapsed="false">
      <c r="A482" s="15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3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</row>
    <row r="483" customFormat="false" ht="12.75" hidden="false" customHeight="false" outlineLevel="0" collapsed="false">
      <c r="A483" s="15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3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</row>
    <row r="484" customFormat="false" ht="12.75" hidden="false" customHeight="false" outlineLevel="0" collapsed="false">
      <c r="A484" s="15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3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</row>
    <row r="485" customFormat="false" ht="12.75" hidden="false" customHeight="false" outlineLevel="0" collapsed="false">
      <c r="A485" s="15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3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</row>
    <row r="486" customFormat="false" ht="12.75" hidden="false" customHeight="false" outlineLevel="0" collapsed="false">
      <c r="A486" s="15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3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</row>
    <row r="487" customFormat="false" ht="12.75" hidden="false" customHeight="false" outlineLevel="0" collapsed="false">
      <c r="A487" s="15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3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</row>
    <row r="488" customFormat="false" ht="12.75" hidden="false" customHeight="false" outlineLevel="0" collapsed="false">
      <c r="A488" s="15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3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</row>
    <row r="489" customFormat="false" ht="12.75" hidden="false" customHeight="false" outlineLevel="0" collapsed="false">
      <c r="A489" s="15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3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</row>
    <row r="490" customFormat="false" ht="12.75" hidden="false" customHeight="false" outlineLevel="0" collapsed="false">
      <c r="A490" s="15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3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</row>
    <row r="491" customFormat="false" ht="12.75" hidden="false" customHeight="false" outlineLevel="0" collapsed="false">
      <c r="A491" s="15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3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</row>
    <row r="492" customFormat="false" ht="12.75" hidden="false" customHeight="false" outlineLevel="0" collapsed="false">
      <c r="A492" s="15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3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</row>
    <row r="493" customFormat="false" ht="12.75" hidden="false" customHeight="false" outlineLevel="0" collapsed="false">
      <c r="A493" s="15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3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</row>
    <row r="494" customFormat="false" ht="12.75" hidden="false" customHeight="false" outlineLevel="0" collapsed="false">
      <c r="A494" s="15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3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</row>
    <row r="495" customFormat="false" ht="12.75" hidden="false" customHeight="false" outlineLevel="0" collapsed="false">
      <c r="A495" s="15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3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</row>
    <row r="496" customFormat="false" ht="12.75" hidden="false" customHeight="false" outlineLevel="0" collapsed="false">
      <c r="A496" s="15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3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</row>
    <row r="497" customFormat="false" ht="12.75" hidden="false" customHeight="false" outlineLevel="0" collapsed="false">
      <c r="A497" s="15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3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</row>
    <row r="498" customFormat="false" ht="12.75" hidden="false" customHeight="false" outlineLevel="0" collapsed="false">
      <c r="A498" s="15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3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</row>
    <row r="499" customFormat="false" ht="12.75" hidden="false" customHeight="false" outlineLevel="0" collapsed="false">
      <c r="A499" s="15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3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</row>
    <row r="500" customFormat="false" ht="12.75" hidden="false" customHeight="false" outlineLevel="0" collapsed="false">
      <c r="A500" s="15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3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</row>
    <row r="501" customFormat="false" ht="12.75" hidden="false" customHeight="false" outlineLevel="0" collapsed="false">
      <c r="A501" s="15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3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</row>
    <row r="502" customFormat="false" ht="12.75" hidden="false" customHeight="false" outlineLevel="0" collapsed="false">
      <c r="A502" s="15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3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</row>
    <row r="503" customFormat="false" ht="12.75" hidden="false" customHeight="false" outlineLevel="0" collapsed="false">
      <c r="A503" s="15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3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</row>
    <row r="504" customFormat="false" ht="12.75" hidden="false" customHeight="false" outlineLevel="0" collapsed="false">
      <c r="A504" s="15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3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</row>
    <row r="505" customFormat="false" ht="12.75" hidden="false" customHeight="false" outlineLevel="0" collapsed="false">
      <c r="A505" s="15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3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</row>
    <row r="506" customFormat="false" ht="12.75" hidden="false" customHeight="false" outlineLevel="0" collapsed="false">
      <c r="A506" s="15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3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</row>
    <row r="507" customFormat="false" ht="12.75" hidden="false" customHeight="false" outlineLevel="0" collapsed="false">
      <c r="A507" s="15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3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</row>
    <row r="508" customFormat="false" ht="12.75" hidden="false" customHeight="false" outlineLevel="0" collapsed="false">
      <c r="A508" s="15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3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</row>
    <row r="509" customFormat="false" ht="12.75" hidden="false" customHeight="false" outlineLevel="0" collapsed="false">
      <c r="A509" s="15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3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</row>
    <row r="510" customFormat="false" ht="12.75" hidden="false" customHeight="false" outlineLevel="0" collapsed="false">
      <c r="A510" s="15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3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</row>
    <row r="511" customFormat="false" ht="12.75" hidden="false" customHeight="false" outlineLevel="0" collapsed="false">
      <c r="A511" s="15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3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</row>
    <row r="512" customFormat="false" ht="12.75" hidden="false" customHeight="false" outlineLevel="0" collapsed="false">
      <c r="A512" s="15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3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</row>
    <row r="513" customFormat="false" ht="12.75" hidden="false" customHeight="false" outlineLevel="0" collapsed="false">
      <c r="A513" s="15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3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</row>
    <row r="514" customFormat="false" ht="12.75" hidden="false" customHeight="false" outlineLevel="0" collapsed="false">
      <c r="A514" s="15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3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</row>
    <row r="515" customFormat="false" ht="12.75" hidden="false" customHeight="false" outlineLevel="0" collapsed="false">
      <c r="A515" s="15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3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</row>
    <row r="516" customFormat="false" ht="12.75" hidden="false" customHeight="false" outlineLevel="0" collapsed="false">
      <c r="A516" s="15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3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</row>
    <row r="517" customFormat="false" ht="12.75" hidden="false" customHeight="false" outlineLevel="0" collapsed="false">
      <c r="A517" s="15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3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</row>
    <row r="518" customFormat="false" ht="12.75" hidden="false" customHeight="false" outlineLevel="0" collapsed="false">
      <c r="A518" s="15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3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</row>
    <row r="519" customFormat="false" ht="12.75" hidden="false" customHeight="false" outlineLevel="0" collapsed="false">
      <c r="A519" s="15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3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</row>
    <row r="520" customFormat="false" ht="12.75" hidden="false" customHeight="false" outlineLevel="0" collapsed="false">
      <c r="A520" s="15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3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</row>
    <row r="521" customFormat="false" ht="12.75" hidden="false" customHeight="false" outlineLevel="0" collapsed="false">
      <c r="A521" s="15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3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</row>
    <row r="522" customFormat="false" ht="12.75" hidden="false" customHeight="false" outlineLevel="0" collapsed="false">
      <c r="A522" s="15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3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</row>
    <row r="523" customFormat="false" ht="12.75" hidden="false" customHeight="false" outlineLevel="0" collapsed="false">
      <c r="A523" s="15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3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</row>
    <row r="524" customFormat="false" ht="12.75" hidden="false" customHeight="false" outlineLevel="0" collapsed="false">
      <c r="A524" s="15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3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</row>
    <row r="525" customFormat="false" ht="12.75" hidden="false" customHeight="false" outlineLevel="0" collapsed="false">
      <c r="A525" s="15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3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</row>
    <row r="526" customFormat="false" ht="12.75" hidden="false" customHeight="false" outlineLevel="0" collapsed="false">
      <c r="A526" s="15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3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</row>
    <row r="527" customFormat="false" ht="12.75" hidden="false" customHeight="false" outlineLevel="0" collapsed="false">
      <c r="A527" s="15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3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</row>
    <row r="528" customFormat="false" ht="12.75" hidden="false" customHeight="false" outlineLevel="0" collapsed="false">
      <c r="A528" s="15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3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</row>
    <row r="529" customFormat="false" ht="12.75" hidden="false" customHeight="false" outlineLevel="0" collapsed="false">
      <c r="A529" s="15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3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</row>
    <row r="530" customFormat="false" ht="12.75" hidden="false" customHeight="false" outlineLevel="0" collapsed="false">
      <c r="A530" s="15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3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</row>
    <row r="531" customFormat="false" ht="12.75" hidden="false" customHeight="false" outlineLevel="0" collapsed="false">
      <c r="A531" s="15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3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</row>
    <row r="532" customFormat="false" ht="12.75" hidden="false" customHeight="false" outlineLevel="0" collapsed="false">
      <c r="A532" s="15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3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</row>
    <row r="533" customFormat="false" ht="12.75" hidden="false" customHeight="false" outlineLevel="0" collapsed="false">
      <c r="A533" s="15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3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</row>
    <row r="534" customFormat="false" ht="12.75" hidden="false" customHeight="false" outlineLevel="0" collapsed="false">
      <c r="A534" s="15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3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</row>
    <row r="535" customFormat="false" ht="12.75" hidden="false" customHeight="false" outlineLevel="0" collapsed="false">
      <c r="A535" s="15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3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</row>
    <row r="536" customFormat="false" ht="12.75" hidden="false" customHeight="false" outlineLevel="0" collapsed="false">
      <c r="A536" s="15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3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</row>
    <row r="537" customFormat="false" ht="12.75" hidden="false" customHeight="false" outlineLevel="0" collapsed="false">
      <c r="A537" s="15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3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</row>
    <row r="538" customFormat="false" ht="12.75" hidden="false" customHeight="false" outlineLevel="0" collapsed="false">
      <c r="A538" s="15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3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</row>
    <row r="539" customFormat="false" ht="12.75" hidden="false" customHeight="false" outlineLevel="0" collapsed="false">
      <c r="A539" s="15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3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</row>
    <row r="540" customFormat="false" ht="12.75" hidden="false" customHeight="false" outlineLevel="0" collapsed="false">
      <c r="A540" s="15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3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</row>
    <row r="541" customFormat="false" ht="12.75" hidden="false" customHeight="false" outlineLevel="0" collapsed="false">
      <c r="A541" s="15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3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</row>
    <row r="542" customFormat="false" ht="12.75" hidden="false" customHeight="false" outlineLevel="0" collapsed="false">
      <c r="A542" s="15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3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</row>
    <row r="543" customFormat="false" ht="12.75" hidden="false" customHeight="false" outlineLevel="0" collapsed="false">
      <c r="A543" s="15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3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</row>
    <row r="544" customFormat="false" ht="12.75" hidden="false" customHeight="false" outlineLevel="0" collapsed="false">
      <c r="A544" s="15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3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</row>
    <row r="545" customFormat="false" ht="12.75" hidden="false" customHeight="false" outlineLevel="0" collapsed="false">
      <c r="A545" s="15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3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</row>
    <row r="546" customFormat="false" ht="12.75" hidden="false" customHeight="false" outlineLevel="0" collapsed="false">
      <c r="A546" s="15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3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</row>
    <row r="547" customFormat="false" ht="12.75" hidden="false" customHeight="false" outlineLevel="0" collapsed="false">
      <c r="A547" s="15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3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</row>
    <row r="548" customFormat="false" ht="12.75" hidden="false" customHeight="false" outlineLevel="0" collapsed="false">
      <c r="A548" s="15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3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</row>
    <row r="549" customFormat="false" ht="12.75" hidden="false" customHeight="false" outlineLevel="0" collapsed="false">
      <c r="A549" s="15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3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</row>
    <row r="550" customFormat="false" ht="12.75" hidden="false" customHeight="false" outlineLevel="0" collapsed="false">
      <c r="A550" s="15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3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</row>
    <row r="551" customFormat="false" ht="12.75" hidden="false" customHeight="false" outlineLevel="0" collapsed="false">
      <c r="A551" s="15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3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</row>
    <row r="552" customFormat="false" ht="12.75" hidden="false" customHeight="false" outlineLevel="0" collapsed="false">
      <c r="A552" s="15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3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</row>
    <row r="553" customFormat="false" ht="12.75" hidden="false" customHeight="false" outlineLevel="0" collapsed="false">
      <c r="A553" s="15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3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</row>
    <row r="554" customFormat="false" ht="12.75" hidden="false" customHeight="false" outlineLevel="0" collapsed="false">
      <c r="A554" s="15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3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</row>
    <row r="555" customFormat="false" ht="12.75" hidden="false" customHeight="false" outlineLevel="0" collapsed="false">
      <c r="A555" s="15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3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</row>
    <row r="556" customFormat="false" ht="12.75" hidden="false" customHeight="false" outlineLevel="0" collapsed="false">
      <c r="A556" s="15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3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</row>
    <row r="557" customFormat="false" ht="12.75" hidden="false" customHeight="false" outlineLevel="0" collapsed="false">
      <c r="A557" s="15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3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</row>
    <row r="558" customFormat="false" ht="12.75" hidden="false" customHeight="false" outlineLevel="0" collapsed="false">
      <c r="A558" s="15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3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</row>
    <row r="559" customFormat="false" ht="12.75" hidden="false" customHeight="false" outlineLevel="0" collapsed="false">
      <c r="A559" s="15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3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</row>
    <row r="560" customFormat="false" ht="12.75" hidden="false" customHeight="false" outlineLevel="0" collapsed="false">
      <c r="A560" s="15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3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</row>
    <row r="561" customFormat="false" ht="12.75" hidden="false" customHeight="false" outlineLevel="0" collapsed="false">
      <c r="A561" s="15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3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</row>
    <row r="562" customFormat="false" ht="12.75" hidden="false" customHeight="false" outlineLevel="0" collapsed="false">
      <c r="A562" s="15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3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</row>
    <row r="563" customFormat="false" ht="12.75" hidden="false" customHeight="false" outlineLevel="0" collapsed="false">
      <c r="A563" s="15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3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</row>
    <row r="564" customFormat="false" ht="12.75" hidden="false" customHeight="false" outlineLevel="0" collapsed="false">
      <c r="A564" s="15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3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</row>
    <row r="565" customFormat="false" ht="12.75" hidden="false" customHeight="false" outlineLevel="0" collapsed="false">
      <c r="A565" s="15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3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</row>
    <row r="566" customFormat="false" ht="12.75" hidden="false" customHeight="false" outlineLevel="0" collapsed="false">
      <c r="A566" s="15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3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</row>
    <row r="567" customFormat="false" ht="12.75" hidden="false" customHeight="false" outlineLevel="0" collapsed="false">
      <c r="A567" s="15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3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</row>
    <row r="568" customFormat="false" ht="12.75" hidden="false" customHeight="false" outlineLevel="0" collapsed="false">
      <c r="A568" s="15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3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</row>
    <row r="569" customFormat="false" ht="12.75" hidden="false" customHeight="false" outlineLevel="0" collapsed="false">
      <c r="A569" s="15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3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</row>
    <row r="570" customFormat="false" ht="12.75" hidden="false" customHeight="false" outlineLevel="0" collapsed="false">
      <c r="A570" s="15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3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</row>
    <row r="571" customFormat="false" ht="12.75" hidden="false" customHeight="false" outlineLevel="0" collapsed="false">
      <c r="A571" s="15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3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</row>
    <row r="572" customFormat="false" ht="12.75" hidden="false" customHeight="false" outlineLevel="0" collapsed="false">
      <c r="A572" s="15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3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</row>
    <row r="573" customFormat="false" ht="12.75" hidden="false" customHeight="false" outlineLevel="0" collapsed="false">
      <c r="A573" s="15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3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</row>
    <row r="574" customFormat="false" ht="12.75" hidden="false" customHeight="false" outlineLevel="0" collapsed="false">
      <c r="A574" s="15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3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</row>
    <row r="575" customFormat="false" ht="12.75" hidden="false" customHeight="false" outlineLevel="0" collapsed="false">
      <c r="A575" s="15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3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</row>
    <row r="576" customFormat="false" ht="12.75" hidden="false" customHeight="false" outlineLevel="0" collapsed="false">
      <c r="A576" s="15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3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</row>
    <row r="577" customFormat="false" ht="12.75" hidden="false" customHeight="false" outlineLevel="0" collapsed="false">
      <c r="A577" s="15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3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</row>
    <row r="578" customFormat="false" ht="12.75" hidden="false" customHeight="false" outlineLevel="0" collapsed="false">
      <c r="A578" s="15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3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</row>
    <row r="579" customFormat="false" ht="12.75" hidden="false" customHeight="false" outlineLevel="0" collapsed="false">
      <c r="A579" s="15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3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</row>
    <row r="580" customFormat="false" ht="12.75" hidden="false" customHeight="false" outlineLevel="0" collapsed="false">
      <c r="A580" s="15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3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</row>
    <row r="581" customFormat="false" ht="12.75" hidden="false" customHeight="false" outlineLevel="0" collapsed="false">
      <c r="A581" s="15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3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</row>
    <row r="582" customFormat="false" ht="12.75" hidden="false" customHeight="false" outlineLevel="0" collapsed="false">
      <c r="A582" s="15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3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</row>
    <row r="583" customFormat="false" ht="12.75" hidden="false" customHeight="false" outlineLevel="0" collapsed="false">
      <c r="A583" s="15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3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</row>
    <row r="584" customFormat="false" ht="12.75" hidden="false" customHeight="false" outlineLevel="0" collapsed="false">
      <c r="A584" s="15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3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</row>
    <row r="585" customFormat="false" ht="12.75" hidden="false" customHeight="false" outlineLevel="0" collapsed="false">
      <c r="A585" s="15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3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</row>
    <row r="586" customFormat="false" ht="12.75" hidden="false" customHeight="false" outlineLevel="0" collapsed="false">
      <c r="A586" s="15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3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</row>
    <row r="587" customFormat="false" ht="12.75" hidden="false" customHeight="false" outlineLevel="0" collapsed="false">
      <c r="A587" s="15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3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</row>
    <row r="588" customFormat="false" ht="12.75" hidden="false" customHeight="false" outlineLevel="0" collapsed="false">
      <c r="A588" s="15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3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</row>
    <row r="589" customFormat="false" ht="12.75" hidden="false" customHeight="false" outlineLevel="0" collapsed="false">
      <c r="A589" s="15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3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</row>
    <row r="590" customFormat="false" ht="12.75" hidden="false" customHeight="false" outlineLevel="0" collapsed="false">
      <c r="A590" s="15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3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</row>
    <row r="591" customFormat="false" ht="12.75" hidden="false" customHeight="false" outlineLevel="0" collapsed="false">
      <c r="A591" s="15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3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</row>
    <row r="592" customFormat="false" ht="12.75" hidden="false" customHeight="false" outlineLevel="0" collapsed="false">
      <c r="A592" s="15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3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</row>
    <row r="593" customFormat="false" ht="12.75" hidden="false" customHeight="false" outlineLevel="0" collapsed="false">
      <c r="A593" s="15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3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</row>
    <row r="594" customFormat="false" ht="12.75" hidden="false" customHeight="false" outlineLevel="0" collapsed="false">
      <c r="A594" s="15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3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</row>
    <row r="595" customFormat="false" ht="12.75" hidden="false" customHeight="false" outlineLevel="0" collapsed="false">
      <c r="A595" s="15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3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</row>
    <row r="596" customFormat="false" ht="12.75" hidden="false" customHeight="false" outlineLevel="0" collapsed="false">
      <c r="A596" s="15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3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</row>
    <row r="597" customFormat="false" ht="12.75" hidden="false" customHeight="false" outlineLevel="0" collapsed="false">
      <c r="A597" s="15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3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</row>
    <row r="598" customFormat="false" ht="12.75" hidden="false" customHeight="false" outlineLevel="0" collapsed="false">
      <c r="A598" s="15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3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</row>
    <row r="599" customFormat="false" ht="12.75" hidden="false" customHeight="false" outlineLevel="0" collapsed="false">
      <c r="A599" s="15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3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</row>
    <row r="600" customFormat="false" ht="12.75" hidden="false" customHeight="false" outlineLevel="0" collapsed="false">
      <c r="A600" s="15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3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</row>
    <row r="601" customFormat="false" ht="12.75" hidden="false" customHeight="false" outlineLevel="0" collapsed="false">
      <c r="A601" s="15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3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</row>
    <row r="602" customFormat="false" ht="12.75" hidden="false" customHeight="false" outlineLevel="0" collapsed="false">
      <c r="A602" s="15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3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</row>
    <row r="603" customFormat="false" ht="12.75" hidden="false" customHeight="false" outlineLevel="0" collapsed="false">
      <c r="A603" s="15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3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</row>
    <row r="604" customFormat="false" ht="12.75" hidden="false" customHeight="false" outlineLevel="0" collapsed="false">
      <c r="A604" s="15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3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</row>
    <row r="605" customFormat="false" ht="12.75" hidden="false" customHeight="false" outlineLevel="0" collapsed="false">
      <c r="A605" s="15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3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</row>
    <row r="606" customFormat="false" ht="12.75" hidden="false" customHeight="false" outlineLevel="0" collapsed="false">
      <c r="A606" s="15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3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</row>
    <row r="607" customFormat="false" ht="12.75" hidden="false" customHeight="false" outlineLevel="0" collapsed="false">
      <c r="A607" s="15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3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</row>
    <row r="608" customFormat="false" ht="12.75" hidden="false" customHeight="false" outlineLevel="0" collapsed="false">
      <c r="A608" s="15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3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</row>
    <row r="609" customFormat="false" ht="12.75" hidden="false" customHeight="false" outlineLevel="0" collapsed="false">
      <c r="A609" s="15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3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</row>
    <row r="610" customFormat="false" ht="12.75" hidden="false" customHeight="false" outlineLevel="0" collapsed="false">
      <c r="A610" s="15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3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</row>
    <row r="611" customFormat="false" ht="12.75" hidden="false" customHeight="false" outlineLevel="0" collapsed="false">
      <c r="A611" s="15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3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</row>
    <row r="612" customFormat="false" ht="12.75" hidden="false" customHeight="false" outlineLevel="0" collapsed="false">
      <c r="A612" s="15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3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</row>
    <row r="613" customFormat="false" ht="12.75" hidden="false" customHeight="false" outlineLevel="0" collapsed="false">
      <c r="A613" s="15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3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</row>
    <row r="614" customFormat="false" ht="12.75" hidden="false" customHeight="false" outlineLevel="0" collapsed="false">
      <c r="A614" s="15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3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</row>
    <row r="615" customFormat="false" ht="12.75" hidden="false" customHeight="false" outlineLevel="0" collapsed="false">
      <c r="A615" s="15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3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</row>
    <row r="616" customFormat="false" ht="12.75" hidden="false" customHeight="false" outlineLevel="0" collapsed="false">
      <c r="A616" s="15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3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</row>
    <row r="617" customFormat="false" ht="12.75" hidden="false" customHeight="false" outlineLevel="0" collapsed="false">
      <c r="A617" s="15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3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</row>
    <row r="618" customFormat="false" ht="12.75" hidden="false" customHeight="false" outlineLevel="0" collapsed="false">
      <c r="A618" s="15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3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</row>
    <row r="619" customFormat="false" ht="12.75" hidden="false" customHeight="false" outlineLevel="0" collapsed="false">
      <c r="A619" s="15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3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</row>
    <row r="620" customFormat="false" ht="12.75" hidden="false" customHeight="false" outlineLevel="0" collapsed="false">
      <c r="A620" s="15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3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</row>
    <row r="621" customFormat="false" ht="12.75" hidden="false" customHeight="false" outlineLevel="0" collapsed="false">
      <c r="A621" s="15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3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</row>
    <row r="622" customFormat="false" ht="12.75" hidden="false" customHeight="false" outlineLevel="0" collapsed="false">
      <c r="A622" s="15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3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</row>
    <row r="623" customFormat="false" ht="12.75" hidden="false" customHeight="false" outlineLevel="0" collapsed="false">
      <c r="A623" s="15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3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</row>
    <row r="624" customFormat="false" ht="12.75" hidden="false" customHeight="false" outlineLevel="0" collapsed="false">
      <c r="A624" s="15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3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</row>
    <row r="625" customFormat="false" ht="12.75" hidden="false" customHeight="false" outlineLevel="0" collapsed="false">
      <c r="A625" s="15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3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</row>
    <row r="626" customFormat="false" ht="12.75" hidden="false" customHeight="false" outlineLevel="0" collapsed="false">
      <c r="A626" s="15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3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</row>
    <row r="627" customFormat="false" ht="12.75" hidden="false" customHeight="false" outlineLevel="0" collapsed="false">
      <c r="A627" s="15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3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</row>
    <row r="628" customFormat="false" ht="12.75" hidden="false" customHeight="false" outlineLevel="0" collapsed="false">
      <c r="A628" s="15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3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</row>
    <row r="629" customFormat="false" ht="12.75" hidden="false" customHeight="false" outlineLevel="0" collapsed="false">
      <c r="A629" s="15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3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</row>
    <row r="630" customFormat="false" ht="12.75" hidden="false" customHeight="false" outlineLevel="0" collapsed="false">
      <c r="A630" s="15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3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</row>
    <row r="631" customFormat="false" ht="12.75" hidden="false" customHeight="false" outlineLevel="0" collapsed="false">
      <c r="A631" s="15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3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</row>
    <row r="632" customFormat="false" ht="12.75" hidden="false" customHeight="false" outlineLevel="0" collapsed="false">
      <c r="A632" s="15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3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</row>
    <row r="633" customFormat="false" ht="12.75" hidden="false" customHeight="false" outlineLevel="0" collapsed="false">
      <c r="A633" s="15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3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</row>
    <row r="634" customFormat="false" ht="12.75" hidden="false" customHeight="false" outlineLevel="0" collapsed="false">
      <c r="A634" s="15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3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</row>
    <row r="635" customFormat="false" ht="12.75" hidden="false" customHeight="false" outlineLevel="0" collapsed="false">
      <c r="A635" s="15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3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</row>
    <row r="636" customFormat="false" ht="12.75" hidden="false" customHeight="false" outlineLevel="0" collapsed="false">
      <c r="A636" s="15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3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</row>
    <row r="637" customFormat="false" ht="12.75" hidden="false" customHeight="false" outlineLevel="0" collapsed="false">
      <c r="A637" s="15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3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</row>
    <row r="638" customFormat="false" ht="12.75" hidden="false" customHeight="false" outlineLevel="0" collapsed="false">
      <c r="A638" s="15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3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</row>
    <row r="639" customFormat="false" ht="12.75" hidden="false" customHeight="false" outlineLevel="0" collapsed="false">
      <c r="A639" s="15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3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</row>
    <row r="640" customFormat="false" ht="12.75" hidden="false" customHeight="false" outlineLevel="0" collapsed="false">
      <c r="A640" s="15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3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</row>
    <row r="641" customFormat="false" ht="12.75" hidden="false" customHeight="false" outlineLevel="0" collapsed="false">
      <c r="A641" s="15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3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</row>
    <row r="642" customFormat="false" ht="12.75" hidden="false" customHeight="false" outlineLevel="0" collapsed="false">
      <c r="A642" s="15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3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</row>
    <row r="643" customFormat="false" ht="12.75" hidden="false" customHeight="false" outlineLevel="0" collapsed="false">
      <c r="A643" s="15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3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</row>
    <row r="644" customFormat="false" ht="12.75" hidden="false" customHeight="false" outlineLevel="0" collapsed="false">
      <c r="A644" s="15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3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</row>
    <row r="645" customFormat="false" ht="12.75" hidden="false" customHeight="false" outlineLevel="0" collapsed="false">
      <c r="A645" s="15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3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</row>
    <row r="646" customFormat="false" ht="12.75" hidden="false" customHeight="false" outlineLevel="0" collapsed="false">
      <c r="A646" s="15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3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</row>
    <row r="647" customFormat="false" ht="12.75" hidden="false" customHeight="false" outlineLevel="0" collapsed="false">
      <c r="A647" s="15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3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</row>
    <row r="648" customFormat="false" ht="12.75" hidden="false" customHeight="false" outlineLevel="0" collapsed="false">
      <c r="A648" s="15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3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</row>
    <row r="649" customFormat="false" ht="12.75" hidden="false" customHeight="false" outlineLevel="0" collapsed="false">
      <c r="A649" s="15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3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</row>
    <row r="650" customFormat="false" ht="12.75" hidden="false" customHeight="false" outlineLevel="0" collapsed="false">
      <c r="A650" s="15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3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</row>
    <row r="651" customFormat="false" ht="12.75" hidden="false" customHeight="false" outlineLevel="0" collapsed="false">
      <c r="A651" s="15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3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</row>
    <row r="652" customFormat="false" ht="12.75" hidden="false" customHeight="false" outlineLevel="0" collapsed="false">
      <c r="A652" s="15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3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</row>
    <row r="653" customFormat="false" ht="12.75" hidden="false" customHeight="false" outlineLevel="0" collapsed="false">
      <c r="A653" s="15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3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</row>
    <row r="654" customFormat="false" ht="12.75" hidden="false" customHeight="false" outlineLevel="0" collapsed="false">
      <c r="A654" s="15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3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</row>
    <row r="655" customFormat="false" ht="12.75" hidden="false" customHeight="false" outlineLevel="0" collapsed="false">
      <c r="A655" s="15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3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</row>
    <row r="656" customFormat="false" ht="12.75" hidden="false" customHeight="false" outlineLevel="0" collapsed="false">
      <c r="A656" s="15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3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</row>
    <row r="657" customFormat="false" ht="12.75" hidden="false" customHeight="false" outlineLevel="0" collapsed="false">
      <c r="A657" s="15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3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</row>
    <row r="658" customFormat="false" ht="12.75" hidden="false" customHeight="false" outlineLevel="0" collapsed="false">
      <c r="A658" s="15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3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</row>
    <row r="659" customFormat="false" ht="12.75" hidden="false" customHeight="false" outlineLevel="0" collapsed="false">
      <c r="A659" s="15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3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</row>
    <row r="660" customFormat="false" ht="12.75" hidden="false" customHeight="false" outlineLevel="0" collapsed="false">
      <c r="A660" s="15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3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</row>
    <row r="661" customFormat="false" ht="12.75" hidden="false" customHeight="false" outlineLevel="0" collapsed="false">
      <c r="A661" s="15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3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</row>
    <row r="662" customFormat="false" ht="12.75" hidden="false" customHeight="false" outlineLevel="0" collapsed="false">
      <c r="A662" s="15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3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</row>
    <row r="663" customFormat="false" ht="12.75" hidden="false" customHeight="false" outlineLevel="0" collapsed="false">
      <c r="A663" s="15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3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</row>
    <row r="664" customFormat="false" ht="12.75" hidden="false" customHeight="false" outlineLevel="0" collapsed="false">
      <c r="A664" s="15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3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</row>
    <row r="665" customFormat="false" ht="12.75" hidden="false" customHeight="false" outlineLevel="0" collapsed="false">
      <c r="A665" s="15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3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</row>
    <row r="666" customFormat="false" ht="12.75" hidden="false" customHeight="false" outlineLevel="0" collapsed="false">
      <c r="A666" s="15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3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</row>
    <row r="667" customFormat="false" ht="12.75" hidden="false" customHeight="false" outlineLevel="0" collapsed="false">
      <c r="A667" s="15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3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</row>
    <row r="668" customFormat="false" ht="12.75" hidden="false" customHeight="false" outlineLevel="0" collapsed="false">
      <c r="A668" s="15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3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</row>
    <row r="669" customFormat="false" ht="12.75" hidden="false" customHeight="false" outlineLevel="0" collapsed="false">
      <c r="A669" s="15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3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</row>
    <row r="670" customFormat="false" ht="12.75" hidden="false" customHeight="false" outlineLevel="0" collapsed="false">
      <c r="A670" s="15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3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</row>
    <row r="671" customFormat="false" ht="12.75" hidden="false" customHeight="false" outlineLevel="0" collapsed="false">
      <c r="A671" s="15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3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</row>
    <row r="672" customFormat="false" ht="12.75" hidden="false" customHeight="false" outlineLevel="0" collapsed="false">
      <c r="A672" s="15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3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</row>
    <row r="673" customFormat="false" ht="12.75" hidden="false" customHeight="false" outlineLevel="0" collapsed="false">
      <c r="A673" s="15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3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</row>
    <row r="674" customFormat="false" ht="12.75" hidden="false" customHeight="false" outlineLevel="0" collapsed="false">
      <c r="A674" s="15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3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</row>
    <row r="675" customFormat="false" ht="12.75" hidden="false" customHeight="false" outlineLevel="0" collapsed="false">
      <c r="A675" s="15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3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</row>
    <row r="676" customFormat="false" ht="12.75" hidden="false" customHeight="false" outlineLevel="0" collapsed="false">
      <c r="A676" s="15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3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</row>
    <row r="677" customFormat="false" ht="12.75" hidden="false" customHeight="false" outlineLevel="0" collapsed="false">
      <c r="A677" s="15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3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</row>
    <row r="678" customFormat="false" ht="12.75" hidden="false" customHeight="false" outlineLevel="0" collapsed="false">
      <c r="A678" s="15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3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</row>
    <row r="679" customFormat="false" ht="12.75" hidden="false" customHeight="false" outlineLevel="0" collapsed="false">
      <c r="A679" s="15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3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</row>
    <row r="680" customFormat="false" ht="12.75" hidden="false" customHeight="false" outlineLevel="0" collapsed="false">
      <c r="A680" s="15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3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</row>
    <row r="681" customFormat="false" ht="12.75" hidden="false" customHeight="false" outlineLevel="0" collapsed="false">
      <c r="A681" s="15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3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</row>
    <row r="682" customFormat="false" ht="12.75" hidden="false" customHeight="false" outlineLevel="0" collapsed="false">
      <c r="A682" s="15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3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</row>
    <row r="683" customFormat="false" ht="12.75" hidden="false" customHeight="false" outlineLevel="0" collapsed="false">
      <c r="A683" s="15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3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</row>
    <row r="684" customFormat="false" ht="12.75" hidden="false" customHeight="false" outlineLevel="0" collapsed="false">
      <c r="A684" s="15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3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</row>
    <row r="685" customFormat="false" ht="12.75" hidden="false" customHeight="false" outlineLevel="0" collapsed="false">
      <c r="A685" s="15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3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</row>
    <row r="686" customFormat="false" ht="12.75" hidden="false" customHeight="false" outlineLevel="0" collapsed="false">
      <c r="A686" s="15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3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</row>
    <row r="687" customFormat="false" ht="12.75" hidden="false" customHeight="false" outlineLevel="0" collapsed="false">
      <c r="A687" s="15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3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</row>
    <row r="688" customFormat="false" ht="12.75" hidden="false" customHeight="false" outlineLevel="0" collapsed="false">
      <c r="A688" s="15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3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</row>
    <row r="689" customFormat="false" ht="12.75" hidden="false" customHeight="false" outlineLevel="0" collapsed="false">
      <c r="A689" s="15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3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</row>
    <row r="690" customFormat="false" ht="12.75" hidden="false" customHeight="false" outlineLevel="0" collapsed="false">
      <c r="A690" s="15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3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</row>
    <row r="691" customFormat="false" ht="12.75" hidden="false" customHeight="false" outlineLevel="0" collapsed="false">
      <c r="A691" s="15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3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</row>
    <row r="692" customFormat="false" ht="12.75" hidden="false" customHeight="false" outlineLevel="0" collapsed="false">
      <c r="A692" s="15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3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</row>
    <row r="693" customFormat="false" ht="12.75" hidden="false" customHeight="false" outlineLevel="0" collapsed="false">
      <c r="A693" s="15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3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</row>
    <row r="694" customFormat="false" ht="12.75" hidden="false" customHeight="false" outlineLevel="0" collapsed="false">
      <c r="A694" s="15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3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</row>
    <row r="695" customFormat="false" ht="12.75" hidden="false" customHeight="false" outlineLevel="0" collapsed="false">
      <c r="A695" s="15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3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</row>
    <row r="696" customFormat="false" ht="12.75" hidden="false" customHeight="false" outlineLevel="0" collapsed="false">
      <c r="A696" s="15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3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</row>
    <row r="697" customFormat="false" ht="12.75" hidden="false" customHeight="false" outlineLevel="0" collapsed="false">
      <c r="A697" s="15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3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</row>
    <row r="698" customFormat="false" ht="12.75" hidden="false" customHeight="false" outlineLevel="0" collapsed="false">
      <c r="A698" s="15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3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</row>
    <row r="699" customFormat="false" ht="12.75" hidden="false" customHeight="false" outlineLevel="0" collapsed="false">
      <c r="A699" s="15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3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</row>
    <row r="700" customFormat="false" ht="12.75" hidden="false" customHeight="false" outlineLevel="0" collapsed="false">
      <c r="A700" s="15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3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</row>
    <row r="701" customFormat="false" ht="12.75" hidden="false" customHeight="false" outlineLevel="0" collapsed="false">
      <c r="A701" s="15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3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</row>
    <row r="702" customFormat="false" ht="12.75" hidden="false" customHeight="false" outlineLevel="0" collapsed="false">
      <c r="A702" s="15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3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</row>
    <row r="703" customFormat="false" ht="12.75" hidden="false" customHeight="false" outlineLevel="0" collapsed="false">
      <c r="A703" s="15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3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</row>
    <row r="704" customFormat="false" ht="12.75" hidden="false" customHeight="false" outlineLevel="0" collapsed="false">
      <c r="A704" s="15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3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</row>
    <row r="705" customFormat="false" ht="12.75" hidden="false" customHeight="false" outlineLevel="0" collapsed="false">
      <c r="A705" s="15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3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</row>
    <row r="706" customFormat="false" ht="12.75" hidden="false" customHeight="false" outlineLevel="0" collapsed="false">
      <c r="A706" s="15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3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</row>
    <row r="707" customFormat="false" ht="12.75" hidden="false" customHeight="false" outlineLevel="0" collapsed="false">
      <c r="A707" s="15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3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</row>
    <row r="708" customFormat="false" ht="12.75" hidden="false" customHeight="false" outlineLevel="0" collapsed="false">
      <c r="A708" s="15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3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</row>
    <row r="709" customFormat="false" ht="12.75" hidden="false" customHeight="false" outlineLevel="0" collapsed="false">
      <c r="A709" s="15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3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</row>
    <row r="710" customFormat="false" ht="12.75" hidden="false" customHeight="false" outlineLevel="0" collapsed="false">
      <c r="A710" s="15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3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</row>
    <row r="711" customFormat="false" ht="12.75" hidden="false" customHeight="false" outlineLevel="0" collapsed="false">
      <c r="A711" s="15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3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</row>
    <row r="712" customFormat="false" ht="12.75" hidden="false" customHeight="false" outlineLevel="0" collapsed="false">
      <c r="A712" s="15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3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</row>
    <row r="713" customFormat="false" ht="12.75" hidden="false" customHeight="false" outlineLevel="0" collapsed="false">
      <c r="A713" s="15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3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</row>
    <row r="714" customFormat="false" ht="12.75" hidden="false" customHeight="false" outlineLevel="0" collapsed="false">
      <c r="A714" s="15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3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</row>
    <row r="715" customFormat="false" ht="12.75" hidden="false" customHeight="false" outlineLevel="0" collapsed="false">
      <c r="A715" s="15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3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</row>
    <row r="716" customFormat="false" ht="12.75" hidden="false" customHeight="false" outlineLevel="0" collapsed="false">
      <c r="A716" s="15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3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</row>
    <row r="717" customFormat="false" ht="12.75" hidden="false" customHeight="false" outlineLevel="0" collapsed="false">
      <c r="A717" s="15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3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</row>
    <row r="718" customFormat="false" ht="12.75" hidden="false" customHeight="false" outlineLevel="0" collapsed="false">
      <c r="A718" s="15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3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</row>
    <row r="719" customFormat="false" ht="12.75" hidden="false" customHeight="false" outlineLevel="0" collapsed="false">
      <c r="A719" s="15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3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</row>
    <row r="720" customFormat="false" ht="12.75" hidden="false" customHeight="false" outlineLevel="0" collapsed="false">
      <c r="A720" s="15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3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</row>
    <row r="721" customFormat="false" ht="12.75" hidden="false" customHeight="false" outlineLevel="0" collapsed="false">
      <c r="A721" s="15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3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</row>
    <row r="722" customFormat="false" ht="12.75" hidden="false" customHeight="false" outlineLevel="0" collapsed="false">
      <c r="A722" s="15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3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</row>
    <row r="723" customFormat="false" ht="12.75" hidden="false" customHeight="false" outlineLevel="0" collapsed="false">
      <c r="A723" s="15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3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</row>
    <row r="724" customFormat="false" ht="12.75" hidden="false" customHeight="false" outlineLevel="0" collapsed="false">
      <c r="A724" s="15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3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</row>
    <row r="725" customFormat="false" ht="12.75" hidden="false" customHeight="false" outlineLevel="0" collapsed="false">
      <c r="A725" s="15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3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</row>
    <row r="726" customFormat="false" ht="12.75" hidden="false" customHeight="false" outlineLevel="0" collapsed="false">
      <c r="A726" s="15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3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</row>
    <row r="727" customFormat="false" ht="12.75" hidden="false" customHeight="false" outlineLevel="0" collapsed="false">
      <c r="A727" s="15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3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</row>
    <row r="728" customFormat="false" ht="12.75" hidden="false" customHeight="false" outlineLevel="0" collapsed="false">
      <c r="A728" s="15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3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</row>
    <row r="729" customFormat="false" ht="12.75" hidden="false" customHeight="false" outlineLevel="0" collapsed="false">
      <c r="A729" s="15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3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</row>
    <row r="730" customFormat="false" ht="12.75" hidden="false" customHeight="false" outlineLevel="0" collapsed="false">
      <c r="A730" s="15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3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</row>
    <row r="731" customFormat="false" ht="12.75" hidden="false" customHeight="false" outlineLevel="0" collapsed="false">
      <c r="A731" s="15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3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</row>
    <row r="732" customFormat="false" ht="12.75" hidden="false" customHeight="false" outlineLevel="0" collapsed="false">
      <c r="A732" s="15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3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</row>
    <row r="733" customFormat="false" ht="12.75" hidden="false" customHeight="false" outlineLevel="0" collapsed="false">
      <c r="A733" s="15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3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</row>
    <row r="734" customFormat="false" ht="12.75" hidden="false" customHeight="false" outlineLevel="0" collapsed="false">
      <c r="A734" s="15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3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</row>
    <row r="735" customFormat="false" ht="12.75" hidden="false" customHeight="false" outlineLevel="0" collapsed="false">
      <c r="A735" s="15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3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</row>
    <row r="736" customFormat="false" ht="12.75" hidden="false" customHeight="false" outlineLevel="0" collapsed="false">
      <c r="A736" s="15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3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</row>
    <row r="737" customFormat="false" ht="12.75" hidden="false" customHeight="false" outlineLevel="0" collapsed="false">
      <c r="A737" s="15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3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</row>
    <row r="738" customFormat="false" ht="12.75" hidden="false" customHeight="false" outlineLevel="0" collapsed="false">
      <c r="A738" s="15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3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</row>
    <row r="739" customFormat="false" ht="12.75" hidden="false" customHeight="false" outlineLevel="0" collapsed="false">
      <c r="A739" s="15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3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</row>
    <row r="740" customFormat="false" ht="12.75" hidden="false" customHeight="false" outlineLevel="0" collapsed="false">
      <c r="A740" s="15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3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</row>
    <row r="741" customFormat="false" ht="12.75" hidden="false" customHeight="false" outlineLevel="0" collapsed="false">
      <c r="A741" s="15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3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</row>
    <row r="742" customFormat="false" ht="12.75" hidden="false" customHeight="false" outlineLevel="0" collapsed="false">
      <c r="A742" s="15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3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</row>
    <row r="743" customFormat="false" ht="12.75" hidden="false" customHeight="false" outlineLevel="0" collapsed="false">
      <c r="A743" s="15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3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</row>
    <row r="744" customFormat="false" ht="12.75" hidden="false" customHeight="false" outlineLevel="0" collapsed="false">
      <c r="A744" s="15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3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</row>
    <row r="745" customFormat="false" ht="12.75" hidden="false" customHeight="false" outlineLevel="0" collapsed="false">
      <c r="A745" s="15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3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</row>
    <row r="746" customFormat="false" ht="12.75" hidden="false" customHeight="false" outlineLevel="0" collapsed="false">
      <c r="A746" s="15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3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</row>
    <row r="747" customFormat="false" ht="12.75" hidden="false" customHeight="false" outlineLevel="0" collapsed="false">
      <c r="A747" s="15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3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</row>
    <row r="748" customFormat="false" ht="12.75" hidden="false" customHeight="false" outlineLevel="0" collapsed="false">
      <c r="A748" s="15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3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</row>
    <row r="749" customFormat="false" ht="12.75" hidden="false" customHeight="false" outlineLevel="0" collapsed="false">
      <c r="A749" s="15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3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</row>
    <row r="750" customFormat="false" ht="12.75" hidden="false" customHeight="false" outlineLevel="0" collapsed="false">
      <c r="A750" s="15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3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</row>
    <row r="751" customFormat="false" ht="12.75" hidden="false" customHeight="false" outlineLevel="0" collapsed="false">
      <c r="A751" s="15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3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</row>
    <row r="752" customFormat="false" ht="12.75" hidden="false" customHeight="false" outlineLevel="0" collapsed="false">
      <c r="A752" s="15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3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</row>
    <row r="753" customFormat="false" ht="12.75" hidden="false" customHeight="false" outlineLevel="0" collapsed="false">
      <c r="A753" s="15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3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</row>
    <row r="754" customFormat="false" ht="12.75" hidden="false" customHeight="false" outlineLevel="0" collapsed="false">
      <c r="A754" s="15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3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</row>
    <row r="755" customFormat="false" ht="12.75" hidden="false" customHeight="false" outlineLevel="0" collapsed="false">
      <c r="A755" s="15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3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</row>
    <row r="756" customFormat="false" ht="12.75" hidden="false" customHeight="false" outlineLevel="0" collapsed="false">
      <c r="A756" s="15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3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</row>
    <row r="757" customFormat="false" ht="12.75" hidden="false" customHeight="false" outlineLevel="0" collapsed="false">
      <c r="A757" s="15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3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</row>
    <row r="758" customFormat="false" ht="12.75" hidden="false" customHeight="false" outlineLevel="0" collapsed="false">
      <c r="A758" s="15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3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</row>
    <row r="759" customFormat="false" ht="12.75" hidden="false" customHeight="false" outlineLevel="0" collapsed="false">
      <c r="A759" s="15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3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</row>
    <row r="760" customFormat="false" ht="12.75" hidden="false" customHeight="false" outlineLevel="0" collapsed="false">
      <c r="A760" s="15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3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</row>
    <row r="761" customFormat="false" ht="12.75" hidden="false" customHeight="false" outlineLevel="0" collapsed="false">
      <c r="A761" s="15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3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</row>
    <row r="762" customFormat="false" ht="12.75" hidden="false" customHeight="false" outlineLevel="0" collapsed="false">
      <c r="A762" s="15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3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</row>
    <row r="763" customFormat="false" ht="12.75" hidden="false" customHeight="false" outlineLevel="0" collapsed="false">
      <c r="A763" s="15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3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</row>
    <row r="764" customFormat="false" ht="12.75" hidden="false" customHeight="false" outlineLevel="0" collapsed="false">
      <c r="A764" s="15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3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</row>
    <row r="765" customFormat="false" ht="12.75" hidden="false" customHeight="false" outlineLevel="0" collapsed="false">
      <c r="A765" s="15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3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</row>
    <row r="766" customFormat="false" ht="12.75" hidden="false" customHeight="false" outlineLevel="0" collapsed="false">
      <c r="A766" s="15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3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</row>
    <row r="767" customFormat="false" ht="12.75" hidden="false" customHeight="false" outlineLevel="0" collapsed="false">
      <c r="A767" s="15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3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</row>
    <row r="768" customFormat="false" ht="12.75" hidden="false" customHeight="false" outlineLevel="0" collapsed="false">
      <c r="A768" s="15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3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</row>
    <row r="769" customFormat="false" ht="12.75" hidden="false" customHeight="false" outlineLevel="0" collapsed="false">
      <c r="A769" s="15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3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</row>
    <row r="770" customFormat="false" ht="12.75" hidden="false" customHeight="false" outlineLevel="0" collapsed="false">
      <c r="A770" s="15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3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</row>
    <row r="771" customFormat="false" ht="12.75" hidden="false" customHeight="false" outlineLevel="0" collapsed="false">
      <c r="A771" s="15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3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</row>
    <row r="772" customFormat="false" ht="12.75" hidden="false" customHeight="false" outlineLevel="0" collapsed="false">
      <c r="A772" s="15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3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</row>
    <row r="773" customFormat="false" ht="12.75" hidden="false" customHeight="false" outlineLevel="0" collapsed="false">
      <c r="A773" s="15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3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</row>
    <row r="774" customFormat="false" ht="12.75" hidden="false" customHeight="false" outlineLevel="0" collapsed="false">
      <c r="A774" s="15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3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</row>
    <row r="775" customFormat="false" ht="12.75" hidden="false" customHeight="false" outlineLevel="0" collapsed="false">
      <c r="A775" s="15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3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</row>
    <row r="776" customFormat="false" ht="12.75" hidden="false" customHeight="false" outlineLevel="0" collapsed="false">
      <c r="A776" s="15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3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</row>
    <row r="777" customFormat="false" ht="12.75" hidden="false" customHeight="false" outlineLevel="0" collapsed="false">
      <c r="A777" s="15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3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</row>
    <row r="778" customFormat="false" ht="12.75" hidden="false" customHeight="false" outlineLevel="0" collapsed="false">
      <c r="A778" s="15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3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</row>
    <row r="779" customFormat="false" ht="12.75" hidden="false" customHeight="false" outlineLevel="0" collapsed="false">
      <c r="A779" s="15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3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</row>
    <row r="780" customFormat="false" ht="12.75" hidden="false" customHeight="false" outlineLevel="0" collapsed="false">
      <c r="A780" s="15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3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</row>
    <row r="781" customFormat="false" ht="12.75" hidden="false" customHeight="false" outlineLevel="0" collapsed="false">
      <c r="A781" s="15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3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</row>
    <row r="782" customFormat="false" ht="12.75" hidden="false" customHeight="false" outlineLevel="0" collapsed="false">
      <c r="A782" s="15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3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</row>
    <row r="783" customFormat="false" ht="12.75" hidden="false" customHeight="false" outlineLevel="0" collapsed="false">
      <c r="A783" s="15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3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</row>
    <row r="784" customFormat="false" ht="12.75" hidden="false" customHeight="false" outlineLevel="0" collapsed="false">
      <c r="A784" s="15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3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</row>
    <row r="785" customFormat="false" ht="12.75" hidden="false" customHeight="false" outlineLevel="0" collapsed="false">
      <c r="A785" s="15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3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</row>
    <row r="786" customFormat="false" ht="12.75" hidden="false" customHeight="false" outlineLevel="0" collapsed="false">
      <c r="A786" s="15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3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</row>
    <row r="787" customFormat="false" ht="12.75" hidden="false" customHeight="false" outlineLevel="0" collapsed="false">
      <c r="A787" s="15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3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</row>
    <row r="788" customFormat="false" ht="12.75" hidden="false" customHeight="false" outlineLevel="0" collapsed="false">
      <c r="A788" s="15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3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</row>
    <row r="789" customFormat="false" ht="12.75" hidden="false" customHeight="false" outlineLevel="0" collapsed="false">
      <c r="A789" s="15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3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</row>
    <row r="790" customFormat="false" ht="12.75" hidden="false" customHeight="false" outlineLevel="0" collapsed="false">
      <c r="A790" s="15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3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</row>
    <row r="791" customFormat="false" ht="12.75" hidden="false" customHeight="false" outlineLevel="0" collapsed="false">
      <c r="A791" s="15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3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</row>
    <row r="792" customFormat="false" ht="12.75" hidden="false" customHeight="false" outlineLevel="0" collapsed="false">
      <c r="A792" s="15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3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</row>
    <row r="793" customFormat="false" ht="12.75" hidden="false" customHeight="false" outlineLevel="0" collapsed="false">
      <c r="A793" s="15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3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</row>
    <row r="794" customFormat="false" ht="12.75" hidden="false" customHeight="false" outlineLevel="0" collapsed="false">
      <c r="A794" s="15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3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</row>
    <row r="795" customFormat="false" ht="12.75" hidden="false" customHeight="false" outlineLevel="0" collapsed="false">
      <c r="A795" s="15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3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</row>
    <row r="796" customFormat="false" ht="12.75" hidden="false" customHeight="false" outlineLevel="0" collapsed="false">
      <c r="A796" s="15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3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</row>
    <row r="797" customFormat="false" ht="12.75" hidden="false" customHeight="false" outlineLevel="0" collapsed="false">
      <c r="A797" s="15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3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</row>
    <row r="798" customFormat="false" ht="12.75" hidden="false" customHeight="false" outlineLevel="0" collapsed="false">
      <c r="A798" s="15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3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</row>
    <row r="799" customFormat="false" ht="12.75" hidden="false" customHeight="false" outlineLevel="0" collapsed="false">
      <c r="A799" s="15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3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</row>
    <row r="800" customFormat="false" ht="12.75" hidden="false" customHeight="false" outlineLevel="0" collapsed="false">
      <c r="A800" s="15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3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</row>
    <row r="801" customFormat="false" ht="12.75" hidden="false" customHeight="false" outlineLevel="0" collapsed="false">
      <c r="A801" s="15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3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</row>
    <row r="802" customFormat="false" ht="12.75" hidden="false" customHeight="false" outlineLevel="0" collapsed="false">
      <c r="A802" s="15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3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</row>
    <row r="803" customFormat="false" ht="12.75" hidden="false" customHeight="false" outlineLevel="0" collapsed="false">
      <c r="A803" s="15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3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</row>
    <row r="804" customFormat="false" ht="12.75" hidden="false" customHeight="false" outlineLevel="0" collapsed="false">
      <c r="A804" s="15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3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</row>
    <row r="805" customFormat="false" ht="12.75" hidden="false" customHeight="false" outlineLevel="0" collapsed="false">
      <c r="A805" s="15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3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</row>
    <row r="806" customFormat="false" ht="12.75" hidden="false" customHeight="false" outlineLevel="0" collapsed="false">
      <c r="A806" s="15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3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</row>
    <row r="807" customFormat="false" ht="12.75" hidden="false" customHeight="false" outlineLevel="0" collapsed="false">
      <c r="A807" s="15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3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</row>
    <row r="808" customFormat="false" ht="12.75" hidden="false" customHeight="false" outlineLevel="0" collapsed="false">
      <c r="A808" s="15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3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</row>
    <row r="809" customFormat="false" ht="12.75" hidden="false" customHeight="false" outlineLevel="0" collapsed="false">
      <c r="A809" s="15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3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</row>
    <row r="810" customFormat="false" ht="12.75" hidden="false" customHeight="false" outlineLevel="0" collapsed="false">
      <c r="A810" s="15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3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</row>
    <row r="811" customFormat="false" ht="12.75" hidden="false" customHeight="false" outlineLevel="0" collapsed="false">
      <c r="A811" s="15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3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</row>
    <row r="812" customFormat="false" ht="12.75" hidden="false" customHeight="false" outlineLevel="0" collapsed="false">
      <c r="A812" s="15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3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</row>
    <row r="813" customFormat="false" ht="12.75" hidden="false" customHeight="false" outlineLevel="0" collapsed="false">
      <c r="A813" s="15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3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</row>
    <row r="814" customFormat="false" ht="12.75" hidden="false" customHeight="false" outlineLevel="0" collapsed="false">
      <c r="A814" s="15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3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</row>
    <row r="815" customFormat="false" ht="12.75" hidden="false" customHeight="false" outlineLevel="0" collapsed="false">
      <c r="A815" s="15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3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</row>
    <row r="816" customFormat="false" ht="12.75" hidden="false" customHeight="false" outlineLevel="0" collapsed="false">
      <c r="A816" s="15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3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</row>
    <row r="817" customFormat="false" ht="12.75" hidden="false" customHeight="false" outlineLevel="0" collapsed="false">
      <c r="A817" s="15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3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</row>
    <row r="818" customFormat="false" ht="12.75" hidden="false" customHeight="false" outlineLevel="0" collapsed="false">
      <c r="A818" s="15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3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</row>
    <row r="819" customFormat="false" ht="12.75" hidden="false" customHeight="false" outlineLevel="0" collapsed="false">
      <c r="A819" s="15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3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</row>
    <row r="820" customFormat="false" ht="12.75" hidden="false" customHeight="false" outlineLevel="0" collapsed="false">
      <c r="A820" s="15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3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</row>
    <row r="821" customFormat="false" ht="12.75" hidden="false" customHeight="false" outlineLevel="0" collapsed="false">
      <c r="A821" s="15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3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</row>
    <row r="822" customFormat="false" ht="12.75" hidden="false" customHeight="false" outlineLevel="0" collapsed="false">
      <c r="A822" s="15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3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</row>
    <row r="823" customFormat="false" ht="12.75" hidden="false" customHeight="false" outlineLevel="0" collapsed="false">
      <c r="A823" s="15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3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</row>
    <row r="824" customFormat="false" ht="12.75" hidden="false" customHeight="false" outlineLevel="0" collapsed="false">
      <c r="A824" s="15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3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</row>
    <row r="825" customFormat="false" ht="12.75" hidden="false" customHeight="false" outlineLevel="0" collapsed="false">
      <c r="A825" s="15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3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</row>
    <row r="826" customFormat="false" ht="12.75" hidden="false" customHeight="false" outlineLevel="0" collapsed="false">
      <c r="A826" s="15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3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</row>
    <row r="827" customFormat="false" ht="12.75" hidden="false" customHeight="false" outlineLevel="0" collapsed="false">
      <c r="A827" s="15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3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</row>
    <row r="828" customFormat="false" ht="12.75" hidden="false" customHeight="false" outlineLevel="0" collapsed="false">
      <c r="A828" s="15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3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</row>
    <row r="829" customFormat="false" ht="12.75" hidden="false" customHeight="false" outlineLevel="0" collapsed="false">
      <c r="A829" s="15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3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</row>
    <row r="830" customFormat="false" ht="12.75" hidden="false" customHeight="false" outlineLevel="0" collapsed="false">
      <c r="A830" s="15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3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</row>
    <row r="831" customFormat="false" ht="12.75" hidden="false" customHeight="false" outlineLevel="0" collapsed="false">
      <c r="A831" s="15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3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</row>
    <row r="832" customFormat="false" ht="12.75" hidden="false" customHeight="false" outlineLevel="0" collapsed="false">
      <c r="A832" s="15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3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</row>
    <row r="833" customFormat="false" ht="12.75" hidden="false" customHeight="false" outlineLevel="0" collapsed="false">
      <c r="A833" s="15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3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</row>
    <row r="834" customFormat="false" ht="12.75" hidden="false" customHeight="false" outlineLevel="0" collapsed="false">
      <c r="A834" s="15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3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</row>
    <row r="835" customFormat="false" ht="12.75" hidden="false" customHeight="false" outlineLevel="0" collapsed="false">
      <c r="A835" s="15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3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</row>
    <row r="836" customFormat="false" ht="12.75" hidden="false" customHeight="false" outlineLevel="0" collapsed="false">
      <c r="A836" s="15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3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</row>
    <row r="837" customFormat="false" ht="12.75" hidden="false" customHeight="false" outlineLevel="0" collapsed="false">
      <c r="A837" s="15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3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</row>
    <row r="838" customFormat="false" ht="12.75" hidden="false" customHeight="false" outlineLevel="0" collapsed="false">
      <c r="A838" s="15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3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</row>
    <row r="839" customFormat="false" ht="12.75" hidden="false" customHeight="false" outlineLevel="0" collapsed="false">
      <c r="A839" s="15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3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</row>
    <row r="840" customFormat="false" ht="12.75" hidden="false" customHeight="false" outlineLevel="0" collapsed="false">
      <c r="A840" s="15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3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</row>
    <row r="841" customFormat="false" ht="12.75" hidden="false" customHeight="false" outlineLevel="0" collapsed="false">
      <c r="A841" s="15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3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</row>
    <row r="842" customFormat="false" ht="12.75" hidden="false" customHeight="false" outlineLevel="0" collapsed="false">
      <c r="A842" s="15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3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</row>
    <row r="843" customFormat="false" ht="12.75" hidden="false" customHeight="false" outlineLevel="0" collapsed="false">
      <c r="A843" s="15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3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</row>
    <row r="844" customFormat="false" ht="12.75" hidden="false" customHeight="false" outlineLevel="0" collapsed="false">
      <c r="A844" s="15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3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</row>
    <row r="845" customFormat="false" ht="12.75" hidden="false" customHeight="false" outlineLevel="0" collapsed="false">
      <c r="A845" s="15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3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</row>
    <row r="846" customFormat="false" ht="12.75" hidden="false" customHeight="false" outlineLevel="0" collapsed="false">
      <c r="A846" s="15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3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</row>
    <row r="847" customFormat="false" ht="12.75" hidden="false" customHeight="false" outlineLevel="0" collapsed="false">
      <c r="A847" s="15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3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</row>
    <row r="848" customFormat="false" ht="12.75" hidden="false" customHeight="false" outlineLevel="0" collapsed="false">
      <c r="A848" s="15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3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</row>
    <row r="849" customFormat="false" ht="12.75" hidden="false" customHeight="false" outlineLevel="0" collapsed="false">
      <c r="A849" s="15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3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</row>
    <row r="850" customFormat="false" ht="12.75" hidden="false" customHeight="false" outlineLevel="0" collapsed="false">
      <c r="A850" s="15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3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</row>
    <row r="851" customFormat="false" ht="12.75" hidden="false" customHeight="false" outlineLevel="0" collapsed="false">
      <c r="A851" s="15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3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</row>
    <row r="852" customFormat="false" ht="12.75" hidden="false" customHeight="false" outlineLevel="0" collapsed="false">
      <c r="A852" s="15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3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</row>
    <row r="853" customFormat="false" ht="12.75" hidden="false" customHeight="false" outlineLevel="0" collapsed="false">
      <c r="A853" s="15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3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</row>
    <row r="854" customFormat="false" ht="12.75" hidden="false" customHeight="false" outlineLevel="0" collapsed="false">
      <c r="A854" s="15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3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</row>
    <row r="855" customFormat="false" ht="12.75" hidden="false" customHeight="false" outlineLevel="0" collapsed="false">
      <c r="A855" s="15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3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</row>
    <row r="856" customFormat="false" ht="12.75" hidden="false" customHeight="false" outlineLevel="0" collapsed="false">
      <c r="A856" s="15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3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</row>
    <row r="857" customFormat="false" ht="12.75" hidden="false" customHeight="false" outlineLevel="0" collapsed="false">
      <c r="A857" s="15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3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</row>
    <row r="858" customFormat="false" ht="12.75" hidden="false" customHeight="false" outlineLevel="0" collapsed="false">
      <c r="A858" s="15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3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</row>
    <row r="859" customFormat="false" ht="12.75" hidden="false" customHeight="false" outlineLevel="0" collapsed="false">
      <c r="A859" s="15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3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</row>
    <row r="860" customFormat="false" ht="12.75" hidden="false" customHeight="false" outlineLevel="0" collapsed="false">
      <c r="A860" s="15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3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</row>
    <row r="861" customFormat="false" ht="12.75" hidden="false" customHeight="false" outlineLevel="0" collapsed="false">
      <c r="A861" s="15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3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</row>
    <row r="862" customFormat="false" ht="12.75" hidden="false" customHeight="false" outlineLevel="0" collapsed="false">
      <c r="A862" s="15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3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</row>
    <row r="863" customFormat="false" ht="12.75" hidden="false" customHeight="false" outlineLevel="0" collapsed="false">
      <c r="A863" s="15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3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</row>
    <row r="864" customFormat="false" ht="12.75" hidden="false" customHeight="false" outlineLevel="0" collapsed="false">
      <c r="A864" s="15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3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</row>
    <row r="865" customFormat="false" ht="12.75" hidden="false" customHeight="false" outlineLevel="0" collapsed="false">
      <c r="A865" s="15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3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</row>
    <row r="866" customFormat="false" ht="12.75" hidden="false" customHeight="false" outlineLevel="0" collapsed="false">
      <c r="A866" s="15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3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</row>
    <row r="867" customFormat="false" ht="12.75" hidden="false" customHeight="false" outlineLevel="0" collapsed="false">
      <c r="A867" s="15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3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</row>
    <row r="868" customFormat="false" ht="12.75" hidden="false" customHeight="false" outlineLevel="0" collapsed="false">
      <c r="A868" s="15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3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</row>
    <row r="869" customFormat="false" ht="12.75" hidden="false" customHeight="false" outlineLevel="0" collapsed="false">
      <c r="A869" s="15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3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</row>
    <row r="870" customFormat="false" ht="12.75" hidden="false" customHeight="false" outlineLevel="0" collapsed="false">
      <c r="A870" s="15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3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</row>
    <row r="871" customFormat="false" ht="12.75" hidden="false" customHeight="false" outlineLevel="0" collapsed="false">
      <c r="A871" s="15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3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</row>
    <row r="872" customFormat="false" ht="12.75" hidden="false" customHeight="false" outlineLevel="0" collapsed="false">
      <c r="A872" s="15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3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</row>
    <row r="873" customFormat="false" ht="12.75" hidden="false" customHeight="false" outlineLevel="0" collapsed="false">
      <c r="A873" s="15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3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</row>
    <row r="874" customFormat="false" ht="12.75" hidden="false" customHeight="false" outlineLevel="0" collapsed="false">
      <c r="A874" s="15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3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</row>
    <row r="875" customFormat="false" ht="12.75" hidden="false" customHeight="false" outlineLevel="0" collapsed="false">
      <c r="A875" s="15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3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</row>
    <row r="876" customFormat="false" ht="12.75" hidden="false" customHeight="false" outlineLevel="0" collapsed="false">
      <c r="A876" s="15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3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</row>
    <row r="877" customFormat="false" ht="12.75" hidden="false" customHeight="false" outlineLevel="0" collapsed="false">
      <c r="A877" s="15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3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</row>
    <row r="878" customFormat="false" ht="12.75" hidden="false" customHeight="false" outlineLevel="0" collapsed="false">
      <c r="A878" s="15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3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</row>
    <row r="879" customFormat="false" ht="12.75" hidden="false" customHeight="false" outlineLevel="0" collapsed="false">
      <c r="A879" s="15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3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</row>
    <row r="880" customFormat="false" ht="12.75" hidden="false" customHeight="false" outlineLevel="0" collapsed="false">
      <c r="A880" s="15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3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</row>
    <row r="881" customFormat="false" ht="12.75" hidden="false" customHeight="false" outlineLevel="0" collapsed="false">
      <c r="A881" s="15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3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</row>
    <row r="882" customFormat="false" ht="12.75" hidden="false" customHeight="false" outlineLevel="0" collapsed="false">
      <c r="A882" s="15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3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</row>
    <row r="883" customFormat="false" ht="12.75" hidden="false" customHeight="false" outlineLevel="0" collapsed="false">
      <c r="A883" s="15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3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</row>
    <row r="884" customFormat="false" ht="12.75" hidden="false" customHeight="false" outlineLevel="0" collapsed="false">
      <c r="A884" s="15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3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</row>
    <row r="885" customFormat="false" ht="12.75" hidden="false" customHeight="false" outlineLevel="0" collapsed="false">
      <c r="A885" s="15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3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</row>
    <row r="886" customFormat="false" ht="12.75" hidden="false" customHeight="false" outlineLevel="0" collapsed="false">
      <c r="A886" s="15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3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</row>
    <row r="887" customFormat="false" ht="12.75" hidden="false" customHeight="false" outlineLevel="0" collapsed="false">
      <c r="A887" s="15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3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</row>
    <row r="888" customFormat="false" ht="12.75" hidden="false" customHeight="false" outlineLevel="0" collapsed="false">
      <c r="A888" s="15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3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</row>
    <row r="889" customFormat="false" ht="12.75" hidden="false" customHeight="false" outlineLevel="0" collapsed="false">
      <c r="A889" s="15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3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</row>
    <row r="890" customFormat="false" ht="12.75" hidden="false" customHeight="false" outlineLevel="0" collapsed="false">
      <c r="A890" s="15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3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</row>
    <row r="891" customFormat="false" ht="12.75" hidden="false" customHeight="false" outlineLevel="0" collapsed="false">
      <c r="A891" s="15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3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</row>
    <row r="892" customFormat="false" ht="12.75" hidden="false" customHeight="false" outlineLevel="0" collapsed="false">
      <c r="A892" s="15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3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</row>
    <row r="893" customFormat="false" ht="12.75" hidden="false" customHeight="false" outlineLevel="0" collapsed="false">
      <c r="A893" s="15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3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</row>
    <row r="894" customFormat="false" ht="12.75" hidden="false" customHeight="false" outlineLevel="0" collapsed="false">
      <c r="A894" s="15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3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</row>
    <row r="895" customFormat="false" ht="12.75" hidden="false" customHeight="false" outlineLevel="0" collapsed="false">
      <c r="A895" s="15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3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</row>
    <row r="896" customFormat="false" ht="12.75" hidden="false" customHeight="false" outlineLevel="0" collapsed="false">
      <c r="A896" s="15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3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</row>
    <row r="897" customFormat="false" ht="12.75" hidden="false" customHeight="false" outlineLevel="0" collapsed="false">
      <c r="A897" s="15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3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</row>
    <row r="898" customFormat="false" ht="12.75" hidden="false" customHeight="false" outlineLevel="0" collapsed="false">
      <c r="A898" s="15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3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</row>
    <row r="899" customFormat="false" ht="12.75" hidden="false" customHeight="false" outlineLevel="0" collapsed="false">
      <c r="A899" s="15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3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</row>
    <row r="900" customFormat="false" ht="12.75" hidden="false" customHeight="false" outlineLevel="0" collapsed="false">
      <c r="A900" s="15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3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</row>
    <row r="901" customFormat="false" ht="12.75" hidden="false" customHeight="false" outlineLevel="0" collapsed="false">
      <c r="A901" s="15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3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</row>
    <row r="902" customFormat="false" ht="12.75" hidden="false" customHeight="false" outlineLevel="0" collapsed="false">
      <c r="A902" s="15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3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</row>
    <row r="903" customFormat="false" ht="12.75" hidden="false" customHeight="false" outlineLevel="0" collapsed="false">
      <c r="A903" s="15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3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</row>
    <row r="904" customFormat="false" ht="12.75" hidden="false" customHeight="false" outlineLevel="0" collapsed="false">
      <c r="A904" s="15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3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</row>
    <row r="905" customFormat="false" ht="12.75" hidden="false" customHeight="false" outlineLevel="0" collapsed="false">
      <c r="A905" s="15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3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</row>
    <row r="906" customFormat="false" ht="12.75" hidden="false" customHeight="false" outlineLevel="0" collapsed="false">
      <c r="A906" s="15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3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</row>
    <row r="907" customFormat="false" ht="12.75" hidden="false" customHeight="false" outlineLevel="0" collapsed="false">
      <c r="A907" s="15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3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</row>
    <row r="908" customFormat="false" ht="12.75" hidden="false" customHeight="false" outlineLevel="0" collapsed="false">
      <c r="A908" s="15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3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</row>
    <row r="909" customFormat="false" ht="12.75" hidden="false" customHeight="false" outlineLevel="0" collapsed="false">
      <c r="A909" s="15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3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</row>
    <row r="910" customFormat="false" ht="12.75" hidden="false" customHeight="false" outlineLevel="0" collapsed="false">
      <c r="A910" s="15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3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</row>
    <row r="911" customFormat="false" ht="12.75" hidden="false" customHeight="false" outlineLevel="0" collapsed="false">
      <c r="A911" s="15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3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</row>
    <row r="912" customFormat="false" ht="12.75" hidden="false" customHeight="false" outlineLevel="0" collapsed="false">
      <c r="A912" s="15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3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</row>
    <row r="913" customFormat="false" ht="12.75" hidden="false" customHeight="false" outlineLevel="0" collapsed="false">
      <c r="A913" s="15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3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</row>
    <row r="914" customFormat="false" ht="12.75" hidden="false" customHeight="false" outlineLevel="0" collapsed="false">
      <c r="A914" s="15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3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</row>
    <row r="915" customFormat="false" ht="12.75" hidden="false" customHeight="false" outlineLevel="0" collapsed="false">
      <c r="A915" s="15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3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</row>
    <row r="916" customFormat="false" ht="12.75" hidden="false" customHeight="false" outlineLevel="0" collapsed="false">
      <c r="A916" s="15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3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</row>
    <row r="917" customFormat="false" ht="12.75" hidden="false" customHeight="false" outlineLevel="0" collapsed="false">
      <c r="A917" s="15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3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</row>
    <row r="918" customFormat="false" ht="12.75" hidden="false" customHeight="false" outlineLevel="0" collapsed="false">
      <c r="A918" s="15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3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</row>
    <row r="919" customFormat="false" ht="12.75" hidden="false" customHeight="false" outlineLevel="0" collapsed="false">
      <c r="A919" s="15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3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</row>
    <row r="920" customFormat="false" ht="12.75" hidden="false" customHeight="false" outlineLevel="0" collapsed="false">
      <c r="A920" s="15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3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</row>
    <row r="921" customFormat="false" ht="12.75" hidden="false" customHeight="false" outlineLevel="0" collapsed="false">
      <c r="A921" s="15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3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</row>
    <row r="922" customFormat="false" ht="12.75" hidden="false" customHeight="false" outlineLevel="0" collapsed="false">
      <c r="A922" s="15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3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</row>
    <row r="923" customFormat="false" ht="12.75" hidden="false" customHeight="false" outlineLevel="0" collapsed="false">
      <c r="A923" s="15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3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</row>
    <row r="924" customFormat="false" ht="12.75" hidden="false" customHeight="false" outlineLevel="0" collapsed="false">
      <c r="A924" s="15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3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</row>
    <row r="925" customFormat="false" ht="12.75" hidden="false" customHeight="false" outlineLevel="0" collapsed="false">
      <c r="A925" s="15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3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</row>
    <row r="926" customFormat="false" ht="12.75" hidden="false" customHeight="false" outlineLevel="0" collapsed="false">
      <c r="A926" s="15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3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</row>
    <row r="927" customFormat="false" ht="12.75" hidden="false" customHeight="false" outlineLevel="0" collapsed="false">
      <c r="A927" s="15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3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</row>
    <row r="928" customFormat="false" ht="12.75" hidden="false" customHeight="false" outlineLevel="0" collapsed="false">
      <c r="A928" s="15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3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</row>
    <row r="929" customFormat="false" ht="12.75" hidden="false" customHeight="false" outlineLevel="0" collapsed="false">
      <c r="A929" s="15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3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</row>
    <row r="930" customFormat="false" ht="12.75" hidden="false" customHeight="false" outlineLevel="0" collapsed="false">
      <c r="A930" s="15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3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</row>
    <row r="931" customFormat="false" ht="12.75" hidden="false" customHeight="false" outlineLevel="0" collapsed="false">
      <c r="A931" s="15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3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</row>
    <row r="932" customFormat="false" ht="12.75" hidden="false" customHeight="false" outlineLevel="0" collapsed="false">
      <c r="A932" s="15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3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</row>
    <row r="933" customFormat="false" ht="12.75" hidden="false" customHeight="false" outlineLevel="0" collapsed="false">
      <c r="A933" s="15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3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</row>
    <row r="934" customFormat="false" ht="12.75" hidden="false" customHeight="false" outlineLevel="0" collapsed="false">
      <c r="A934" s="15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3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</row>
    <row r="935" customFormat="false" ht="12.75" hidden="false" customHeight="false" outlineLevel="0" collapsed="false">
      <c r="A935" s="15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3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</row>
    <row r="936" customFormat="false" ht="12.75" hidden="false" customHeight="false" outlineLevel="0" collapsed="false">
      <c r="A936" s="15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3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</row>
    <row r="937" customFormat="false" ht="12.75" hidden="false" customHeight="false" outlineLevel="0" collapsed="false">
      <c r="A937" s="15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3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</row>
    <row r="938" customFormat="false" ht="12.75" hidden="false" customHeight="false" outlineLevel="0" collapsed="false">
      <c r="A938" s="15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3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</row>
    <row r="939" customFormat="false" ht="12.75" hidden="false" customHeight="false" outlineLevel="0" collapsed="false">
      <c r="A939" s="15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3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</row>
    <row r="940" customFormat="false" ht="12.75" hidden="false" customHeight="false" outlineLevel="0" collapsed="false">
      <c r="A940" s="15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3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</row>
    <row r="941" customFormat="false" ht="12.75" hidden="false" customHeight="false" outlineLevel="0" collapsed="false">
      <c r="A941" s="15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3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</row>
    <row r="942" customFormat="false" ht="12.75" hidden="false" customHeight="false" outlineLevel="0" collapsed="false">
      <c r="A942" s="15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3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</row>
    <row r="943" customFormat="false" ht="12.75" hidden="false" customHeight="false" outlineLevel="0" collapsed="false">
      <c r="A943" s="15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3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</row>
    <row r="944" customFormat="false" ht="12.75" hidden="false" customHeight="false" outlineLevel="0" collapsed="false">
      <c r="A944" s="15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3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</row>
    <row r="945" customFormat="false" ht="12.75" hidden="false" customHeight="false" outlineLevel="0" collapsed="false">
      <c r="A945" s="15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3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</row>
    <row r="946" customFormat="false" ht="12.75" hidden="false" customHeight="false" outlineLevel="0" collapsed="false">
      <c r="A946" s="15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3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</row>
    <row r="947" customFormat="false" ht="12.75" hidden="false" customHeight="false" outlineLevel="0" collapsed="false">
      <c r="A947" s="15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3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</row>
    <row r="948" customFormat="false" ht="12.75" hidden="false" customHeight="false" outlineLevel="0" collapsed="false">
      <c r="A948" s="15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3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</row>
    <row r="949" customFormat="false" ht="12.75" hidden="false" customHeight="false" outlineLevel="0" collapsed="false">
      <c r="A949" s="15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3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</row>
    <row r="950" customFormat="false" ht="12.75" hidden="false" customHeight="false" outlineLevel="0" collapsed="false">
      <c r="A950" s="15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3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</row>
    <row r="951" customFormat="false" ht="12.75" hidden="false" customHeight="false" outlineLevel="0" collapsed="false">
      <c r="A951" s="15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3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</row>
    <row r="952" customFormat="false" ht="12.75" hidden="false" customHeight="false" outlineLevel="0" collapsed="false">
      <c r="A952" s="15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3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</row>
    <row r="953" customFormat="false" ht="12.75" hidden="false" customHeight="false" outlineLevel="0" collapsed="false">
      <c r="A953" s="15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3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</row>
    <row r="954" customFormat="false" ht="12.75" hidden="false" customHeight="false" outlineLevel="0" collapsed="false">
      <c r="A954" s="15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3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</row>
    <row r="955" customFormat="false" ht="12.75" hidden="false" customHeight="false" outlineLevel="0" collapsed="false">
      <c r="A955" s="15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3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</row>
    <row r="956" customFormat="false" ht="12.75" hidden="false" customHeight="false" outlineLevel="0" collapsed="false">
      <c r="A956" s="15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3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</row>
    <row r="957" customFormat="false" ht="12.75" hidden="false" customHeight="false" outlineLevel="0" collapsed="false">
      <c r="A957" s="15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3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</row>
    <row r="958" customFormat="false" ht="12.75" hidden="false" customHeight="false" outlineLevel="0" collapsed="false">
      <c r="A958" s="15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3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</row>
    <row r="959" customFormat="false" ht="12.75" hidden="false" customHeight="false" outlineLevel="0" collapsed="false">
      <c r="A959" s="15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3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</row>
    <row r="960" customFormat="false" ht="12.75" hidden="false" customHeight="false" outlineLevel="0" collapsed="false">
      <c r="A960" s="15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3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</row>
    <row r="961" customFormat="false" ht="12.75" hidden="false" customHeight="false" outlineLevel="0" collapsed="false">
      <c r="A961" s="15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3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</row>
    <row r="962" customFormat="false" ht="12.75" hidden="false" customHeight="false" outlineLevel="0" collapsed="false">
      <c r="A962" s="15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3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</row>
    <row r="963" customFormat="false" ht="12.75" hidden="false" customHeight="false" outlineLevel="0" collapsed="false">
      <c r="A963" s="15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3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</row>
    <row r="964" customFormat="false" ht="12.75" hidden="false" customHeight="false" outlineLevel="0" collapsed="false">
      <c r="A964" s="15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3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</row>
    <row r="965" customFormat="false" ht="12.75" hidden="false" customHeight="false" outlineLevel="0" collapsed="false">
      <c r="A965" s="15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3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</row>
    <row r="966" customFormat="false" ht="12.75" hidden="false" customHeight="false" outlineLevel="0" collapsed="false">
      <c r="A966" s="15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3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</row>
    <row r="967" customFormat="false" ht="12.75" hidden="false" customHeight="false" outlineLevel="0" collapsed="false">
      <c r="A967" s="15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3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</row>
    <row r="968" customFormat="false" ht="12.75" hidden="false" customHeight="false" outlineLevel="0" collapsed="false">
      <c r="A968" s="15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3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</row>
    <row r="969" customFormat="false" ht="12.75" hidden="false" customHeight="false" outlineLevel="0" collapsed="false">
      <c r="A969" s="15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3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</row>
    <row r="970" customFormat="false" ht="12.75" hidden="false" customHeight="false" outlineLevel="0" collapsed="false">
      <c r="A970" s="15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3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</row>
    <row r="971" customFormat="false" ht="12.75" hidden="false" customHeight="false" outlineLevel="0" collapsed="false">
      <c r="A971" s="15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3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</row>
    <row r="972" customFormat="false" ht="12.75" hidden="false" customHeight="false" outlineLevel="0" collapsed="false">
      <c r="A972" s="15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3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</row>
    <row r="973" customFormat="false" ht="12.75" hidden="false" customHeight="false" outlineLevel="0" collapsed="false">
      <c r="A973" s="15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3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</row>
    <row r="974" customFormat="false" ht="12.75" hidden="false" customHeight="false" outlineLevel="0" collapsed="false">
      <c r="A974" s="15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3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</row>
    <row r="975" customFormat="false" ht="12.75" hidden="false" customHeight="false" outlineLevel="0" collapsed="false">
      <c r="A975" s="15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3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</row>
    <row r="976" customFormat="false" ht="12.75" hidden="false" customHeight="false" outlineLevel="0" collapsed="false">
      <c r="A976" s="15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3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</row>
    <row r="977" customFormat="false" ht="12.75" hidden="false" customHeight="false" outlineLevel="0" collapsed="false">
      <c r="A977" s="15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3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</row>
    <row r="978" customFormat="false" ht="12.75" hidden="false" customHeight="false" outlineLevel="0" collapsed="false">
      <c r="A978" s="15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3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</row>
    <row r="979" customFormat="false" ht="12.75" hidden="false" customHeight="false" outlineLevel="0" collapsed="false">
      <c r="A979" s="15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3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</row>
    <row r="980" customFormat="false" ht="12.75" hidden="false" customHeight="false" outlineLevel="0" collapsed="false">
      <c r="A980" s="15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3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</row>
    <row r="981" customFormat="false" ht="12.75" hidden="false" customHeight="false" outlineLevel="0" collapsed="false">
      <c r="A981" s="15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3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</row>
    <row r="982" customFormat="false" ht="12.75" hidden="false" customHeight="false" outlineLevel="0" collapsed="false">
      <c r="A982" s="15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3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</row>
    <row r="983" customFormat="false" ht="12.75" hidden="false" customHeight="false" outlineLevel="0" collapsed="false">
      <c r="A983" s="15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3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</row>
    <row r="984" customFormat="false" ht="12.75" hidden="false" customHeight="false" outlineLevel="0" collapsed="false">
      <c r="A984" s="15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3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</row>
    <row r="985" customFormat="false" ht="12.75" hidden="false" customHeight="false" outlineLevel="0" collapsed="false">
      <c r="A985" s="15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3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</row>
    <row r="986" customFormat="false" ht="12.75" hidden="false" customHeight="false" outlineLevel="0" collapsed="false">
      <c r="A986" s="15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3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</row>
    <row r="987" customFormat="false" ht="12.75" hidden="false" customHeight="false" outlineLevel="0" collapsed="false">
      <c r="A987" s="15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3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</row>
    <row r="988" customFormat="false" ht="12.75" hidden="false" customHeight="false" outlineLevel="0" collapsed="false">
      <c r="A988" s="15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3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</row>
    <row r="989" customFormat="false" ht="12.75" hidden="false" customHeight="false" outlineLevel="0" collapsed="false">
      <c r="A989" s="15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3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</row>
    <row r="990" customFormat="false" ht="12.75" hidden="false" customHeight="false" outlineLevel="0" collapsed="false">
      <c r="A990" s="15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3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</row>
    <row r="991" customFormat="false" ht="12.75" hidden="false" customHeight="false" outlineLevel="0" collapsed="false">
      <c r="A991" s="15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3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</row>
    <row r="992" customFormat="false" ht="12.75" hidden="false" customHeight="false" outlineLevel="0" collapsed="false">
      <c r="A992" s="15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3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</row>
    <row r="993" customFormat="false" ht="12.75" hidden="false" customHeight="false" outlineLevel="0" collapsed="false">
      <c r="A993" s="15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3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</row>
    <row r="994" customFormat="false" ht="12.75" hidden="false" customHeight="false" outlineLevel="0" collapsed="false">
      <c r="A994" s="15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3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</row>
    <row r="995" customFormat="false" ht="12.75" hidden="false" customHeight="false" outlineLevel="0" collapsed="false">
      <c r="A995" s="15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3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</row>
    <row r="996" customFormat="false" ht="12.75" hidden="false" customHeight="false" outlineLevel="0" collapsed="false">
      <c r="A996" s="15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3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</row>
    <row r="997" customFormat="false" ht="12.75" hidden="false" customHeight="false" outlineLevel="0" collapsed="false">
      <c r="A997" s="15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3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</row>
    <row r="998" customFormat="false" ht="12.75" hidden="false" customHeight="false" outlineLevel="0" collapsed="false">
      <c r="A998" s="15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3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10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RowHeight="15.75" zeroHeight="false" outlineLevelRow="0" outlineLevelCol="0"/>
  <cols>
    <col collapsed="false" customWidth="true" hidden="false" outlineLevel="0" max="1" min="1" style="0" width="27.58"/>
    <col collapsed="false" customWidth="true" hidden="false" outlineLevel="0" max="2" min="2" style="0" width="14.43"/>
    <col collapsed="false" customWidth="true" hidden="false" outlineLevel="0" max="3" min="3" style="0" width="37.86"/>
    <col collapsed="false" customWidth="true" hidden="false" outlineLevel="0" max="4" min="4" style="0" width="30.14"/>
    <col collapsed="false" customWidth="true" hidden="false" outlineLevel="0" max="5" min="5" style="0" width="27.71"/>
    <col collapsed="false" customWidth="true" hidden="false" outlineLevel="0" max="6" min="6" style="0" width="27.99"/>
    <col collapsed="false" customWidth="true" hidden="false" outlineLevel="0" max="7" min="7" style="0" width="27.85"/>
    <col collapsed="false" customWidth="true" hidden="false" outlineLevel="0" max="8" min="8" style="0" width="29.42"/>
    <col collapsed="false" customWidth="true" hidden="false" outlineLevel="0" max="9" min="9" style="0" width="32.29"/>
    <col collapsed="false" customWidth="true" hidden="false" outlineLevel="0" max="10" min="10" style="0" width="22.43"/>
    <col collapsed="false" customWidth="true" hidden="false" outlineLevel="0" max="11" min="11" style="0" width="17.58"/>
    <col collapsed="false" customWidth="true" hidden="false" outlineLevel="0" max="12" min="12" style="0" width="17.14"/>
    <col collapsed="false" customWidth="true" hidden="false" outlineLevel="0" max="16" min="13" style="0" width="14.43"/>
    <col collapsed="false" customWidth="true" hidden="false" outlineLevel="0" max="17" min="17" style="0" width="14.01"/>
    <col collapsed="false" customWidth="true" hidden="false" outlineLevel="0" max="26" min="18" style="0" width="14.43"/>
    <col collapsed="false" customWidth="true" hidden="false" outlineLevel="0" max="27" min="27" style="0" width="22.01"/>
    <col collapsed="false" customWidth="true" hidden="false" outlineLevel="0" max="1025" min="28" style="0" width="14.43"/>
  </cols>
  <sheetData>
    <row r="1" customFormat="false" ht="45" hidden="false" customHeight="false" outlineLevel="0" collapsed="false">
      <c r="A1" s="45" t="s">
        <v>2</v>
      </c>
      <c r="B1" s="46" t="s">
        <v>4</v>
      </c>
      <c r="C1" s="47" t="s">
        <v>1437</v>
      </c>
      <c r="D1" s="48" t="s">
        <v>1438</v>
      </c>
      <c r="E1" s="48" t="s">
        <v>1439</v>
      </c>
      <c r="F1" s="47" t="s">
        <v>1440</v>
      </c>
      <c r="G1" s="47" t="s">
        <v>1441</v>
      </c>
      <c r="H1" s="47" t="s">
        <v>1442</v>
      </c>
      <c r="I1" s="47" t="s">
        <v>1443</v>
      </c>
      <c r="J1" s="47" t="s">
        <v>1444</v>
      </c>
      <c r="K1" s="47" t="s">
        <v>1445</v>
      </c>
      <c r="L1" s="47" t="s">
        <v>1446</v>
      </c>
      <c r="M1" s="47" t="s">
        <v>1447</v>
      </c>
      <c r="N1" s="47" t="s">
        <v>1448</v>
      </c>
      <c r="O1" s="47" t="s">
        <v>1449</v>
      </c>
      <c r="P1" s="47" t="s">
        <v>1450</v>
      </c>
      <c r="Q1" s="47" t="s">
        <v>1451</v>
      </c>
      <c r="R1" s="47" t="s">
        <v>1452</v>
      </c>
      <c r="S1" s="47" t="s">
        <v>1453</v>
      </c>
      <c r="T1" s="47" t="s">
        <v>1454</v>
      </c>
      <c r="U1" s="47" t="s">
        <v>1455</v>
      </c>
      <c r="V1" s="47" t="s">
        <v>1456</v>
      </c>
      <c r="W1" s="47" t="s">
        <v>1457</v>
      </c>
      <c r="X1" s="47" t="s">
        <v>1458</v>
      </c>
      <c r="Y1" s="47" t="s">
        <v>1459</v>
      </c>
      <c r="Z1" s="47" t="s">
        <v>1460</v>
      </c>
      <c r="AA1" s="47" t="s">
        <v>1461</v>
      </c>
      <c r="AB1" s="49" t="s">
        <v>1462</v>
      </c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</row>
    <row r="2" customFormat="false" ht="12.75" hidden="false" customHeight="false" outlineLevel="0" collapsed="false">
      <c r="A2" s="7" t="s">
        <v>29</v>
      </c>
      <c r="B2" s="18" t="s">
        <v>31</v>
      </c>
      <c r="C2" s="13" t="s">
        <v>32</v>
      </c>
      <c r="D2" s="13" t="s">
        <v>32</v>
      </c>
      <c r="E2" s="13" t="s">
        <v>32</v>
      </c>
      <c r="F2" s="13" t="s">
        <v>32</v>
      </c>
      <c r="G2" s="13" t="s">
        <v>32</v>
      </c>
      <c r="H2" s="13" t="s">
        <v>32</v>
      </c>
      <c r="I2" s="13" t="s">
        <v>32</v>
      </c>
      <c r="J2" s="13" t="s">
        <v>32</v>
      </c>
      <c r="K2" s="13" t="s">
        <v>32</v>
      </c>
      <c r="L2" s="13" t="s">
        <v>32</v>
      </c>
      <c r="M2" s="13" t="s">
        <v>32</v>
      </c>
      <c r="N2" s="13" t="s">
        <v>32</v>
      </c>
      <c r="O2" s="13" t="s">
        <v>32</v>
      </c>
      <c r="P2" s="13" t="s">
        <v>32</v>
      </c>
      <c r="Q2" s="13" t="s">
        <v>32</v>
      </c>
      <c r="R2" s="13" t="s">
        <v>32</v>
      </c>
      <c r="S2" s="13" t="s">
        <v>32</v>
      </c>
      <c r="T2" s="13" t="s">
        <v>32</v>
      </c>
      <c r="U2" s="13" t="s">
        <v>32</v>
      </c>
      <c r="V2" s="13" t="s">
        <v>32</v>
      </c>
      <c r="W2" s="13" t="s">
        <v>32</v>
      </c>
      <c r="X2" s="13" t="s">
        <v>32</v>
      </c>
      <c r="Y2" s="13" t="s">
        <v>32</v>
      </c>
      <c r="Z2" s="17" t="s">
        <v>32</v>
      </c>
      <c r="AA2" s="17" t="s">
        <v>32</v>
      </c>
      <c r="AB2" s="17" t="s">
        <v>32</v>
      </c>
    </row>
    <row r="3" customFormat="false" ht="12.75" hidden="false" customHeight="false" outlineLevel="0" collapsed="false">
      <c r="A3" s="7" t="s">
        <v>33</v>
      </c>
      <c r="B3" s="18" t="s">
        <v>31</v>
      </c>
      <c r="C3" s="13" t="s">
        <v>32</v>
      </c>
      <c r="D3" s="13" t="s">
        <v>32</v>
      </c>
      <c r="E3" s="13" t="s">
        <v>32</v>
      </c>
      <c r="F3" s="13" t="s">
        <v>32</v>
      </c>
      <c r="G3" s="13" t="s">
        <v>32</v>
      </c>
      <c r="H3" s="13" t="s">
        <v>32</v>
      </c>
      <c r="I3" s="13" t="s">
        <v>32</v>
      </c>
      <c r="J3" s="13" t="s">
        <v>32</v>
      </c>
      <c r="K3" s="13" t="s">
        <v>32</v>
      </c>
      <c r="L3" s="13" t="s">
        <v>32</v>
      </c>
      <c r="M3" s="13" t="s">
        <v>32</v>
      </c>
      <c r="N3" s="13" t="s">
        <v>32</v>
      </c>
      <c r="O3" s="13" t="s">
        <v>32</v>
      </c>
      <c r="P3" s="13" t="s">
        <v>32</v>
      </c>
      <c r="Q3" s="13" t="s">
        <v>32</v>
      </c>
      <c r="R3" s="13" t="s">
        <v>32</v>
      </c>
      <c r="S3" s="13" t="s">
        <v>32</v>
      </c>
      <c r="T3" s="13" t="s">
        <v>32</v>
      </c>
      <c r="U3" s="13" t="s">
        <v>32</v>
      </c>
      <c r="V3" s="13" t="s">
        <v>32</v>
      </c>
      <c r="W3" s="13" t="s">
        <v>32</v>
      </c>
      <c r="X3" s="13" t="s">
        <v>32</v>
      </c>
      <c r="Y3" s="13" t="s">
        <v>32</v>
      </c>
      <c r="Z3" s="17" t="s">
        <v>32</v>
      </c>
      <c r="AA3" s="17" t="s">
        <v>32</v>
      </c>
      <c r="AB3" s="17" t="s">
        <v>32</v>
      </c>
    </row>
    <row r="4" customFormat="false" ht="12.75" hidden="false" customHeight="false" outlineLevel="0" collapsed="false">
      <c r="A4" s="7" t="s">
        <v>35</v>
      </c>
      <c r="B4" s="18" t="s">
        <v>31</v>
      </c>
      <c r="C4" s="13" t="s">
        <v>32</v>
      </c>
      <c r="D4" s="13" t="s">
        <v>32</v>
      </c>
      <c r="E4" s="13" t="s">
        <v>32</v>
      </c>
      <c r="F4" s="13" t="s">
        <v>32</v>
      </c>
      <c r="G4" s="13" t="s">
        <v>32</v>
      </c>
      <c r="H4" s="13" t="s">
        <v>32</v>
      </c>
      <c r="I4" s="13" t="s">
        <v>32</v>
      </c>
      <c r="J4" s="13" t="s">
        <v>32</v>
      </c>
      <c r="K4" s="13" t="s">
        <v>32</v>
      </c>
      <c r="L4" s="13" t="s">
        <v>32</v>
      </c>
      <c r="M4" s="13" t="s">
        <v>32</v>
      </c>
      <c r="N4" s="13" t="s">
        <v>32</v>
      </c>
      <c r="O4" s="13" t="s">
        <v>32</v>
      </c>
      <c r="P4" s="13" t="s">
        <v>32</v>
      </c>
      <c r="Q4" s="13" t="s">
        <v>32</v>
      </c>
      <c r="R4" s="13" t="s">
        <v>32</v>
      </c>
      <c r="S4" s="13" t="s">
        <v>32</v>
      </c>
      <c r="T4" s="13" t="s">
        <v>32</v>
      </c>
      <c r="U4" s="13" t="s">
        <v>32</v>
      </c>
      <c r="V4" s="13" t="s">
        <v>32</v>
      </c>
      <c r="W4" s="13" t="s">
        <v>32</v>
      </c>
      <c r="X4" s="13" t="s">
        <v>32</v>
      </c>
      <c r="Y4" s="13" t="s">
        <v>32</v>
      </c>
      <c r="Z4" s="17" t="s">
        <v>32</v>
      </c>
      <c r="AA4" s="17" t="s">
        <v>32</v>
      </c>
      <c r="AB4" s="17" t="s">
        <v>32</v>
      </c>
    </row>
    <row r="5" customFormat="false" ht="12.75" hidden="false" customHeight="false" outlineLevel="0" collapsed="false">
      <c r="A5" s="7" t="s">
        <v>37</v>
      </c>
      <c r="B5" s="18" t="s">
        <v>31</v>
      </c>
      <c r="C5" s="13" t="s">
        <v>32</v>
      </c>
      <c r="D5" s="13" t="s">
        <v>32</v>
      </c>
      <c r="E5" s="13" t="s">
        <v>32</v>
      </c>
      <c r="F5" s="13" t="s">
        <v>32</v>
      </c>
      <c r="G5" s="13" t="s">
        <v>32</v>
      </c>
      <c r="H5" s="13" t="s">
        <v>32</v>
      </c>
      <c r="I5" s="13" t="s">
        <v>32</v>
      </c>
      <c r="J5" s="13" t="s">
        <v>32</v>
      </c>
      <c r="K5" s="13" t="s">
        <v>32</v>
      </c>
      <c r="L5" s="13" t="s">
        <v>32</v>
      </c>
      <c r="M5" s="13" t="s">
        <v>32</v>
      </c>
      <c r="N5" s="13" t="s">
        <v>32</v>
      </c>
      <c r="O5" s="13" t="s">
        <v>32</v>
      </c>
      <c r="P5" s="13" t="s">
        <v>32</v>
      </c>
      <c r="Q5" s="13" t="s">
        <v>32</v>
      </c>
      <c r="R5" s="13" t="s">
        <v>32</v>
      </c>
      <c r="S5" s="13" t="s">
        <v>32</v>
      </c>
      <c r="T5" s="13" t="s">
        <v>32</v>
      </c>
      <c r="U5" s="13" t="s">
        <v>32</v>
      </c>
      <c r="V5" s="13" t="s">
        <v>32</v>
      </c>
      <c r="W5" s="13" t="s">
        <v>32</v>
      </c>
      <c r="X5" s="13" t="s">
        <v>32</v>
      </c>
      <c r="Y5" s="13" t="s">
        <v>32</v>
      </c>
      <c r="Z5" s="17" t="s">
        <v>32</v>
      </c>
      <c r="AA5" s="17" t="s">
        <v>32</v>
      </c>
      <c r="AB5" s="17" t="s">
        <v>32</v>
      </c>
    </row>
    <row r="6" customFormat="false" ht="12.75" hidden="false" customHeight="false" outlineLevel="0" collapsed="false">
      <c r="A6" s="15" t="s">
        <v>39</v>
      </c>
      <c r="B6" s="18" t="s">
        <v>31</v>
      </c>
      <c r="C6" s="13" t="s">
        <v>1463</v>
      </c>
      <c r="D6" s="13" t="s">
        <v>1464</v>
      </c>
      <c r="E6" s="13" t="s">
        <v>1465</v>
      </c>
      <c r="F6" s="13" t="s">
        <v>1466</v>
      </c>
      <c r="G6" s="13" t="s">
        <v>32</v>
      </c>
      <c r="H6" s="13" t="s">
        <v>32</v>
      </c>
      <c r="I6" s="13" t="s">
        <v>32</v>
      </c>
      <c r="J6" s="13" t="s">
        <v>32</v>
      </c>
      <c r="K6" s="13" t="n">
        <v>15</v>
      </c>
      <c r="L6" s="13" t="n">
        <v>2</v>
      </c>
      <c r="M6" s="13" t="n">
        <v>3</v>
      </c>
      <c r="N6" s="13" t="n">
        <v>5</v>
      </c>
      <c r="O6" s="13" t="s">
        <v>32</v>
      </c>
      <c r="P6" s="13" t="s">
        <v>32</v>
      </c>
      <c r="Q6" s="13" t="s">
        <v>32</v>
      </c>
      <c r="R6" s="13" t="s">
        <v>32</v>
      </c>
      <c r="S6" s="13" t="s">
        <v>1409</v>
      </c>
      <c r="T6" s="13" t="s">
        <v>248</v>
      </c>
      <c r="U6" s="13" t="s">
        <v>1409</v>
      </c>
      <c r="V6" s="13" t="s">
        <v>248</v>
      </c>
      <c r="W6" s="13" t="s">
        <v>32</v>
      </c>
      <c r="X6" s="13" t="s">
        <v>32</v>
      </c>
      <c r="Y6" s="13" t="s">
        <v>32</v>
      </c>
      <c r="Z6" s="17" t="s">
        <v>32</v>
      </c>
      <c r="AA6" s="17" t="n">
        <v>18</v>
      </c>
      <c r="AB6" s="17" t="n">
        <v>2</v>
      </c>
    </row>
    <row r="7" customFormat="false" ht="12.75" hidden="false" customHeight="false" outlineLevel="0" collapsed="false">
      <c r="A7" s="15" t="s">
        <v>50</v>
      </c>
      <c r="B7" s="18" t="s">
        <v>31</v>
      </c>
      <c r="C7" s="13" t="s">
        <v>1463</v>
      </c>
      <c r="D7" s="13" t="s">
        <v>1464</v>
      </c>
      <c r="E7" s="13" t="s">
        <v>1465</v>
      </c>
      <c r="F7" s="13" t="s">
        <v>1466</v>
      </c>
      <c r="G7" s="13" t="s">
        <v>32</v>
      </c>
      <c r="H7" s="13" t="s">
        <v>32</v>
      </c>
      <c r="I7" s="13" t="s">
        <v>32</v>
      </c>
      <c r="J7" s="13" t="s">
        <v>32</v>
      </c>
      <c r="K7" s="13" t="n">
        <v>15</v>
      </c>
      <c r="L7" s="13" t="n">
        <v>2</v>
      </c>
      <c r="M7" s="13" t="n">
        <v>3</v>
      </c>
      <c r="N7" s="13" t="n">
        <v>5</v>
      </c>
      <c r="O7" s="13" t="s">
        <v>32</v>
      </c>
      <c r="P7" s="13" t="s">
        <v>32</v>
      </c>
      <c r="Q7" s="13" t="s">
        <v>32</v>
      </c>
      <c r="R7" s="13" t="s">
        <v>32</v>
      </c>
      <c r="S7" s="13" t="s">
        <v>1409</v>
      </c>
      <c r="T7" s="17" t="s">
        <v>248</v>
      </c>
      <c r="U7" s="17" t="s">
        <v>1409</v>
      </c>
      <c r="V7" s="17" t="s">
        <v>248</v>
      </c>
      <c r="W7" s="17" t="s">
        <v>32</v>
      </c>
      <c r="X7" s="17" t="s">
        <v>32</v>
      </c>
      <c r="Y7" s="17" t="s">
        <v>32</v>
      </c>
      <c r="Z7" s="17" t="s">
        <v>32</v>
      </c>
      <c r="AA7" s="17" t="n">
        <v>18</v>
      </c>
      <c r="AB7" s="17" t="n">
        <v>2</v>
      </c>
    </row>
    <row r="8" customFormat="false" ht="12.75" hidden="false" customHeight="false" outlineLevel="0" collapsed="false">
      <c r="A8" s="15" t="s">
        <v>62</v>
      </c>
      <c r="B8" s="18" t="s">
        <v>31</v>
      </c>
      <c r="C8" s="13" t="s">
        <v>1463</v>
      </c>
      <c r="D8" s="13" t="s">
        <v>1466</v>
      </c>
      <c r="E8" s="13" t="s">
        <v>1467</v>
      </c>
      <c r="F8" s="13" t="s">
        <v>1468</v>
      </c>
      <c r="G8" s="13" t="s">
        <v>32</v>
      </c>
      <c r="H8" s="13" t="s">
        <v>32</v>
      </c>
      <c r="I8" s="13" t="s">
        <v>32</v>
      </c>
      <c r="J8" s="13" t="s">
        <v>32</v>
      </c>
      <c r="K8" s="13" t="n">
        <v>25</v>
      </c>
      <c r="L8" s="13" t="n">
        <v>1</v>
      </c>
      <c r="M8" s="13" t="n">
        <v>7</v>
      </c>
      <c r="N8" s="13" t="n">
        <v>5</v>
      </c>
      <c r="O8" s="13" t="s">
        <v>32</v>
      </c>
      <c r="P8" s="13" t="s">
        <v>32</v>
      </c>
      <c r="Q8" s="13" t="s">
        <v>32</v>
      </c>
      <c r="R8" s="13" t="s">
        <v>32</v>
      </c>
      <c r="S8" s="13" t="s">
        <v>1409</v>
      </c>
      <c r="T8" s="17" t="s">
        <v>248</v>
      </c>
      <c r="U8" s="17" t="s">
        <v>1469</v>
      </c>
      <c r="V8" s="17" t="s">
        <v>1409</v>
      </c>
      <c r="W8" s="17" t="s">
        <v>32</v>
      </c>
      <c r="X8" s="17" t="s">
        <v>32</v>
      </c>
      <c r="Y8" s="17" t="s">
        <v>32</v>
      </c>
      <c r="Z8" s="17" t="s">
        <v>32</v>
      </c>
      <c r="AA8" s="17" t="n">
        <v>30</v>
      </c>
      <c r="AB8" s="17" t="n">
        <v>2</v>
      </c>
    </row>
    <row r="9" customFormat="false" ht="12.75" hidden="false" customHeight="false" outlineLevel="0" collapsed="false">
      <c r="A9" s="15" t="s">
        <v>78</v>
      </c>
      <c r="B9" s="18" t="s">
        <v>64</v>
      </c>
      <c r="C9" s="13" t="s">
        <v>1470</v>
      </c>
      <c r="D9" s="13" t="s">
        <v>1471</v>
      </c>
      <c r="E9" s="13" t="s">
        <v>1472</v>
      </c>
      <c r="F9" s="13" t="s">
        <v>32</v>
      </c>
      <c r="G9" s="13" t="s">
        <v>32</v>
      </c>
      <c r="H9" s="13" t="s">
        <v>32</v>
      </c>
      <c r="I9" s="13" t="s">
        <v>32</v>
      </c>
      <c r="J9" s="13" t="s">
        <v>32</v>
      </c>
      <c r="K9" s="13" t="n">
        <v>5</v>
      </c>
      <c r="L9" s="13" t="n">
        <v>15</v>
      </c>
      <c r="M9" s="13" t="n">
        <v>30</v>
      </c>
      <c r="N9" s="13" t="s">
        <v>32</v>
      </c>
      <c r="O9" s="13" t="s">
        <v>32</v>
      </c>
      <c r="P9" s="13" t="s">
        <v>32</v>
      </c>
      <c r="Q9" s="13" t="s">
        <v>32</v>
      </c>
      <c r="R9" s="13" t="s">
        <v>32</v>
      </c>
      <c r="S9" s="13" t="s">
        <v>1469</v>
      </c>
      <c r="T9" s="17" t="s">
        <v>248</v>
      </c>
      <c r="U9" s="17" t="s">
        <v>248</v>
      </c>
      <c r="V9" s="17" t="s">
        <v>32</v>
      </c>
      <c r="W9" s="17" t="s">
        <v>32</v>
      </c>
      <c r="X9" s="17" t="s">
        <v>32</v>
      </c>
      <c r="Y9" s="17" t="s">
        <v>32</v>
      </c>
      <c r="Z9" s="17" t="s">
        <v>32</v>
      </c>
      <c r="AA9" s="17" t="n">
        <v>0</v>
      </c>
      <c r="AB9" s="17" t="n">
        <v>0</v>
      </c>
    </row>
    <row r="10" customFormat="false" ht="12.75" hidden="false" customHeight="false" outlineLevel="0" collapsed="false">
      <c r="A10" s="15" t="s">
        <v>86</v>
      </c>
      <c r="B10" s="18" t="s">
        <v>64</v>
      </c>
      <c r="C10" s="13" t="s">
        <v>1464</v>
      </c>
      <c r="D10" s="13" t="s">
        <v>1465</v>
      </c>
      <c r="E10" s="13" t="s">
        <v>1463</v>
      </c>
      <c r="F10" s="13" t="s">
        <v>32</v>
      </c>
      <c r="G10" s="13" t="s">
        <v>32</v>
      </c>
      <c r="H10" s="13" t="s">
        <v>32</v>
      </c>
      <c r="I10" s="13" t="s">
        <v>32</v>
      </c>
      <c r="J10" s="13" t="s">
        <v>32</v>
      </c>
      <c r="K10" s="13" t="n">
        <v>1</v>
      </c>
      <c r="L10" s="13" t="n">
        <v>1</v>
      </c>
      <c r="M10" s="13" t="n">
        <v>1</v>
      </c>
      <c r="N10" s="13" t="s">
        <v>32</v>
      </c>
      <c r="O10" s="13" t="s">
        <v>32</v>
      </c>
      <c r="P10" s="13" t="s">
        <v>32</v>
      </c>
      <c r="Q10" s="13" t="s">
        <v>32</v>
      </c>
      <c r="R10" s="13" t="s">
        <v>32</v>
      </c>
      <c r="S10" s="13" t="s">
        <v>248</v>
      </c>
      <c r="T10" s="17" t="s">
        <v>1409</v>
      </c>
      <c r="U10" s="17" t="s">
        <v>1409</v>
      </c>
      <c r="V10" s="17" t="s">
        <v>32</v>
      </c>
      <c r="W10" s="17" t="s">
        <v>32</v>
      </c>
      <c r="X10" s="17" t="s">
        <v>32</v>
      </c>
      <c r="Y10" s="17" t="s">
        <v>32</v>
      </c>
      <c r="Z10" s="17" t="s">
        <v>32</v>
      </c>
      <c r="AA10" s="17" t="n">
        <v>2</v>
      </c>
      <c r="AB10" s="17" t="n">
        <v>2</v>
      </c>
    </row>
    <row r="11" customFormat="false" ht="12.75" hidden="false" customHeight="false" outlineLevel="0" collapsed="false">
      <c r="A11" s="15" t="s">
        <v>93</v>
      </c>
      <c r="B11" s="18" t="s">
        <v>64</v>
      </c>
      <c r="C11" s="13" t="s">
        <v>1463</v>
      </c>
      <c r="D11" s="13" t="s">
        <v>1465</v>
      </c>
      <c r="E11" s="13" t="s">
        <v>32</v>
      </c>
      <c r="F11" s="13" t="s">
        <v>32</v>
      </c>
      <c r="G11" s="13" t="s">
        <v>32</v>
      </c>
      <c r="H11" s="13" t="s">
        <v>32</v>
      </c>
      <c r="I11" s="13" t="s">
        <v>32</v>
      </c>
      <c r="J11" s="13" t="s">
        <v>32</v>
      </c>
      <c r="K11" s="13" t="n">
        <v>40</v>
      </c>
      <c r="L11" s="13" t="n">
        <v>10</v>
      </c>
      <c r="M11" s="13" t="s">
        <v>32</v>
      </c>
      <c r="N11" s="13" t="s">
        <v>32</v>
      </c>
      <c r="O11" s="13" t="s">
        <v>32</v>
      </c>
      <c r="P11" s="13" t="s">
        <v>32</v>
      </c>
      <c r="Q11" s="13" t="s">
        <v>32</v>
      </c>
      <c r="R11" s="13" t="s">
        <v>32</v>
      </c>
      <c r="S11" s="13" t="s">
        <v>1409</v>
      </c>
      <c r="T11" s="17" t="s">
        <v>1409</v>
      </c>
      <c r="U11" s="17" t="s">
        <v>32</v>
      </c>
      <c r="V11" s="17" t="s">
        <v>32</v>
      </c>
      <c r="W11" s="17" t="s">
        <v>32</v>
      </c>
      <c r="X11" s="17" t="s">
        <v>32</v>
      </c>
      <c r="Y11" s="17" t="s">
        <v>32</v>
      </c>
      <c r="Z11" s="17" t="s">
        <v>32</v>
      </c>
      <c r="AA11" s="17" t="n">
        <v>50</v>
      </c>
      <c r="AB11" s="17" t="n">
        <v>2</v>
      </c>
    </row>
    <row r="12" customFormat="false" ht="12.75" hidden="false" customHeight="false" outlineLevel="0" collapsed="false">
      <c r="A12" s="15" t="s">
        <v>100</v>
      </c>
      <c r="B12" s="18" t="s">
        <v>64</v>
      </c>
      <c r="C12" s="13" t="s">
        <v>1463</v>
      </c>
      <c r="D12" s="13" t="s">
        <v>1465</v>
      </c>
      <c r="E12" s="13" t="s">
        <v>32</v>
      </c>
      <c r="F12" s="13" t="s">
        <v>32</v>
      </c>
      <c r="G12" s="13" t="s">
        <v>32</v>
      </c>
      <c r="H12" s="13" t="s">
        <v>32</v>
      </c>
      <c r="I12" s="13" t="s">
        <v>32</v>
      </c>
      <c r="J12" s="13" t="s">
        <v>32</v>
      </c>
      <c r="K12" s="13" t="n">
        <v>70</v>
      </c>
      <c r="L12" s="13" t="n">
        <v>10</v>
      </c>
      <c r="M12" s="13" t="s">
        <v>32</v>
      </c>
      <c r="N12" s="13" t="s">
        <v>32</v>
      </c>
      <c r="O12" s="13" t="s">
        <v>32</v>
      </c>
      <c r="P12" s="13" t="s">
        <v>32</v>
      </c>
      <c r="Q12" s="13" t="s">
        <v>32</v>
      </c>
      <c r="R12" s="13" t="s">
        <v>32</v>
      </c>
      <c r="S12" s="13" t="s">
        <v>1409</v>
      </c>
      <c r="T12" s="17" t="s">
        <v>1409</v>
      </c>
      <c r="U12" s="17" t="s">
        <v>32</v>
      </c>
      <c r="V12" s="17" t="s">
        <v>32</v>
      </c>
      <c r="W12" s="17" t="s">
        <v>32</v>
      </c>
      <c r="X12" s="17" t="s">
        <v>32</v>
      </c>
      <c r="Y12" s="17" t="s">
        <v>32</v>
      </c>
      <c r="Z12" s="17" t="s">
        <v>32</v>
      </c>
      <c r="AA12" s="17" t="n">
        <v>80</v>
      </c>
      <c r="AB12" s="17" t="n">
        <v>2</v>
      </c>
    </row>
    <row r="13" customFormat="false" ht="12.75" hidden="false" customHeight="false" outlineLevel="0" collapsed="false">
      <c r="A13" s="15" t="s">
        <v>110</v>
      </c>
      <c r="B13" s="18" t="s">
        <v>102</v>
      </c>
      <c r="C13" s="13" t="s">
        <v>1473</v>
      </c>
      <c r="D13" s="13" t="s">
        <v>1463</v>
      </c>
      <c r="E13" s="13" t="s">
        <v>1474</v>
      </c>
      <c r="F13" s="13" t="s">
        <v>1465</v>
      </c>
      <c r="G13" s="50" t="s">
        <v>1475</v>
      </c>
      <c r="H13" s="13" t="s">
        <v>32</v>
      </c>
      <c r="I13" s="13" t="s">
        <v>32</v>
      </c>
      <c r="J13" s="13" t="s">
        <v>32</v>
      </c>
      <c r="K13" s="13" t="n">
        <v>20</v>
      </c>
      <c r="L13" s="13" t="n">
        <v>20</v>
      </c>
      <c r="M13" s="13" t="n">
        <v>2</v>
      </c>
      <c r="N13" s="13" t="n">
        <v>15</v>
      </c>
      <c r="O13" s="13" t="n">
        <v>2</v>
      </c>
      <c r="P13" s="13" t="s">
        <v>32</v>
      </c>
      <c r="Q13" s="13" t="s">
        <v>32</v>
      </c>
      <c r="R13" s="13" t="s">
        <v>32</v>
      </c>
      <c r="S13" s="13" t="s">
        <v>248</v>
      </c>
      <c r="T13" s="17" t="s">
        <v>1409</v>
      </c>
      <c r="U13" s="17" t="s">
        <v>248</v>
      </c>
      <c r="V13" s="17" t="s">
        <v>1409</v>
      </c>
      <c r="W13" s="51" t="s">
        <v>1475</v>
      </c>
      <c r="X13" s="17" t="s">
        <v>32</v>
      </c>
      <c r="Y13" s="17" t="s">
        <v>32</v>
      </c>
      <c r="Z13" s="17" t="s">
        <v>32</v>
      </c>
      <c r="AA13" s="17" t="n">
        <v>35</v>
      </c>
      <c r="AB13" s="17" t="n">
        <v>2</v>
      </c>
    </row>
    <row r="14" customFormat="false" ht="12.75" hidden="false" customHeight="false" outlineLevel="0" collapsed="false">
      <c r="A14" s="7" t="s">
        <v>115</v>
      </c>
      <c r="B14" s="18" t="s">
        <v>102</v>
      </c>
      <c r="C14" s="13" t="s">
        <v>32</v>
      </c>
      <c r="D14" s="13" t="s">
        <v>32</v>
      </c>
      <c r="E14" s="13" t="s">
        <v>32</v>
      </c>
      <c r="F14" s="13" t="s">
        <v>32</v>
      </c>
      <c r="G14" s="13" t="s">
        <v>32</v>
      </c>
      <c r="H14" s="13" t="s">
        <v>32</v>
      </c>
      <c r="I14" s="13" t="s">
        <v>32</v>
      </c>
      <c r="J14" s="13" t="s">
        <v>32</v>
      </c>
      <c r="K14" s="13" t="s">
        <v>32</v>
      </c>
      <c r="L14" s="13" t="s">
        <v>32</v>
      </c>
      <c r="M14" s="13" t="s">
        <v>32</v>
      </c>
      <c r="N14" s="13" t="s">
        <v>32</v>
      </c>
      <c r="O14" s="13" t="s">
        <v>32</v>
      </c>
      <c r="P14" s="13" t="s">
        <v>32</v>
      </c>
      <c r="Q14" s="13" t="s">
        <v>32</v>
      </c>
      <c r="R14" s="13" t="s">
        <v>32</v>
      </c>
      <c r="S14" s="13" t="s">
        <v>32</v>
      </c>
      <c r="T14" s="13" t="s">
        <v>32</v>
      </c>
      <c r="U14" s="13" t="s">
        <v>32</v>
      </c>
      <c r="V14" s="13" t="s">
        <v>32</v>
      </c>
      <c r="W14" s="13" t="s">
        <v>32</v>
      </c>
      <c r="X14" s="13" t="s">
        <v>32</v>
      </c>
      <c r="Y14" s="13" t="s">
        <v>32</v>
      </c>
      <c r="Z14" s="17" t="s">
        <v>32</v>
      </c>
      <c r="AA14" s="17" t="s">
        <v>32</v>
      </c>
      <c r="AB14" s="17" t="s">
        <v>32</v>
      </c>
    </row>
    <row r="15" customFormat="false" ht="12.75" hidden="false" customHeight="false" outlineLevel="0" collapsed="false">
      <c r="A15" s="7" t="s">
        <v>117</v>
      </c>
      <c r="B15" s="18" t="s">
        <v>102</v>
      </c>
      <c r="C15" s="13" t="s">
        <v>32</v>
      </c>
      <c r="D15" s="13" t="s">
        <v>32</v>
      </c>
      <c r="E15" s="13" t="s">
        <v>32</v>
      </c>
      <c r="F15" s="13" t="s">
        <v>32</v>
      </c>
      <c r="G15" s="13" t="s">
        <v>32</v>
      </c>
      <c r="H15" s="13" t="s">
        <v>32</v>
      </c>
      <c r="I15" s="13" t="s">
        <v>32</v>
      </c>
      <c r="J15" s="13" t="s">
        <v>32</v>
      </c>
      <c r="K15" s="13" t="s">
        <v>32</v>
      </c>
      <c r="L15" s="13" t="s">
        <v>32</v>
      </c>
      <c r="M15" s="13" t="s">
        <v>32</v>
      </c>
      <c r="N15" s="13" t="s">
        <v>32</v>
      </c>
      <c r="O15" s="13" t="s">
        <v>32</v>
      </c>
      <c r="P15" s="13" t="s">
        <v>32</v>
      </c>
      <c r="Q15" s="13" t="s">
        <v>32</v>
      </c>
      <c r="R15" s="13" t="s">
        <v>32</v>
      </c>
      <c r="S15" s="13" t="s">
        <v>32</v>
      </c>
      <c r="T15" s="13" t="s">
        <v>32</v>
      </c>
      <c r="U15" s="13" t="s">
        <v>32</v>
      </c>
      <c r="V15" s="13" t="s">
        <v>32</v>
      </c>
      <c r="W15" s="13" t="s">
        <v>32</v>
      </c>
      <c r="X15" s="13" t="s">
        <v>32</v>
      </c>
      <c r="Y15" s="13" t="s">
        <v>32</v>
      </c>
      <c r="Z15" s="17" t="s">
        <v>32</v>
      </c>
      <c r="AA15" s="17" t="s">
        <v>32</v>
      </c>
      <c r="AB15" s="17" t="s">
        <v>32</v>
      </c>
    </row>
    <row r="16" customFormat="false" ht="12.75" hidden="false" customHeight="false" outlineLevel="0" collapsed="false">
      <c r="A16" s="15" t="s">
        <v>119</v>
      </c>
      <c r="B16" s="18" t="s">
        <v>102</v>
      </c>
      <c r="C16" s="13" t="s">
        <v>1463</v>
      </c>
      <c r="D16" s="13" t="s">
        <v>1464</v>
      </c>
      <c r="E16" s="13" t="s">
        <v>32</v>
      </c>
      <c r="F16" s="13" t="s">
        <v>32</v>
      </c>
      <c r="G16" s="13" t="s">
        <v>32</v>
      </c>
      <c r="H16" s="13" t="s">
        <v>32</v>
      </c>
      <c r="I16" s="13" t="s">
        <v>32</v>
      </c>
      <c r="J16" s="13" t="s">
        <v>32</v>
      </c>
      <c r="K16" s="13" t="n">
        <v>25</v>
      </c>
      <c r="L16" s="13" t="n">
        <v>1</v>
      </c>
      <c r="M16" s="13" t="s">
        <v>32</v>
      </c>
      <c r="N16" s="13" t="s">
        <v>32</v>
      </c>
      <c r="O16" s="13" t="s">
        <v>32</v>
      </c>
      <c r="P16" s="13" t="s">
        <v>32</v>
      </c>
      <c r="Q16" s="13" t="s">
        <v>32</v>
      </c>
      <c r="R16" s="13" t="s">
        <v>32</v>
      </c>
      <c r="S16" s="13" t="s">
        <v>1409</v>
      </c>
      <c r="T16" s="17" t="s">
        <v>248</v>
      </c>
      <c r="U16" s="17" t="s">
        <v>32</v>
      </c>
      <c r="V16" s="17" t="s">
        <v>32</v>
      </c>
      <c r="W16" s="17" t="s">
        <v>32</v>
      </c>
      <c r="X16" s="17" t="s">
        <v>32</v>
      </c>
      <c r="Y16" s="17" t="s">
        <v>32</v>
      </c>
      <c r="Z16" s="17" t="s">
        <v>32</v>
      </c>
      <c r="AA16" s="17" t="n">
        <v>25</v>
      </c>
      <c r="AB16" s="52" t="n">
        <f aca="false">(COUNTIF('Prism Plants'!S16:Z16,"Y"))</f>
        <v>1</v>
      </c>
    </row>
    <row r="17" customFormat="false" ht="12.75" hidden="false" customHeight="false" outlineLevel="0" collapsed="false">
      <c r="A17" s="15" t="s">
        <v>127</v>
      </c>
      <c r="B17" s="18" t="s">
        <v>102</v>
      </c>
      <c r="C17" s="13" t="s">
        <v>1476</v>
      </c>
      <c r="D17" s="13" t="s">
        <v>1463</v>
      </c>
      <c r="E17" s="13" t="s">
        <v>1465</v>
      </c>
      <c r="F17" s="13" t="s">
        <v>32</v>
      </c>
      <c r="G17" s="13" t="s">
        <v>32</v>
      </c>
      <c r="H17" s="13" t="s">
        <v>32</v>
      </c>
      <c r="I17" s="13" t="s">
        <v>32</v>
      </c>
      <c r="J17" s="13" t="s">
        <v>32</v>
      </c>
      <c r="K17" s="13" t="n">
        <v>10</v>
      </c>
      <c r="L17" s="13" t="n">
        <v>20</v>
      </c>
      <c r="M17" s="13" t="n">
        <v>2</v>
      </c>
      <c r="N17" s="13" t="s">
        <v>32</v>
      </c>
      <c r="O17" s="13" t="s">
        <v>32</v>
      </c>
      <c r="P17" s="13" t="s">
        <v>32</v>
      </c>
      <c r="Q17" s="13" t="s">
        <v>32</v>
      </c>
      <c r="R17" s="13" t="s">
        <v>32</v>
      </c>
      <c r="S17" s="13" t="s">
        <v>248</v>
      </c>
      <c r="T17" s="17" t="s">
        <v>1409</v>
      </c>
      <c r="U17" s="17" t="s">
        <v>1409</v>
      </c>
      <c r="V17" s="17" t="s">
        <v>32</v>
      </c>
      <c r="W17" s="17" t="s">
        <v>32</v>
      </c>
      <c r="X17" s="17" t="s">
        <v>32</v>
      </c>
      <c r="Y17" s="17" t="s">
        <v>32</v>
      </c>
      <c r="Z17" s="17" t="s">
        <v>32</v>
      </c>
      <c r="AA17" s="17" t="n">
        <v>22</v>
      </c>
      <c r="AB17" s="52" t="n">
        <f aca="false">(COUNTIF('Prism Plants'!S17:Z17,"Y"))</f>
        <v>2</v>
      </c>
    </row>
    <row r="18" customFormat="false" ht="12.75" hidden="false" customHeight="false" outlineLevel="0" collapsed="false">
      <c r="A18" s="15" t="s">
        <v>136</v>
      </c>
      <c r="B18" s="18" t="s">
        <v>138</v>
      </c>
      <c r="C18" s="13" t="s">
        <v>1465</v>
      </c>
      <c r="D18" s="13" t="s">
        <v>1477</v>
      </c>
      <c r="E18" s="13" t="s">
        <v>1463</v>
      </c>
      <c r="F18" s="13" t="s">
        <v>1478</v>
      </c>
      <c r="G18" s="13" t="s">
        <v>1479</v>
      </c>
      <c r="H18" s="13" t="s">
        <v>1480</v>
      </c>
      <c r="I18" s="13" t="s">
        <v>32</v>
      </c>
      <c r="J18" s="13" t="s">
        <v>32</v>
      </c>
      <c r="K18" s="13" t="n">
        <v>15</v>
      </c>
      <c r="L18" s="13" t="n">
        <v>25</v>
      </c>
      <c r="M18" s="13" t="n">
        <v>10</v>
      </c>
      <c r="N18" s="13" t="n">
        <v>2</v>
      </c>
      <c r="O18" s="13" t="n">
        <v>10</v>
      </c>
      <c r="P18" s="13" t="n">
        <v>1</v>
      </c>
      <c r="Q18" s="13" t="s">
        <v>32</v>
      </c>
      <c r="R18" s="13" t="s">
        <v>32</v>
      </c>
      <c r="S18" s="13" t="s">
        <v>1409</v>
      </c>
      <c r="T18" s="17" t="s">
        <v>248</v>
      </c>
      <c r="U18" s="17" t="s">
        <v>1409</v>
      </c>
      <c r="V18" s="17" t="s">
        <v>248</v>
      </c>
      <c r="W18" s="23" t="s">
        <v>1469</v>
      </c>
      <c r="X18" s="17" t="s">
        <v>1469</v>
      </c>
      <c r="Y18" s="17" t="s">
        <v>32</v>
      </c>
      <c r="Z18" s="17" t="s">
        <v>32</v>
      </c>
      <c r="AA18" s="17" t="n">
        <v>25</v>
      </c>
      <c r="AB18" s="52" t="n">
        <f aca="false">(COUNTIF('Prism Plants'!S18:Z18,"Y"))</f>
        <v>2</v>
      </c>
    </row>
    <row r="19" customFormat="false" ht="12.75" hidden="false" customHeight="false" outlineLevel="0" collapsed="false">
      <c r="A19" s="15" t="s">
        <v>1481</v>
      </c>
      <c r="B19" s="18" t="s">
        <v>138</v>
      </c>
      <c r="C19" s="13" t="s">
        <v>1465</v>
      </c>
      <c r="D19" s="13" t="s">
        <v>1464</v>
      </c>
      <c r="E19" s="50" t="s">
        <v>1482</v>
      </c>
      <c r="F19" s="13" t="s">
        <v>1478</v>
      </c>
      <c r="G19" s="13" t="s">
        <v>32</v>
      </c>
      <c r="H19" s="13" t="s">
        <v>32</v>
      </c>
      <c r="I19" s="13" t="s">
        <v>32</v>
      </c>
      <c r="J19" s="13" t="s">
        <v>32</v>
      </c>
      <c r="K19" s="13" t="n">
        <v>70</v>
      </c>
      <c r="L19" s="13" t="n">
        <v>15</v>
      </c>
      <c r="M19" s="13" t="n">
        <v>5</v>
      </c>
      <c r="N19" s="13" t="n">
        <v>1</v>
      </c>
      <c r="O19" s="13" t="s">
        <v>32</v>
      </c>
      <c r="P19" s="13" t="s">
        <v>32</v>
      </c>
      <c r="Q19" s="13" t="s">
        <v>32</v>
      </c>
      <c r="R19" s="13" t="s">
        <v>32</v>
      </c>
      <c r="S19" s="13" t="s">
        <v>1409</v>
      </c>
      <c r="T19" s="17" t="s">
        <v>248</v>
      </c>
      <c r="U19" s="51" t="s">
        <v>1475</v>
      </c>
      <c r="V19" s="17" t="s">
        <v>248</v>
      </c>
      <c r="W19" s="17" t="s">
        <v>32</v>
      </c>
      <c r="X19" s="17" t="s">
        <v>32</v>
      </c>
      <c r="Y19" s="17" t="s">
        <v>32</v>
      </c>
      <c r="Z19" s="17" t="s">
        <v>32</v>
      </c>
      <c r="AA19" s="17" t="n">
        <v>70</v>
      </c>
      <c r="AB19" s="52" t="n">
        <f aca="false">(COUNTIF('Prism Plants'!S19:Z19,"Y"))</f>
        <v>1</v>
      </c>
    </row>
    <row r="20" customFormat="false" ht="12.75" hidden="false" customHeight="false" outlineLevel="0" collapsed="false">
      <c r="A20" s="15" t="s">
        <v>148</v>
      </c>
      <c r="B20" s="18" t="s">
        <v>138</v>
      </c>
      <c r="C20" s="13" t="s">
        <v>1465</v>
      </c>
      <c r="D20" s="13" t="s">
        <v>1464</v>
      </c>
      <c r="E20" s="13" t="s">
        <v>1478</v>
      </c>
      <c r="F20" s="13" t="s">
        <v>1483</v>
      </c>
      <c r="G20" s="13" t="s">
        <v>1484</v>
      </c>
      <c r="H20" s="13" t="s">
        <v>1485</v>
      </c>
      <c r="I20" s="13" t="s">
        <v>32</v>
      </c>
      <c r="J20" s="13" t="s">
        <v>32</v>
      </c>
      <c r="K20" s="13" t="n">
        <v>8</v>
      </c>
      <c r="L20" s="13" t="n">
        <v>1</v>
      </c>
      <c r="M20" s="13" t="n">
        <v>3</v>
      </c>
      <c r="N20" s="13" t="n">
        <v>1</v>
      </c>
      <c r="O20" s="13" t="n">
        <v>1</v>
      </c>
      <c r="P20" s="13" t="n">
        <v>1</v>
      </c>
      <c r="Q20" s="13" t="s">
        <v>32</v>
      </c>
      <c r="R20" s="13" t="s">
        <v>32</v>
      </c>
      <c r="S20" s="13" t="s">
        <v>1409</v>
      </c>
      <c r="T20" s="17" t="s">
        <v>248</v>
      </c>
      <c r="U20" s="17" t="s">
        <v>248</v>
      </c>
      <c r="V20" s="17" t="s">
        <v>248</v>
      </c>
      <c r="W20" s="17" t="s">
        <v>1409</v>
      </c>
      <c r="X20" s="17" t="s">
        <v>248</v>
      </c>
      <c r="Y20" s="17" t="s">
        <v>32</v>
      </c>
      <c r="Z20" s="17" t="s">
        <v>32</v>
      </c>
      <c r="AA20" s="17" t="n">
        <v>9</v>
      </c>
      <c r="AB20" s="52" t="n">
        <f aca="false">(COUNTIF('Prism Plants'!S20:Z20,"Y"))</f>
        <v>2</v>
      </c>
    </row>
    <row r="21" customFormat="false" ht="12.75" hidden="false" customHeight="false" outlineLevel="0" collapsed="false">
      <c r="A21" s="15" t="s">
        <v>152</v>
      </c>
      <c r="B21" s="18" t="s">
        <v>138</v>
      </c>
      <c r="C21" s="13" t="s">
        <v>1468</v>
      </c>
      <c r="D21" s="13" t="s">
        <v>1465</v>
      </c>
      <c r="E21" s="13" t="s">
        <v>1486</v>
      </c>
      <c r="F21" s="13" t="s">
        <v>1463</v>
      </c>
      <c r="G21" s="13" t="s">
        <v>1464</v>
      </c>
      <c r="H21" s="13" t="s">
        <v>1487</v>
      </c>
      <c r="I21" s="13" t="s">
        <v>32</v>
      </c>
      <c r="J21" s="13" t="s">
        <v>32</v>
      </c>
      <c r="K21" s="13" t="n">
        <v>20</v>
      </c>
      <c r="L21" s="13" t="n">
        <v>15</v>
      </c>
      <c r="M21" s="13" t="n">
        <v>1</v>
      </c>
      <c r="N21" s="13" t="n">
        <v>12</v>
      </c>
      <c r="O21" s="13" t="n">
        <v>1</v>
      </c>
      <c r="P21" s="13" t="n">
        <v>1</v>
      </c>
      <c r="Q21" s="13" t="s">
        <v>32</v>
      </c>
      <c r="R21" s="13" t="s">
        <v>32</v>
      </c>
      <c r="S21" s="13" t="s">
        <v>248</v>
      </c>
      <c r="T21" s="17" t="s">
        <v>1409</v>
      </c>
      <c r="U21" s="17" t="s">
        <v>248</v>
      </c>
      <c r="V21" s="17" t="s">
        <v>1409</v>
      </c>
      <c r="W21" s="17" t="s">
        <v>248</v>
      </c>
      <c r="X21" s="17" t="s">
        <v>248</v>
      </c>
      <c r="Y21" s="17" t="s">
        <v>32</v>
      </c>
      <c r="Z21" s="17" t="s">
        <v>32</v>
      </c>
      <c r="AA21" s="17" t="n">
        <v>27</v>
      </c>
      <c r="AB21" s="52" t="n">
        <f aca="false">(COUNTIF('Prism Plants'!S21:Z21,"Y"))</f>
        <v>2</v>
      </c>
    </row>
    <row r="22" customFormat="false" ht="12.75" hidden="false" customHeight="false" outlineLevel="0" collapsed="false">
      <c r="A22" s="15" t="s">
        <v>158</v>
      </c>
      <c r="B22" s="18" t="s">
        <v>138</v>
      </c>
      <c r="C22" s="13" t="s">
        <v>1468</v>
      </c>
      <c r="D22" s="53" t="s">
        <v>1488</v>
      </c>
      <c r="E22" s="54" t="s">
        <v>1489</v>
      </c>
      <c r="F22" s="13" t="s">
        <v>1490</v>
      </c>
      <c r="G22" s="13" t="s">
        <v>32</v>
      </c>
      <c r="H22" s="13" t="s">
        <v>32</v>
      </c>
      <c r="I22" s="13" t="s">
        <v>32</v>
      </c>
      <c r="J22" s="13" t="s">
        <v>32</v>
      </c>
      <c r="K22" s="13" t="n">
        <v>20</v>
      </c>
      <c r="L22" s="13" t="n">
        <v>60</v>
      </c>
      <c r="M22" s="13" t="n">
        <v>1</v>
      </c>
      <c r="N22" s="13" t="n">
        <v>9</v>
      </c>
      <c r="O22" s="13" t="s">
        <v>32</v>
      </c>
      <c r="P22" s="13" t="s">
        <v>32</v>
      </c>
      <c r="Q22" s="13" t="s">
        <v>32</v>
      </c>
      <c r="R22" s="13" t="s">
        <v>32</v>
      </c>
      <c r="S22" s="13" t="s">
        <v>248</v>
      </c>
      <c r="T22" s="17" t="s">
        <v>248</v>
      </c>
      <c r="U22" s="17" t="s">
        <v>1409</v>
      </c>
      <c r="V22" s="17" t="s">
        <v>248</v>
      </c>
      <c r="W22" s="17" t="s">
        <v>32</v>
      </c>
      <c r="X22" s="17" t="s">
        <v>32</v>
      </c>
      <c r="Y22" s="17" t="s">
        <v>32</v>
      </c>
      <c r="Z22" s="17" t="s">
        <v>32</v>
      </c>
      <c r="AA22" s="17" t="n">
        <v>1</v>
      </c>
      <c r="AB22" s="52" t="n">
        <f aca="false">(COUNTIF('Prism Plants'!S22:Z22,"Y"))</f>
        <v>1</v>
      </c>
    </row>
    <row r="23" customFormat="false" ht="12.75" hidden="false" customHeight="false" outlineLevel="0" collapsed="false">
      <c r="A23" s="15" t="s">
        <v>163</v>
      </c>
      <c r="B23" s="18" t="s">
        <v>165</v>
      </c>
      <c r="C23" s="13" t="s">
        <v>1491</v>
      </c>
      <c r="D23" s="13" t="s">
        <v>1489</v>
      </c>
      <c r="E23" s="13" t="s">
        <v>32</v>
      </c>
      <c r="F23" s="13" t="s">
        <v>32</v>
      </c>
      <c r="G23" s="13" t="s">
        <v>32</v>
      </c>
      <c r="H23" s="13" t="s">
        <v>32</v>
      </c>
      <c r="I23" s="13" t="s">
        <v>32</v>
      </c>
      <c r="J23" s="13" t="s">
        <v>32</v>
      </c>
      <c r="K23" s="13" t="n">
        <v>50</v>
      </c>
      <c r="L23" s="13" t="n">
        <v>50</v>
      </c>
      <c r="M23" s="13" t="s">
        <v>32</v>
      </c>
      <c r="N23" s="13" t="s">
        <v>32</v>
      </c>
      <c r="O23" s="13" t="s">
        <v>32</v>
      </c>
      <c r="P23" s="13" t="s">
        <v>32</v>
      </c>
      <c r="Q23" s="13" t="s">
        <v>32</v>
      </c>
      <c r="R23" s="13" t="s">
        <v>32</v>
      </c>
      <c r="S23" s="13" t="s">
        <v>1409</v>
      </c>
      <c r="T23" s="17" t="s">
        <v>1409</v>
      </c>
      <c r="U23" s="17" t="s">
        <v>32</v>
      </c>
      <c r="V23" s="17" t="s">
        <v>32</v>
      </c>
      <c r="W23" s="17" t="s">
        <v>32</v>
      </c>
      <c r="X23" s="17" t="s">
        <v>32</v>
      </c>
      <c r="Y23" s="17" t="s">
        <v>32</v>
      </c>
      <c r="Z23" s="17" t="s">
        <v>32</v>
      </c>
      <c r="AA23" s="17" t="n">
        <v>100</v>
      </c>
      <c r="AB23" s="52" t="n">
        <f aca="false">(COUNTIF('Prism Plants'!S23:Z23,"Y"))</f>
        <v>2</v>
      </c>
    </row>
    <row r="24" customFormat="false" ht="12.75" hidden="false" customHeight="false" outlineLevel="0" collapsed="false">
      <c r="A24" s="15" t="s">
        <v>168</v>
      </c>
      <c r="B24" s="18" t="s">
        <v>165</v>
      </c>
      <c r="C24" s="13" t="s">
        <v>1465</v>
      </c>
      <c r="D24" s="13" t="s">
        <v>1464</v>
      </c>
      <c r="E24" s="13" t="s">
        <v>1463</v>
      </c>
      <c r="F24" s="13" t="s">
        <v>1492</v>
      </c>
      <c r="G24" s="13" t="s">
        <v>1478</v>
      </c>
      <c r="H24" s="13" t="s">
        <v>1486</v>
      </c>
      <c r="I24" s="13" t="s">
        <v>32</v>
      </c>
      <c r="J24" s="13" t="s">
        <v>32</v>
      </c>
      <c r="K24" s="13" t="n">
        <v>15</v>
      </c>
      <c r="L24" s="13" t="n">
        <v>5</v>
      </c>
      <c r="M24" s="13" t="n">
        <v>8</v>
      </c>
      <c r="N24" s="13" t="n">
        <v>5</v>
      </c>
      <c r="O24" s="13" t="n">
        <v>5</v>
      </c>
      <c r="P24" s="13" t="n">
        <v>2</v>
      </c>
      <c r="Q24" s="13" t="s">
        <v>32</v>
      </c>
      <c r="R24" s="13" t="s">
        <v>32</v>
      </c>
      <c r="S24" s="13" t="s">
        <v>1409</v>
      </c>
      <c r="T24" s="17" t="s">
        <v>248</v>
      </c>
      <c r="U24" s="17" t="s">
        <v>1409</v>
      </c>
      <c r="V24" s="17" t="s">
        <v>248</v>
      </c>
      <c r="W24" s="17" t="s">
        <v>248</v>
      </c>
      <c r="X24" s="17" t="s">
        <v>248</v>
      </c>
      <c r="Y24" s="17" t="s">
        <v>32</v>
      </c>
      <c r="Z24" s="17" t="s">
        <v>32</v>
      </c>
      <c r="AA24" s="17" t="n">
        <v>23</v>
      </c>
      <c r="AB24" s="52" t="n">
        <f aca="false">(COUNTIF('Prism Plants'!S24:Z24,"Y"))</f>
        <v>2</v>
      </c>
    </row>
    <row r="25" customFormat="false" ht="12.75" hidden="false" customHeight="false" outlineLevel="0" collapsed="false">
      <c r="A25" s="15" t="s">
        <v>171</v>
      </c>
      <c r="B25" s="18" t="s">
        <v>206</v>
      </c>
      <c r="C25" s="13" t="s">
        <v>1486</v>
      </c>
      <c r="D25" s="13" t="s">
        <v>1480</v>
      </c>
      <c r="E25" s="13" t="s">
        <v>1463</v>
      </c>
      <c r="F25" s="13" t="s">
        <v>1478</v>
      </c>
      <c r="G25" s="13" t="s">
        <v>1465</v>
      </c>
      <c r="H25" s="13" t="s">
        <v>1468</v>
      </c>
      <c r="I25" s="13" t="s">
        <v>1464</v>
      </c>
      <c r="J25" s="13" t="s">
        <v>32</v>
      </c>
      <c r="K25" s="13" t="n">
        <v>2</v>
      </c>
      <c r="L25" s="13" t="n">
        <v>8</v>
      </c>
      <c r="M25" s="13" t="n">
        <v>5</v>
      </c>
      <c r="N25" s="13" t="n">
        <v>8</v>
      </c>
      <c r="O25" s="13" t="n">
        <v>10</v>
      </c>
      <c r="P25" s="13" t="n">
        <v>5</v>
      </c>
      <c r="Q25" s="13" t="n">
        <v>2</v>
      </c>
      <c r="R25" s="13" t="s">
        <v>32</v>
      </c>
      <c r="S25" s="13" t="s">
        <v>248</v>
      </c>
      <c r="T25" s="17" t="s">
        <v>248</v>
      </c>
      <c r="U25" s="17" t="s">
        <v>1409</v>
      </c>
      <c r="V25" s="17" t="s">
        <v>248</v>
      </c>
      <c r="W25" s="17" t="s">
        <v>1409</v>
      </c>
      <c r="X25" s="17" t="s">
        <v>248</v>
      </c>
      <c r="Y25" s="17" t="s">
        <v>248</v>
      </c>
      <c r="Z25" s="17" t="s">
        <v>32</v>
      </c>
      <c r="AA25" s="17" t="n">
        <f aca="false">(COUNTIF('Prism Plants'!B13:T13,"Y"))</f>
        <v>1</v>
      </c>
      <c r="AB25" s="52" t="n">
        <f aca="false">(COUNTIF('Prism Plants'!S25:Z25,"Y"))</f>
        <v>2</v>
      </c>
    </row>
    <row r="26" customFormat="false" ht="12.75" hidden="false" customHeight="false" outlineLevel="0" collapsed="false">
      <c r="A26" s="15" t="s">
        <v>174</v>
      </c>
      <c r="B26" s="18" t="s">
        <v>165</v>
      </c>
      <c r="C26" s="13" t="s">
        <v>1465</v>
      </c>
      <c r="D26" s="13" t="s">
        <v>1489</v>
      </c>
      <c r="E26" s="13" t="s">
        <v>1483</v>
      </c>
      <c r="F26" s="13" t="s">
        <v>1478</v>
      </c>
      <c r="G26" s="13" t="s">
        <v>32</v>
      </c>
      <c r="H26" s="13" t="s">
        <v>32</v>
      </c>
      <c r="I26" s="13" t="s">
        <v>32</v>
      </c>
      <c r="J26" s="13" t="s">
        <v>32</v>
      </c>
      <c r="K26" s="13" t="n">
        <v>4</v>
      </c>
      <c r="L26" s="13" t="n">
        <v>2</v>
      </c>
      <c r="M26" s="13" t="n">
        <v>1</v>
      </c>
      <c r="N26" s="13" t="n">
        <v>3</v>
      </c>
      <c r="O26" s="13" t="s">
        <v>32</v>
      </c>
      <c r="P26" s="13" t="s">
        <v>32</v>
      </c>
      <c r="Q26" s="13" t="s">
        <v>32</v>
      </c>
      <c r="R26" s="13" t="s">
        <v>32</v>
      </c>
      <c r="S26" s="13" t="s">
        <v>1409</v>
      </c>
      <c r="T26" s="17" t="s">
        <v>1409</v>
      </c>
      <c r="U26" s="17" t="s">
        <v>248</v>
      </c>
      <c r="V26" s="17" t="s">
        <v>248</v>
      </c>
      <c r="W26" s="17" t="s">
        <v>32</v>
      </c>
      <c r="X26" s="17" t="s">
        <v>32</v>
      </c>
      <c r="Y26" s="17" t="s">
        <v>32</v>
      </c>
      <c r="Z26" s="17" t="s">
        <v>32</v>
      </c>
      <c r="AA26" s="17" t="n">
        <v>6</v>
      </c>
      <c r="AB26" s="52" t="n">
        <f aca="false">(COUNTIF('Prism Plants'!S26:Z26,"Y"))</f>
        <v>2</v>
      </c>
    </row>
    <row r="27" customFormat="false" ht="12.75" hidden="false" customHeight="false" outlineLevel="0" collapsed="false">
      <c r="A27" s="15" t="s">
        <v>177</v>
      </c>
      <c r="B27" s="18" t="s">
        <v>165</v>
      </c>
      <c r="C27" s="13" t="s">
        <v>1464</v>
      </c>
      <c r="D27" s="13" t="s">
        <v>1463</v>
      </c>
      <c r="E27" s="13" t="s">
        <v>1465</v>
      </c>
      <c r="F27" s="13" t="s">
        <v>32</v>
      </c>
      <c r="G27" s="13" t="s">
        <v>32</v>
      </c>
      <c r="H27" s="13" t="s">
        <v>32</v>
      </c>
      <c r="I27" s="13" t="s">
        <v>32</v>
      </c>
      <c r="J27" s="13" t="s">
        <v>32</v>
      </c>
      <c r="K27" s="13" t="n">
        <v>5</v>
      </c>
      <c r="L27" s="13" t="n">
        <v>15</v>
      </c>
      <c r="M27" s="13" t="n">
        <v>10</v>
      </c>
      <c r="N27" s="13" t="s">
        <v>32</v>
      </c>
      <c r="O27" s="13" t="s">
        <v>32</v>
      </c>
      <c r="P27" s="13" t="s">
        <v>32</v>
      </c>
      <c r="Q27" s="13" t="s">
        <v>32</v>
      </c>
      <c r="R27" s="13" t="s">
        <v>32</v>
      </c>
      <c r="S27" s="13" t="s">
        <v>248</v>
      </c>
      <c r="T27" s="17" t="s">
        <v>1409</v>
      </c>
      <c r="U27" s="17" t="s">
        <v>1409</v>
      </c>
      <c r="V27" s="17" t="s">
        <v>32</v>
      </c>
      <c r="W27" s="17" t="s">
        <v>32</v>
      </c>
      <c r="X27" s="17" t="s">
        <v>32</v>
      </c>
      <c r="Y27" s="17" t="s">
        <v>32</v>
      </c>
      <c r="Z27" s="17" t="s">
        <v>32</v>
      </c>
      <c r="AA27" s="17" t="n">
        <v>25</v>
      </c>
      <c r="AB27" s="52" t="n">
        <f aca="false">(COUNTIF('Prism Plants'!S27:Z27,"Y"))</f>
        <v>2</v>
      </c>
    </row>
    <row r="28" customFormat="false" ht="12.75" hidden="false" customHeight="false" outlineLevel="0" collapsed="false">
      <c r="A28" s="21" t="s">
        <v>181</v>
      </c>
      <c r="B28" s="18" t="s">
        <v>165</v>
      </c>
      <c r="C28" s="13" t="s">
        <v>1493</v>
      </c>
      <c r="D28" s="13" t="s">
        <v>32</v>
      </c>
      <c r="E28" s="13" t="s">
        <v>32</v>
      </c>
      <c r="F28" s="13" t="s">
        <v>32</v>
      </c>
      <c r="G28" s="13" t="s">
        <v>32</v>
      </c>
      <c r="H28" s="13" t="s">
        <v>32</v>
      </c>
      <c r="I28" s="13" t="s">
        <v>32</v>
      </c>
      <c r="J28" s="13" t="s">
        <v>32</v>
      </c>
      <c r="K28" s="13" t="n">
        <v>1</v>
      </c>
      <c r="L28" s="13" t="s">
        <v>32</v>
      </c>
      <c r="M28" s="13" t="s">
        <v>32</v>
      </c>
      <c r="N28" s="13" t="s">
        <v>32</v>
      </c>
      <c r="O28" s="13" t="s">
        <v>32</v>
      </c>
      <c r="P28" s="13" t="s">
        <v>32</v>
      </c>
      <c r="Q28" s="13" t="s">
        <v>32</v>
      </c>
      <c r="R28" s="13" t="s">
        <v>32</v>
      </c>
      <c r="S28" s="13" t="s">
        <v>1409</v>
      </c>
      <c r="T28" s="17" t="s">
        <v>32</v>
      </c>
      <c r="U28" s="17" t="s">
        <v>32</v>
      </c>
      <c r="V28" s="17" t="s">
        <v>32</v>
      </c>
      <c r="W28" s="17" t="s">
        <v>32</v>
      </c>
      <c r="X28" s="17" t="s">
        <v>32</v>
      </c>
      <c r="Y28" s="17" t="s">
        <v>32</v>
      </c>
      <c r="Z28" s="17" t="s">
        <v>32</v>
      </c>
      <c r="AA28" s="17" t="n">
        <v>1</v>
      </c>
      <c r="AB28" s="52" t="n">
        <f aca="false">(COUNTIF('Prism Plants'!S28:Z28,"Y"))</f>
        <v>1</v>
      </c>
    </row>
    <row r="29" customFormat="false" ht="12.75" hidden="false" customHeight="false" outlineLevel="0" collapsed="false">
      <c r="A29" s="21" t="s">
        <v>184</v>
      </c>
      <c r="B29" s="18" t="s">
        <v>165</v>
      </c>
      <c r="C29" s="13" t="s">
        <v>1478</v>
      </c>
      <c r="D29" s="13" t="s">
        <v>32</v>
      </c>
      <c r="E29" s="13" t="s">
        <v>32</v>
      </c>
      <c r="F29" s="13" t="s">
        <v>32</v>
      </c>
      <c r="G29" s="13" t="s">
        <v>32</v>
      </c>
      <c r="H29" s="13" t="s">
        <v>32</v>
      </c>
      <c r="I29" s="13" t="s">
        <v>32</v>
      </c>
      <c r="J29" s="13" t="s">
        <v>32</v>
      </c>
      <c r="K29" s="13" t="n">
        <v>5</v>
      </c>
      <c r="L29" s="13" t="s">
        <v>32</v>
      </c>
      <c r="M29" s="13" t="s">
        <v>32</v>
      </c>
      <c r="N29" s="13" t="s">
        <v>32</v>
      </c>
      <c r="O29" s="13" t="s">
        <v>32</v>
      </c>
      <c r="P29" s="13" t="s">
        <v>32</v>
      </c>
      <c r="Q29" s="13" t="s">
        <v>32</v>
      </c>
      <c r="R29" s="13" t="s">
        <v>32</v>
      </c>
      <c r="S29" s="13" t="s">
        <v>248</v>
      </c>
      <c r="T29" s="17" t="s">
        <v>32</v>
      </c>
      <c r="U29" s="17" t="s">
        <v>32</v>
      </c>
      <c r="V29" s="17" t="s">
        <v>32</v>
      </c>
      <c r="W29" s="17" t="s">
        <v>32</v>
      </c>
      <c r="X29" s="17" t="s">
        <v>32</v>
      </c>
      <c r="Y29" s="17" t="s">
        <v>32</v>
      </c>
      <c r="Z29" s="17" t="s">
        <v>32</v>
      </c>
      <c r="AA29" s="17" t="n">
        <v>0</v>
      </c>
      <c r="AB29" s="52" t="n">
        <f aca="false">(COUNTIF('Prism Plants'!S29:Z29,"Y"))</f>
        <v>0</v>
      </c>
    </row>
    <row r="30" customFormat="false" ht="12.75" hidden="false" customHeight="false" outlineLevel="0" collapsed="false">
      <c r="A30" s="21" t="s">
        <v>187</v>
      </c>
      <c r="B30" s="18" t="s">
        <v>102</v>
      </c>
      <c r="C30" s="13" t="s">
        <v>1494</v>
      </c>
      <c r="D30" s="13" t="s">
        <v>1473</v>
      </c>
      <c r="E30" s="13" t="s">
        <v>1495</v>
      </c>
      <c r="F30" s="13" t="s">
        <v>32</v>
      </c>
      <c r="G30" s="13" t="s">
        <v>32</v>
      </c>
      <c r="H30" s="13" t="s">
        <v>32</v>
      </c>
      <c r="I30" s="13" t="s">
        <v>32</v>
      </c>
      <c r="J30" s="13" t="s">
        <v>32</v>
      </c>
      <c r="K30" s="13" t="n">
        <v>2</v>
      </c>
      <c r="L30" s="13" t="n">
        <v>2</v>
      </c>
      <c r="M30" s="13" t="n">
        <v>21</v>
      </c>
      <c r="N30" s="13" t="s">
        <v>32</v>
      </c>
      <c r="O30" s="13" t="s">
        <v>32</v>
      </c>
      <c r="P30" s="13" t="s">
        <v>32</v>
      </c>
      <c r="Q30" s="13" t="s">
        <v>32</v>
      </c>
      <c r="R30" s="13" t="s">
        <v>32</v>
      </c>
      <c r="S30" s="13" t="s">
        <v>1409</v>
      </c>
      <c r="T30" s="17" t="s">
        <v>248</v>
      </c>
      <c r="U30" s="17" t="s">
        <v>1409</v>
      </c>
      <c r="V30" s="17" t="s">
        <v>32</v>
      </c>
      <c r="W30" s="17" t="s">
        <v>32</v>
      </c>
      <c r="X30" s="17" t="s">
        <v>32</v>
      </c>
      <c r="Y30" s="17" t="s">
        <v>32</v>
      </c>
      <c r="Z30" s="17" t="s">
        <v>32</v>
      </c>
      <c r="AA30" s="17" t="n">
        <v>23</v>
      </c>
      <c r="AB30" s="52" t="n">
        <f aca="false">(COUNTIF('Prism Plants'!S30:Z30,"Y"))</f>
        <v>2</v>
      </c>
    </row>
    <row r="31" customFormat="false" ht="12.75" hidden="false" customHeight="false" outlineLevel="0" collapsed="false">
      <c r="A31" s="21" t="s">
        <v>191</v>
      </c>
      <c r="B31" s="18" t="s">
        <v>102</v>
      </c>
      <c r="C31" s="13" t="s">
        <v>32</v>
      </c>
      <c r="D31" s="13" t="s">
        <v>32</v>
      </c>
      <c r="E31" s="13" t="s">
        <v>32</v>
      </c>
      <c r="F31" s="13" t="s">
        <v>32</v>
      </c>
      <c r="G31" s="13" t="s">
        <v>32</v>
      </c>
      <c r="H31" s="13" t="s">
        <v>32</v>
      </c>
      <c r="I31" s="13" t="s">
        <v>32</v>
      </c>
      <c r="J31" s="13" t="s">
        <v>32</v>
      </c>
      <c r="K31" s="13" t="s">
        <v>32</v>
      </c>
      <c r="L31" s="13" t="s">
        <v>32</v>
      </c>
      <c r="M31" s="13" t="s">
        <v>32</v>
      </c>
      <c r="N31" s="13" t="s">
        <v>32</v>
      </c>
      <c r="O31" s="13" t="s">
        <v>32</v>
      </c>
      <c r="P31" s="13" t="s">
        <v>32</v>
      </c>
      <c r="Q31" s="13" t="s">
        <v>32</v>
      </c>
      <c r="R31" s="13" t="s">
        <v>32</v>
      </c>
      <c r="S31" s="13" t="s">
        <v>32</v>
      </c>
      <c r="T31" s="13" t="s">
        <v>32</v>
      </c>
      <c r="U31" s="13" t="s">
        <v>32</v>
      </c>
      <c r="V31" s="13" t="s">
        <v>32</v>
      </c>
      <c r="W31" s="13" t="s">
        <v>32</v>
      </c>
      <c r="X31" s="13" t="s">
        <v>32</v>
      </c>
      <c r="Y31" s="13" t="s">
        <v>32</v>
      </c>
      <c r="Z31" s="17" t="s">
        <v>32</v>
      </c>
      <c r="AA31" s="17" t="s">
        <v>32</v>
      </c>
      <c r="AB31" s="52" t="n">
        <f aca="false">(COUNTIF('Prism Plants'!S31:Z31,"Y"))</f>
        <v>0</v>
      </c>
    </row>
    <row r="32" customFormat="false" ht="12.75" hidden="false" customHeight="false" outlineLevel="0" collapsed="false">
      <c r="A32" s="21" t="s">
        <v>193</v>
      </c>
      <c r="B32" s="18" t="s">
        <v>102</v>
      </c>
      <c r="C32" s="13" t="s">
        <v>32</v>
      </c>
      <c r="D32" s="13" t="s">
        <v>32</v>
      </c>
      <c r="E32" s="13" t="s">
        <v>32</v>
      </c>
      <c r="F32" s="13" t="s">
        <v>32</v>
      </c>
      <c r="G32" s="13" t="s">
        <v>32</v>
      </c>
      <c r="H32" s="13" t="s">
        <v>32</v>
      </c>
      <c r="I32" s="13" t="s">
        <v>32</v>
      </c>
      <c r="J32" s="13" t="s">
        <v>32</v>
      </c>
      <c r="K32" s="13" t="s">
        <v>32</v>
      </c>
      <c r="L32" s="13" t="s">
        <v>32</v>
      </c>
      <c r="M32" s="13" t="s">
        <v>32</v>
      </c>
      <c r="N32" s="13" t="s">
        <v>32</v>
      </c>
      <c r="O32" s="13" t="s">
        <v>32</v>
      </c>
      <c r="P32" s="13" t="s">
        <v>32</v>
      </c>
      <c r="Q32" s="13" t="s">
        <v>32</v>
      </c>
      <c r="R32" s="13" t="s">
        <v>32</v>
      </c>
      <c r="S32" s="13" t="s">
        <v>32</v>
      </c>
      <c r="T32" s="13" t="s">
        <v>32</v>
      </c>
      <c r="U32" s="13" t="s">
        <v>32</v>
      </c>
      <c r="V32" s="13" t="s">
        <v>32</v>
      </c>
      <c r="W32" s="13" t="s">
        <v>32</v>
      </c>
      <c r="X32" s="13" t="s">
        <v>32</v>
      </c>
      <c r="Y32" s="13" t="s">
        <v>32</v>
      </c>
      <c r="Z32" s="17" t="s">
        <v>32</v>
      </c>
      <c r="AA32" s="17" t="s">
        <v>32</v>
      </c>
      <c r="AB32" s="52" t="n">
        <f aca="false">(COUNTIF('Prism Plants'!S32:Z32,"Y"))</f>
        <v>0</v>
      </c>
    </row>
    <row r="33" customFormat="false" ht="12.75" hidden="false" customHeight="false" outlineLevel="0" collapsed="false">
      <c r="A33" s="7" t="s">
        <v>195</v>
      </c>
      <c r="B33" s="18" t="s">
        <v>102</v>
      </c>
      <c r="C33" s="13" t="s">
        <v>32</v>
      </c>
      <c r="D33" s="13" t="s">
        <v>32</v>
      </c>
      <c r="E33" s="13" t="s">
        <v>32</v>
      </c>
      <c r="F33" s="13" t="s">
        <v>32</v>
      </c>
      <c r="G33" s="13" t="s">
        <v>32</v>
      </c>
      <c r="H33" s="13" t="s">
        <v>32</v>
      </c>
      <c r="I33" s="13" t="s">
        <v>32</v>
      </c>
      <c r="J33" s="13" t="s">
        <v>32</v>
      </c>
      <c r="K33" s="13" t="s">
        <v>32</v>
      </c>
      <c r="L33" s="13" t="s">
        <v>32</v>
      </c>
      <c r="M33" s="13" t="s">
        <v>32</v>
      </c>
      <c r="N33" s="13" t="s">
        <v>32</v>
      </c>
      <c r="O33" s="13" t="s">
        <v>32</v>
      </c>
      <c r="P33" s="13" t="s">
        <v>32</v>
      </c>
      <c r="Q33" s="13" t="s">
        <v>32</v>
      </c>
      <c r="R33" s="13" t="s">
        <v>32</v>
      </c>
      <c r="S33" s="13" t="s">
        <v>32</v>
      </c>
      <c r="T33" s="13" t="s">
        <v>32</v>
      </c>
      <c r="U33" s="13" t="s">
        <v>32</v>
      </c>
      <c r="V33" s="13" t="s">
        <v>32</v>
      </c>
      <c r="W33" s="13" t="s">
        <v>32</v>
      </c>
      <c r="X33" s="13" t="s">
        <v>32</v>
      </c>
      <c r="Y33" s="13" t="s">
        <v>32</v>
      </c>
      <c r="Z33" s="17" t="s">
        <v>32</v>
      </c>
      <c r="AA33" s="17" t="s">
        <v>32</v>
      </c>
      <c r="AB33" s="52" t="n">
        <f aca="false">(COUNTIF('Prism Plants'!S33:Z33,"Y"))</f>
        <v>0</v>
      </c>
    </row>
    <row r="34" customFormat="false" ht="12.75" hidden="false" customHeight="false" outlineLevel="0" collapsed="false">
      <c r="A34" s="21" t="s">
        <v>197</v>
      </c>
      <c r="B34" s="18" t="s">
        <v>102</v>
      </c>
      <c r="C34" s="13" t="s">
        <v>1472</v>
      </c>
      <c r="D34" s="13" t="s">
        <v>1471</v>
      </c>
      <c r="E34" s="13" t="s">
        <v>1463</v>
      </c>
      <c r="F34" s="13" t="s">
        <v>1496</v>
      </c>
      <c r="G34" s="13" t="s">
        <v>32</v>
      </c>
      <c r="H34" s="13" t="s">
        <v>32</v>
      </c>
      <c r="I34" s="13" t="s">
        <v>32</v>
      </c>
      <c r="J34" s="13" t="s">
        <v>32</v>
      </c>
      <c r="K34" s="13" t="n">
        <v>5</v>
      </c>
      <c r="L34" s="13" t="n">
        <v>2</v>
      </c>
      <c r="M34" s="13" t="n">
        <v>2</v>
      </c>
      <c r="N34" s="13" t="n">
        <v>1</v>
      </c>
      <c r="O34" s="13" t="s">
        <v>32</v>
      </c>
      <c r="P34" s="13" t="s">
        <v>32</v>
      </c>
      <c r="Q34" s="13" t="s">
        <v>32</v>
      </c>
      <c r="R34" s="13" t="s">
        <v>32</v>
      </c>
      <c r="S34" s="13" t="s">
        <v>248</v>
      </c>
      <c r="T34" s="17" t="s">
        <v>248</v>
      </c>
      <c r="U34" s="17" t="s">
        <v>1409</v>
      </c>
      <c r="V34" s="17" t="s">
        <v>248</v>
      </c>
      <c r="W34" s="17" t="s">
        <v>32</v>
      </c>
      <c r="X34" s="17" t="s">
        <v>32</v>
      </c>
      <c r="Y34" s="17" t="s">
        <v>32</v>
      </c>
      <c r="Z34" s="17" t="s">
        <v>32</v>
      </c>
      <c r="AA34" s="17" t="n">
        <v>2</v>
      </c>
      <c r="AB34" s="52" t="n">
        <f aca="false">(COUNTIF('Prism Plants'!S34:Z34,"Y"))</f>
        <v>1</v>
      </c>
    </row>
    <row r="35" customFormat="false" ht="12.75" hidden="false" customHeight="false" outlineLevel="0" collapsed="false">
      <c r="A35" s="21" t="s">
        <v>201</v>
      </c>
      <c r="B35" s="18" t="s">
        <v>138</v>
      </c>
      <c r="C35" s="13" t="s">
        <v>1478</v>
      </c>
      <c r="D35" s="13" t="s">
        <v>1476</v>
      </c>
      <c r="E35" s="13" t="s">
        <v>1497</v>
      </c>
      <c r="F35" s="13" t="s">
        <v>32</v>
      </c>
      <c r="G35" s="13" t="s">
        <v>32</v>
      </c>
      <c r="H35" s="13" t="s">
        <v>32</v>
      </c>
      <c r="I35" s="13" t="s">
        <v>32</v>
      </c>
      <c r="J35" s="13" t="s">
        <v>32</v>
      </c>
      <c r="K35" s="13" t="n">
        <v>55</v>
      </c>
      <c r="L35" s="13" t="n">
        <v>4</v>
      </c>
      <c r="M35" s="13" t="n">
        <v>1</v>
      </c>
      <c r="N35" s="13" t="s">
        <v>32</v>
      </c>
      <c r="O35" s="13" t="s">
        <v>32</v>
      </c>
      <c r="P35" s="13" t="s">
        <v>32</v>
      </c>
      <c r="Q35" s="13" t="s">
        <v>32</v>
      </c>
      <c r="R35" s="13" t="s">
        <v>32</v>
      </c>
      <c r="S35" s="13" t="s">
        <v>248</v>
      </c>
      <c r="T35" s="17" t="s">
        <v>248</v>
      </c>
      <c r="U35" s="17" t="s">
        <v>248</v>
      </c>
      <c r="V35" s="17" t="s">
        <v>32</v>
      </c>
      <c r="W35" s="17" t="s">
        <v>32</v>
      </c>
      <c r="X35" s="17" t="s">
        <v>32</v>
      </c>
      <c r="Y35" s="17" t="s">
        <v>32</v>
      </c>
      <c r="Z35" s="17" t="s">
        <v>32</v>
      </c>
      <c r="AA35" s="17" t="n">
        <v>0</v>
      </c>
      <c r="AB35" s="52" t="n">
        <f aca="false">(COUNTIF('Prism Plants'!S35:Z35,"Y"))</f>
        <v>0</v>
      </c>
    </row>
    <row r="36" customFormat="false" ht="12.75" hidden="false" customHeight="false" outlineLevel="0" collapsed="false">
      <c r="A36" s="21" t="s">
        <v>204</v>
      </c>
      <c r="B36" s="18" t="s">
        <v>206</v>
      </c>
      <c r="C36" s="13" t="s">
        <v>32</v>
      </c>
      <c r="D36" s="13" t="s">
        <v>32</v>
      </c>
      <c r="E36" s="13" t="s">
        <v>32</v>
      </c>
      <c r="F36" s="13" t="s">
        <v>32</v>
      </c>
      <c r="G36" s="13" t="s">
        <v>32</v>
      </c>
      <c r="H36" s="13" t="s">
        <v>32</v>
      </c>
      <c r="I36" s="13" t="s">
        <v>32</v>
      </c>
      <c r="J36" s="13" t="s">
        <v>32</v>
      </c>
      <c r="K36" s="13" t="s">
        <v>32</v>
      </c>
      <c r="L36" s="13" t="s">
        <v>32</v>
      </c>
      <c r="M36" s="13" t="s">
        <v>32</v>
      </c>
      <c r="N36" s="13" t="s">
        <v>32</v>
      </c>
      <c r="O36" s="13" t="s">
        <v>32</v>
      </c>
      <c r="P36" s="13" t="s">
        <v>32</v>
      </c>
      <c r="Q36" s="13" t="s">
        <v>32</v>
      </c>
      <c r="R36" s="13" t="s">
        <v>32</v>
      </c>
      <c r="S36" s="13" t="s">
        <v>32</v>
      </c>
      <c r="T36" s="13" t="s">
        <v>32</v>
      </c>
      <c r="U36" s="13" t="s">
        <v>32</v>
      </c>
      <c r="V36" s="13" t="s">
        <v>32</v>
      </c>
      <c r="W36" s="13" t="s">
        <v>32</v>
      </c>
      <c r="X36" s="13" t="s">
        <v>32</v>
      </c>
      <c r="Y36" s="13" t="s">
        <v>32</v>
      </c>
      <c r="Z36" s="13" t="s">
        <v>32</v>
      </c>
      <c r="AA36" s="17" t="n">
        <v>0</v>
      </c>
      <c r="AB36" s="52" t="n">
        <f aca="false">(COUNTIF('Prism Plants'!S36:Z36,"Y"))</f>
        <v>0</v>
      </c>
    </row>
    <row r="37" customFormat="false" ht="12.75" hidden="false" customHeight="false" outlineLevel="0" collapsed="false">
      <c r="A37" s="7" t="s">
        <v>207</v>
      </c>
      <c r="B37" s="18" t="s">
        <v>138</v>
      </c>
      <c r="C37" s="13" t="s">
        <v>32</v>
      </c>
      <c r="D37" s="13" t="s">
        <v>32</v>
      </c>
      <c r="E37" s="13" t="s">
        <v>32</v>
      </c>
      <c r="F37" s="13" t="s">
        <v>32</v>
      </c>
      <c r="G37" s="13" t="s">
        <v>32</v>
      </c>
      <c r="H37" s="13" t="s">
        <v>32</v>
      </c>
      <c r="I37" s="13" t="s">
        <v>32</v>
      </c>
      <c r="J37" s="13" t="s">
        <v>32</v>
      </c>
      <c r="K37" s="13" t="s">
        <v>32</v>
      </c>
      <c r="L37" s="13" t="s">
        <v>32</v>
      </c>
      <c r="M37" s="13" t="s">
        <v>32</v>
      </c>
      <c r="N37" s="13" t="s">
        <v>32</v>
      </c>
      <c r="O37" s="13" t="s">
        <v>32</v>
      </c>
      <c r="P37" s="13" t="s">
        <v>32</v>
      </c>
      <c r="Q37" s="13" t="s">
        <v>32</v>
      </c>
      <c r="R37" s="13" t="s">
        <v>32</v>
      </c>
      <c r="S37" s="13" t="s">
        <v>32</v>
      </c>
      <c r="T37" s="13" t="s">
        <v>32</v>
      </c>
      <c r="U37" s="13" t="s">
        <v>32</v>
      </c>
      <c r="V37" s="13" t="s">
        <v>32</v>
      </c>
      <c r="W37" s="13" t="s">
        <v>32</v>
      </c>
      <c r="X37" s="13" t="s">
        <v>32</v>
      </c>
      <c r="Y37" s="13" t="s">
        <v>32</v>
      </c>
      <c r="Z37" s="17" t="s">
        <v>32</v>
      </c>
      <c r="AA37" s="17" t="n">
        <v>0</v>
      </c>
      <c r="AB37" s="52" t="n">
        <f aca="false">(COUNTIF('Prism Plants'!S37:Z37,"Y"))</f>
        <v>0</v>
      </c>
    </row>
    <row r="38" customFormat="false" ht="12.75" hidden="false" customHeight="false" outlineLevel="0" collapsed="false">
      <c r="A38" s="21" t="s">
        <v>209</v>
      </c>
      <c r="B38" s="18" t="s">
        <v>206</v>
      </c>
      <c r="C38" s="13" t="s">
        <v>1492</v>
      </c>
      <c r="D38" s="13" t="s">
        <v>1498</v>
      </c>
      <c r="E38" s="13" t="s">
        <v>1466</v>
      </c>
      <c r="F38" s="13" t="s">
        <v>1465</v>
      </c>
      <c r="G38" s="13" t="s">
        <v>1464</v>
      </c>
      <c r="H38" s="13" t="s">
        <v>1499</v>
      </c>
      <c r="I38" s="13" t="s">
        <v>1463</v>
      </c>
      <c r="J38" s="13" t="s">
        <v>32</v>
      </c>
      <c r="K38" s="13" t="n">
        <v>5</v>
      </c>
      <c r="L38" s="13" t="n">
        <v>2</v>
      </c>
      <c r="M38" s="13" t="n">
        <v>2</v>
      </c>
      <c r="N38" s="13" t="n">
        <v>15</v>
      </c>
      <c r="O38" s="13" t="n">
        <v>15</v>
      </c>
      <c r="P38" s="13" t="n">
        <v>6</v>
      </c>
      <c r="Q38" s="13" t="n">
        <v>15</v>
      </c>
      <c r="R38" s="13" t="s">
        <v>32</v>
      </c>
      <c r="S38" s="13" t="s">
        <v>248</v>
      </c>
      <c r="T38" s="17" t="s">
        <v>248</v>
      </c>
      <c r="U38" s="17" t="s">
        <v>248</v>
      </c>
      <c r="V38" s="17" t="s">
        <v>1409</v>
      </c>
      <c r="W38" s="17" t="s">
        <v>248</v>
      </c>
      <c r="X38" s="17" t="s">
        <v>248</v>
      </c>
      <c r="Y38" s="17" t="s">
        <v>1409</v>
      </c>
      <c r="Z38" s="17" t="s">
        <v>32</v>
      </c>
      <c r="AA38" s="17" t="n">
        <v>30</v>
      </c>
      <c r="AB38" s="52" t="n">
        <f aca="false">(COUNTIF('Prism Plants'!S38:Z38,"Y"))</f>
        <v>2</v>
      </c>
    </row>
    <row r="39" customFormat="false" ht="12.75" hidden="false" customHeight="false" outlineLevel="0" collapsed="false">
      <c r="A39" s="21" t="s">
        <v>213</v>
      </c>
      <c r="B39" s="18" t="s">
        <v>206</v>
      </c>
      <c r="C39" s="13" t="s">
        <v>1471</v>
      </c>
      <c r="D39" s="13" t="s">
        <v>1463</v>
      </c>
      <c r="E39" s="13" t="s">
        <v>1465</v>
      </c>
      <c r="F39" s="13" t="s">
        <v>1483</v>
      </c>
      <c r="G39" s="13" t="s">
        <v>32</v>
      </c>
      <c r="H39" s="13" t="s">
        <v>32</v>
      </c>
      <c r="I39" s="13" t="s">
        <v>32</v>
      </c>
      <c r="J39" s="13" t="s">
        <v>32</v>
      </c>
      <c r="K39" s="13" t="n">
        <v>28</v>
      </c>
      <c r="L39" s="13" t="n">
        <v>15</v>
      </c>
      <c r="M39" s="13" t="n">
        <v>10</v>
      </c>
      <c r="N39" s="13" t="n">
        <v>2</v>
      </c>
      <c r="O39" s="13" t="s">
        <v>32</v>
      </c>
      <c r="P39" s="13" t="s">
        <v>32</v>
      </c>
      <c r="Q39" s="13" t="s">
        <v>32</v>
      </c>
      <c r="R39" s="13" t="s">
        <v>32</v>
      </c>
      <c r="S39" s="13" t="s">
        <v>248</v>
      </c>
      <c r="T39" s="17" t="s">
        <v>1409</v>
      </c>
      <c r="U39" s="17" t="s">
        <v>1409</v>
      </c>
      <c r="V39" s="17" t="s">
        <v>248</v>
      </c>
      <c r="W39" s="17" t="s">
        <v>32</v>
      </c>
      <c r="X39" s="17" t="s">
        <v>32</v>
      </c>
      <c r="Y39" s="17" t="s">
        <v>32</v>
      </c>
      <c r="Z39" s="17" t="s">
        <v>32</v>
      </c>
      <c r="AA39" s="17" t="n">
        <v>25</v>
      </c>
      <c r="AB39" s="52" t="n">
        <f aca="false">(COUNTIF('Prism Plants'!S39:Z39,"Y"))</f>
        <v>2</v>
      </c>
    </row>
    <row r="40" customFormat="false" ht="12.75" hidden="false" customHeight="false" outlineLevel="0" collapsed="false">
      <c r="A40" s="7" t="s">
        <v>217</v>
      </c>
      <c r="B40" s="18" t="s">
        <v>206</v>
      </c>
      <c r="C40" s="13" t="s">
        <v>32</v>
      </c>
      <c r="D40" s="13" t="s">
        <v>32</v>
      </c>
      <c r="E40" s="13" t="s">
        <v>32</v>
      </c>
      <c r="F40" s="13" t="s">
        <v>32</v>
      </c>
      <c r="G40" s="13" t="s">
        <v>32</v>
      </c>
      <c r="H40" s="13" t="s">
        <v>32</v>
      </c>
      <c r="I40" s="13" t="s">
        <v>32</v>
      </c>
      <c r="J40" s="13" t="s">
        <v>32</v>
      </c>
      <c r="K40" s="13" t="s">
        <v>32</v>
      </c>
      <c r="L40" s="13" t="s">
        <v>32</v>
      </c>
      <c r="M40" s="13" t="s">
        <v>32</v>
      </c>
      <c r="N40" s="13" t="s">
        <v>32</v>
      </c>
      <c r="O40" s="13" t="s">
        <v>32</v>
      </c>
      <c r="P40" s="13" t="s">
        <v>32</v>
      </c>
      <c r="Q40" s="13" t="s">
        <v>32</v>
      </c>
      <c r="R40" s="13" t="s">
        <v>32</v>
      </c>
      <c r="S40" s="13" t="s">
        <v>32</v>
      </c>
      <c r="T40" s="13" t="s">
        <v>32</v>
      </c>
      <c r="U40" s="13" t="s">
        <v>32</v>
      </c>
      <c r="V40" s="13" t="s">
        <v>32</v>
      </c>
      <c r="W40" s="13" t="s">
        <v>32</v>
      </c>
      <c r="X40" s="13" t="s">
        <v>32</v>
      </c>
      <c r="Y40" s="13" t="s">
        <v>32</v>
      </c>
      <c r="Z40" s="17" t="s">
        <v>32</v>
      </c>
      <c r="AA40" s="17" t="n">
        <v>0</v>
      </c>
      <c r="AB40" s="52" t="n">
        <f aca="false">(COUNTIF('Prism Plants'!S40:Z40,"Y"))</f>
        <v>0</v>
      </c>
    </row>
    <row r="41" customFormat="false" ht="12.75" hidden="false" customHeight="false" outlineLevel="0" collapsed="false">
      <c r="A41" s="7" t="s">
        <v>219</v>
      </c>
      <c r="B41" s="18" t="s">
        <v>1500</v>
      </c>
      <c r="C41" s="13" t="s">
        <v>32</v>
      </c>
      <c r="D41" s="13" t="s">
        <v>32</v>
      </c>
      <c r="E41" s="13" t="s">
        <v>32</v>
      </c>
      <c r="F41" s="13" t="s">
        <v>32</v>
      </c>
      <c r="G41" s="13" t="s">
        <v>32</v>
      </c>
      <c r="H41" s="13" t="s">
        <v>32</v>
      </c>
      <c r="I41" s="13" t="s">
        <v>32</v>
      </c>
      <c r="J41" s="13" t="s">
        <v>32</v>
      </c>
      <c r="K41" s="13" t="s">
        <v>32</v>
      </c>
      <c r="L41" s="13" t="s">
        <v>32</v>
      </c>
      <c r="M41" s="13" t="s">
        <v>32</v>
      </c>
      <c r="N41" s="13" t="s">
        <v>32</v>
      </c>
      <c r="O41" s="13" t="s">
        <v>32</v>
      </c>
      <c r="P41" s="13" t="s">
        <v>32</v>
      </c>
      <c r="Q41" s="13" t="s">
        <v>32</v>
      </c>
      <c r="R41" s="13" t="s">
        <v>32</v>
      </c>
      <c r="S41" s="13" t="s">
        <v>32</v>
      </c>
      <c r="T41" s="13" t="s">
        <v>32</v>
      </c>
      <c r="U41" s="13" t="s">
        <v>32</v>
      </c>
      <c r="V41" s="13" t="s">
        <v>32</v>
      </c>
      <c r="W41" s="13" t="s">
        <v>32</v>
      </c>
      <c r="X41" s="13" t="s">
        <v>32</v>
      </c>
      <c r="Y41" s="13" t="s">
        <v>32</v>
      </c>
      <c r="Z41" s="17" t="s">
        <v>32</v>
      </c>
      <c r="AA41" s="17" t="n">
        <v>0</v>
      </c>
      <c r="AB41" s="52" t="n">
        <f aca="false">(COUNTIF('Prism Plants'!S41:Z41,"Y"))</f>
        <v>0</v>
      </c>
    </row>
    <row r="42" customFormat="false" ht="12.75" hidden="false" customHeight="false" outlineLevel="0" collapsed="false">
      <c r="A42" s="7" t="s">
        <v>221</v>
      </c>
      <c r="B42" s="18" t="s">
        <v>206</v>
      </c>
      <c r="C42" s="13" t="s">
        <v>32</v>
      </c>
      <c r="D42" s="13" t="s">
        <v>32</v>
      </c>
      <c r="E42" s="13" t="s">
        <v>32</v>
      </c>
      <c r="F42" s="13" t="s">
        <v>32</v>
      </c>
      <c r="G42" s="13" t="s">
        <v>32</v>
      </c>
      <c r="H42" s="13" t="s">
        <v>32</v>
      </c>
      <c r="I42" s="13" t="s">
        <v>32</v>
      </c>
      <c r="J42" s="13" t="s">
        <v>32</v>
      </c>
      <c r="K42" s="13" t="s">
        <v>32</v>
      </c>
      <c r="L42" s="13" t="s">
        <v>32</v>
      </c>
      <c r="M42" s="13" t="s">
        <v>32</v>
      </c>
      <c r="N42" s="13" t="s">
        <v>32</v>
      </c>
      <c r="O42" s="13" t="s">
        <v>32</v>
      </c>
      <c r="P42" s="13" t="s">
        <v>32</v>
      </c>
      <c r="Q42" s="13" t="s">
        <v>32</v>
      </c>
      <c r="R42" s="13" t="s">
        <v>32</v>
      </c>
      <c r="S42" s="13" t="s">
        <v>32</v>
      </c>
      <c r="T42" s="13" t="s">
        <v>32</v>
      </c>
      <c r="U42" s="13" t="s">
        <v>32</v>
      </c>
      <c r="V42" s="13" t="s">
        <v>32</v>
      </c>
      <c r="W42" s="13" t="s">
        <v>32</v>
      </c>
      <c r="X42" s="13" t="s">
        <v>32</v>
      </c>
      <c r="Y42" s="13" t="s">
        <v>32</v>
      </c>
      <c r="Z42" s="17" t="s">
        <v>32</v>
      </c>
      <c r="AA42" s="17" t="n">
        <v>0</v>
      </c>
      <c r="AB42" s="52" t="n">
        <f aca="false">(COUNTIF('Prism Plants'!S42:Z42,"Y"))</f>
        <v>0</v>
      </c>
    </row>
    <row r="43" customFormat="false" ht="12.75" hidden="false" customHeight="false" outlineLevel="0" collapsed="false">
      <c r="A43" s="21" t="s">
        <v>223</v>
      </c>
      <c r="B43" s="18" t="s">
        <v>206</v>
      </c>
      <c r="C43" s="13" t="s">
        <v>1489</v>
      </c>
      <c r="D43" s="13" t="s">
        <v>1501</v>
      </c>
      <c r="E43" s="13" t="s">
        <v>1502</v>
      </c>
      <c r="F43" s="13" t="s">
        <v>1503</v>
      </c>
      <c r="G43" s="13" t="s">
        <v>1465</v>
      </c>
      <c r="H43" s="13" t="s">
        <v>1464</v>
      </c>
      <c r="I43" s="13" t="s">
        <v>32</v>
      </c>
      <c r="J43" s="13" t="s">
        <v>32</v>
      </c>
      <c r="K43" s="13" t="n">
        <v>55</v>
      </c>
      <c r="L43" s="13" t="n">
        <v>10</v>
      </c>
      <c r="M43" s="13" t="n">
        <v>10</v>
      </c>
      <c r="N43" s="13" t="n">
        <v>5</v>
      </c>
      <c r="O43" s="13" t="n">
        <v>5</v>
      </c>
      <c r="P43" s="13" t="n">
        <v>15</v>
      </c>
      <c r="Q43" s="13" t="s">
        <v>32</v>
      </c>
      <c r="R43" s="13" t="s">
        <v>32</v>
      </c>
      <c r="S43" s="13" t="s">
        <v>1409</v>
      </c>
      <c r="T43" s="17" t="s">
        <v>248</v>
      </c>
      <c r="U43" s="17" t="s">
        <v>248</v>
      </c>
      <c r="V43" s="17" t="s">
        <v>248</v>
      </c>
      <c r="W43" s="17" t="s">
        <v>1409</v>
      </c>
      <c r="X43" s="17" t="s">
        <v>248</v>
      </c>
      <c r="Y43" s="17" t="s">
        <v>32</v>
      </c>
      <c r="Z43" s="17" t="s">
        <v>32</v>
      </c>
      <c r="AA43" s="17" t="n">
        <v>60</v>
      </c>
      <c r="AB43" s="52" t="n">
        <f aca="false">(COUNTIF('Prism Plants'!S43:Z43,"Y"))</f>
        <v>2</v>
      </c>
    </row>
    <row r="44" customFormat="false" ht="12.75" hidden="false" customHeight="false" outlineLevel="0" collapsed="false">
      <c r="A44" s="21" t="s">
        <v>226</v>
      </c>
      <c r="B44" s="18" t="s">
        <v>206</v>
      </c>
      <c r="C44" s="13" t="s">
        <v>1465</v>
      </c>
      <c r="D44" s="13" t="s">
        <v>1464</v>
      </c>
      <c r="E44" s="13" t="s">
        <v>1504</v>
      </c>
      <c r="F44" s="13" t="s">
        <v>1478</v>
      </c>
      <c r="G44" s="13" t="s">
        <v>1505</v>
      </c>
      <c r="H44" s="13" t="s">
        <v>1485</v>
      </c>
      <c r="I44" s="13" t="s">
        <v>32</v>
      </c>
      <c r="J44" s="13" t="s">
        <v>32</v>
      </c>
      <c r="K44" s="13" t="n">
        <v>2</v>
      </c>
      <c r="L44" s="13" t="n">
        <v>1</v>
      </c>
      <c r="M44" s="13" t="n">
        <v>1</v>
      </c>
      <c r="N44" s="13" t="n">
        <v>1</v>
      </c>
      <c r="O44" s="13" t="n">
        <v>8</v>
      </c>
      <c r="P44" s="13" t="n">
        <v>2</v>
      </c>
      <c r="Q44" s="13" t="s">
        <v>32</v>
      </c>
      <c r="R44" s="13" t="s">
        <v>32</v>
      </c>
      <c r="S44" s="13" t="s">
        <v>1409</v>
      </c>
      <c r="T44" s="17" t="s">
        <v>248</v>
      </c>
      <c r="U44" s="17" t="s">
        <v>248</v>
      </c>
      <c r="V44" s="17" t="s">
        <v>248</v>
      </c>
      <c r="W44" s="17" t="s">
        <v>248</v>
      </c>
      <c r="X44" s="17" t="s">
        <v>248</v>
      </c>
      <c r="Y44" s="17" t="s">
        <v>32</v>
      </c>
      <c r="Z44" s="17" t="s">
        <v>32</v>
      </c>
      <c r="AA44" s="17" t="n">
        <v>2</v>
      </c>
      <c r="AB44" s="52" t="n">
        <f aca="false">(COUNTIF('Prism Plants'!S44:Z44,"Y"))</f>
        <v>1</v>
      </c>
    </row>
    <row r="45" customFormat="false" ht="12.75" hidden="false" customHeight="false" outlineLevel="0" collapsed="false">
      <c r="A45" s="21" t="s">
        <v>229</v>
      </c>
      <c r="B45" s="18" t="s">
        <v>206</v>
      </c>
      <c r="C45" s="13" t="s">
        <v>1464</v>
      </c>
      <c r="D45" s="13" t="s">
        <v>1467</v>
      </c>
      <c r="E45" s="13" t="s">
        <v>1466</v>
      </c>
      <c r="F45" s="13" t="s">
        <v>1496</v>
      </c>
      <c r="G45" s="13" t="s">
        <v>1465</v>
      </c>
      <c r="H45" s="13" t="s">
        <v>1504</v>
      </c>
      <c r="I45" s="13" t="s">
        <v>32</v>
      </c>
      <c r="J45" s="13" t="s">
        <v>32</v>
      </c>
      <c r="K45" s="13" t="n">
        <v>1</v>
      </c>
      <c r="L45" s="13" t="n">
        <v>1</v>
      </c>
      <c r="M45" s="13" t="n">
        <v>2</v>
      </c>
      <c r="N45" s="13" t="n">
        <v>2</v>
      </c>
      <c r="O45" s="13" t="n">
        <v>5</v>
      </c>
      <c r="P45" s="13" t="n">
        <v>5</v>
      </c>
      <c r="Q45" s="13" t="s">
        <v>32</v>
      </c>
      <c r="R45" s="13" t="s">
        <v>32</v>
      </c>
      <c r="S45" s="13" t="s">
        <v>248</v>
      </c>
      <c r="T45" s="17" t="s">
        <v>248</v>
      </c>
      <c r="U45" s="17" t="s">
        <v>248</v>
      </c>
      <c r="V45" s="17" t="s">
        <v>248</v>
      </c>
      <c r="W45" s="17" t="s">
        <v>1409</v>
      </c>
      <c r="X45" s="17" t="s">
        <v>248</v>
      </c>
      <c r="Y45" s="17" t="s">
        <v>32</v>
      </c>
      <c r="Z45" s="17" t="s">
        <v>32</v>
      </c>
      <c r="AA45" s="17" t="n">
        <v>5</v>
      </c>
      <c r="AB45" s="52" t="n">
        <f aca="false">(COUNTIF('Prism Plants'!S45:Z45,"Y"))</f>
        <v>1</v>
      </c>
    </row>
    <row r="46" customFormat="false" ht="12.75" hidden="false" customHeight="false" outlineLevel="0" collapsed="false">
      <c r="A46" s="21" t="s">
        <v>232</v>
      </c>
      <c r="B46" s="18" t="s">
        <v>165</v>
      </c>
      <c r="C46" s="13" t="s">
        <v>1463</v>
      </c>
      <c r="D46" s="13" t="s">
        <v>32</v>
      </c>
      <c r="E46" s="13" t="s">
        <v>32</v>
      </c>
      <c r="F46" s="13" t="s">
        <v>32</v>
      </c>
      <c r="G46" s="13" t="s">
        <v>32</v>
      </c>
      <c r="H46" s="13" t="s">
        <v>32</v>
      </c>
      <c r="I46" s="13" t="s">
        <v>32</v>
      </c>
      <c r="J46" s="13" t="s">
        <v>32</v>
      </c>
      <c r="K46" s="13" t="n">
        <v>1</v>
      </c>
      <c r="L46" s="13" t="s">
        <v>32</v>
      </c>
      <c r="M46" s="13" t="s">
        <v>32</v>
      </c>
      <c r="N46" s="13" t="s">
        <v>32</v>
      </c>
      <c r="O46" s="13" t="s">
        <v>32</v>
      </c>
      <c r="P46" s="13" t="s">
        <v>32</v>
      </c>
      <c r="Q46" s="13" t="s">
        <v>32</v>
      </c>
      <c r="R46" s="13" t="s">
        <v>32</v>
      </c>
      <c r="S46" s="13" t="s">
        <v>1409</v>
      </c>
      <c r="T46" s="17" t="s">
        <v>32</v>
      </c>
      <c r="U46" s="17" t="s">
        <v>32</v>
      </c>
      <c r="V46" s="17" t="s">
        <v>32</v>
      </c>
      <c r="W46" s="17" t="s">
        <v>32</v>
      </c>
      <c r="X46" s="17" t="s">
        <v>32</v>
      </c>
      <c r="Y46" s="17" t="s">
        <v>32</v>
      </c>
      <c r="Z46" s="17" t="s">
        <v>32</v>
      </c>
      <c r="AA46" s="17" t="n">
        <v>1</v>
      </c>
      <c r="AB46" s="52" t="n">
        <f aca="false">(COUNTIF('Prism Plants'!S46:Z46,"Y"))</f>
        <v>1</v>
      </c>
    </row>
    <row r="47" customFormat="false" ht="12.75" hidden="false" customHeight="false" outlineLevel="0" collapsed="false">
      <c r="A47" s="21" t="s">
        <v>236</v>
      </c>
      <c r="B47" s="18" t="s">
        <v>165</v>
      </c>
      <c r="C47" s="13" t="s">
        <v>1478</v>
      </c>
      <c r="D47" s="13" t="s">
        <v>1463</v>
      </c>
      <c r="E47" s="13" t="s">
        <v>1506</v>
      </c>
      <c r="F47" s="13" t="s">
        <v>32</v>
      </c>
      <c r="G47" s="13" t="s">
        <v>32</v>
      </c>
      <c r="H47" s="13" t="s">
        <v>32</v>
      </c>
      <c r="I47" s="13" t="s">
        <v>32</v>
      </c>
      <c r="J47" s="13" t="s">
        <v>32</v>
      </c>
      <c r="K47" s="13" t="n">
        <v>5</v>
      </c>
      <c r="L47" s="13" t="n">
        <v>1</v>
      </c>
      <c r="M47" s="13" t="n">
        <v>4</v>
      </c>
      <c r="N47" s="13" t="s">
        <v>32</v>
      </c>
      <c r="O47" s="13" t="s">
        <v>32</v>
      </c>
      <c r="P47" s="13" t="s">
        <v>32</v>
      </c>
      <c r="Q47" s="13" t="s">
        <v>32</v>
      </c>
      <c r="R47" s="13" t="s">
        <v>32</v>
      </c>
      <c r="S47" s="13" t="s">
        <v>248</v>
      </c>
      <c r="T47" s="17" t="s">
        <v>1409</v>
      </c>
      <c r="U47" s="17" t="s">
        <v>1409</v>
      </c>
      <c r="V47" s="17" t="s">
        <v>32</v>
      </c>
      <c r="W47" s="17" t="s">
        <v>32</v>
      </c>
      <c r="X47" s="17" t="s">
        <v>32</v>
      </c>
      <c r="Y47" s="17" t="s">
        <v>32</v>
      </c>
      <c r="Z47" s="17" t="s">
        <v>32</v>
      </c>
      <c r="AA47" s="17" t="n">
        <v>5</v>
      </c>
      <c r="AB47" s="52" t="n">
        <f aca="false">(COUNTIF('Prism Plants'!S47:Z47,"Y"))</f>
        <v>2</v>
      </c>
    </row>
    <row r="48" customFormat="false" ht="12.75" hidden="false" customHeight="false" outlineLevel="0" collapsed="false">
      <c r="A48" s="21" t="s">
        <v>239</v>
      </c>
      <c r="B48" s="18" t="s">
        <v>138</v>
      </c>
      <c r="C48" s="13" t="s">
        <v>1464</v>
      </c>
      <c r="D48" s="13" t="s">
        <v>1478</v>
      </c>
      <c r="E48" s="13" t="s">
        <v>1507</v>
      </c>
      <c r="F48" s="13" t="s">
        <v>1467</v>
      </c>
      <c r="G48" s="13" t="s">
        <v>1485</v>
      </c>
      <c r="H48" s="13" t="s">
        <v>32</v>
      </c>
      <c r="I48" s="13" t="s">
        <v>32</v>
      </c>
      <c r="J48" s="13" t="s">
        <v>32</v>
      </c>
      <c r="K48" s="13" t="n">
        <v>4</v>
      </c>
      <c r="L48" s="13" t="n">
        <v>3</v>
      </c>
      <c r="M48" s="13" t="n">
        <v>1</v>
      </c>
      <c r="N48" s="13" t="n">
        <v>1</v>
      </c>
      <c r="O48" s="13" t="n">
        <v>1</v>
      </c>
      <c r="P48" s="13" t="s">
        <v>32</v>
      </c>
      <c r="Q48" s="13" t="s">
        <v>32</v>
      </c>
      <c r="R48" s="13" t="s">
        <v>32</v>
      </c>
      <c r="S48" s="13" t="s">
        <v>248</v>
      </c>
      <c r="T48" s="17" t="s">
        <v>248</v>
      </c>
      <c r="U48" s="17" t="s">
        <v>248</v>
      </c>
      <c r="V48" s="17" t="s">
        <v>248</v>
      </c>
      <c r="W48" s="17" t="s">
        <v>248</v>
      </c>
      <c r="X48" s="17" t="s">
        <v>32</v>
      </c>
      <c r="Y48" s="17" t="s">
        <v>32</v>
      </c>
      <c r="Z48" s="17" t="s">
        <v>32</v>
      </c>
      <c r="AA48" s="17" t="n">
        <v>0</v>
      </c>
      <c r="AB48" s="52" t="n">
        <f aca="false">(COUNTIF('Prism Plants'!S48:Z48,"Y"))</f>
        <v>0</v>
      </c>
    </row>
    <row r="49" customFormat="false" ht="12.75" hidden="false" customHeight="false" outlineLevel="0" collapsed="false">
      <c r="A49" s="21" t="s">
        <v>244</v>
      </c>
      <c r="B49" s="18" t="s">
        <v>102</v>
      </c>
      <c r="C49" s="13" t="s">
        <v>32</v>
      </c>
      <c r="D49" s="13" t="s">
        <v>32</v>
      </c>
      <c r="E49" s="13" t="s">
        <v>32</v>
      </c>
      <c r="F49" s="13" t="s">
        <v>32</v>
      </c>
      <c r="G49" s="13" t="s">
        <v>32</v>
      </c>
      <c r="H49" s="13" t="s">
        <v>32</v>
      </c>
      <c r="I49" s="13" t="s">
        <v>32</v>
      </c>
      <c r="J49" s="13" t="s">
        <v>32</v>
      </c>
      <c r="K49" s="13" t="s">
        <v>32</v>
      </c>
      <c r="L49" s="13" t="s">
        <v>32</v>
      </c>
      <c r="M49" s="13" t="s">
        <v>32</v>
      </c>
      <c r="N49" s="13" t="s">
        <v>32</v>
      </c>
      <c r="O49" s="13" t="s">
        <v>32</v>
      </c>
      <c r="P49" s="13" t="s">
        <v>32</v>
      </c>
      <c r="Q49" s="13" t="s">
        <v>32</v>
      </c>
      <c r="R49" s="13" t="s">
        <v>32</v>
      </c>
      <c r="S49" s="13" t="s">
        <v>32</v>
      </c>
      <c r="T49" s="13" t="s">
        <v>32</v>
      </c>
      <c r="U49" s="13" t="s">
        <v>32</v>
      </c>
      <c r="V49" s="13" t="s">
        <v>32</v>
      </c>
      <c r="W49" s="13" t="s">
        <v>32</v>
      </c>
      <c r="X49" s="13" t="s">
        <v>32</v>
      </c>
      <c r="Y49" s="13" t="s">
        <v>32</v>
      </c>
      <c r="Z49" s="17" t="s">
        <v>32</v>
      </c>
      <c r="AA49" s="17" t="n">
        <v>0</v>
      </c>
      <c r="AB49" s="52" t="n">
        <f aca="false">(COUNTIF('Prism Plants'!S49:Z49,"Y"))</f>
        <v>0</v>
      </c>
    </row>
    <row r="50" customFormat="false" ht="12.75" hidden="false" customHeight="false" outlineLevel="0" collapsed="false">
      <c r="A50" s="7" t="s">
        <v>249</v>
      </c>
      <c r="B50" s="18" t="s">
        <v>206</v>
      </c>
      <c r="C50" s="17" t="s">
        <v>32</v>
      </c>
      <c r="D50" s="17" t="s">
        <v>32</v>
      </c>
      <c r="E50" s="17" t="s">
        <v>32</v>
      </c>
      <c r="F50" s="17" t="s">
        <v>32</v>
      </c>
      <c r="G50" s="17" t="s">
        <v>32</v>
      </c>
      <c r="H50" s="17" t="s">
        <v>32</v>
      </c>
      <c r="I50" s="17" t="s">
        <v>32</v>
      </c>
      <c r="J50" s="13" t="s">
        <v>32</v>
      </c>
      <c r="K50" s="17" t="s">
        <v>32</v>
      </c>
      <c r="L50" s="17" t="s">
        <v>32</v>
      </c>
      <c r="M50" s="17" t="s">
        <v>32</v>
      </c>
      <c r="N50" s="17" t="s">
        <v>32</v>
      </c>
      <c r="O50" s="17" t="s">
        <v>32</v>
      </c>
      <c r="P50" s="17" t="s">
        <v>32</v>
      </c>
      <c r="Q50" s="17" t="s">
        <v>32</v>
      </c>
      <c r="R50" s="13" t="s">
        <v>32</v>
      </c>
      <c r="S50" s="17" t="s">
        <v>32</v>
      </c>
      <c r="T50" s="17" t="s">
        <v>32</v>
      </c>
      <c r="U50" s="17" t="s">
        <v>32</v>
      </c>
      <c r="V50" s="17" t="s">
        <v>32</v>
      </c>
      <c r="W50" s="17" t="s">
        <v>32</v>
      </c>
      <c r="X50" s="17" t="s">
        <v>32</v>
      </c>
      <c r="Y50" s="17" t="s">
        <v>32</v>
      </c>
      <c r="Z50" s="17" t="s">
        <v>32</v>
      </c>
      <c r="AA50" s="17" t="n">
        <v>0</v>
      </c>
      <c r="AB50" s="52" t="n">
        <f aca="false">(COUNTIF('Prism Plants'!S50:Z50,"Y"))</f>
        <v>0</v>
      </c>
    </row>
    <row r="51" customFormat="false" ht="12.75" hidden="false" customHeight="false" outlineLevel="0" collapsed="false">
      <c r="A51" s="7" t="s">
        <v>251</v>
      </c>
      <c r="B51" s="18" t="s">
        <v>206</v>
      </c>
      <c r="C51" s="17" t="s">
        <v>32</v>
      </c>
      <c r="D51" s="17" t="s">
        <v>32</v>
      </c>
      <c r="E51" s="17" t="s">
        <v>32</v>
      </c>
      <c r="F51" s="17" t="s">
        <v>32</v>
      </c>
      <c r="G51" s="17" t="s">
        <v>32</v>
      </c>
      <c r="H51" s="17" t="s">
        <v>32</v>
      </c>
      <c r="I51" s="17" t="s">
        <v>32</v>
      </c>
      <c r="J51" s="13" t="s">
        <v>32</v>
      </c>
      <c r="K51" s="17" t="s">
        <v>32</v>
      </c>
      <c r="L51" s="17" t="s">
        <v>32</v>
      </c>
      <c r="M51" s="17" t="s">
        <v>32</v>
      </c>
      <c r="N51" s="17" t="s">
        <v>32</v>
      </c>
      <c r="O51" s="17" t="s">
        <v>32</v>
      </c>
      <c r="P51" s="17" t="s">
        <v>32</v>
      </c>
      <c r="Q51" s="17" t="s">
        <v>32</v>
      </c>
      <c r="R51" s="13" t="s">
        <v>32</v>
      </c>
      <c r="S51" s="17" t="s">
        <v>32</v>
      </c>
      <c r="T51" s="17" t="s">
        <v>32</v>
      </c>
      <c r="U51" s="17" t="s">
        <v>32</v>
      </c>
      <c r="V51" s="17" t="s">
        <v>32</v>
      </c>
      <c r="W51" s="17" t="s">
        <v>32</v>
      </c>
      <c r="X51" s="17" t="s">
        <v>32</v>
      </c>
      <c r="Y51" s="17" t="s">
        <v>32</v>
      </c>
      <c r="Z51" s="17" t="s">
        <v>32</v>
      </c>
      <c r="AA51" s="17" t="n">
        <v>0</v>
      </c>
      <c r="AB51" s="52" t="n">
        <f aca="false">(COUNTIF('Prism Plants'!S51:Z51,"Y"))</f>
        <v>0</v>
      </c>
    </row>
    <row r="52" customFormat="false" ht="12.75" hidden="false" customHeight="false" outlineLevel="0" collapsed="false">
      <c r="A52" s="21" t="s">
        <v>253</v>
      </c>
      <c r="B52" s="18" t="s">
        <v>206</v>
      </c>
      <c r="C52" s="17" t="s">
        <v>1465</v>
      </c>
      <c r="D52" s="17" t="s">
        <v>1478</v>
      </c>
      <c r="E52" s="17" t="s">
        <v>1508</v>
      </c>
      <c r="F52" s="17" t="s">
        <v>1476</v>
      </c>
      <c r="G52" s="17" t="s">
        <v>32</v>
      </c>
      <c r="H52" s="17" t="s">
        <v>32</v>
      </c>
      <c r="I52" s="17" t="s">
        <v>32</v>
      </c>
      <c r="J52" s="13" t="s">
        <v>32</v>
      </c>
      <c r="K52" s="17" t="n">
        <v>5</v>
      </c>
      <c r="L52" s="17" t="n">
        <v>1</v>
      </c>
      <c r="M52" s="17" t="n">
        <v>3</v>
      </c>
      <c r="N52" s="17" t="n">
        <v>1</v>
      </c>
      <c r="O52" s="17" t="s">
        <v>32</v>
      </c>
      <c r="P52" s="17" t="s">
        <v>32</v>
      </c>
      <c r="Q52" s="17" t="s">
        <v>32</v>
      </c>
      <c r="R52" s="13" t="s">
        <v>32</v>
      </c>
      <c r="S52" s="17" t="s">
        <v>1409</v>
      </c>
      <c r="T52" s="17" t="s">
        <v>248</v>
      </c>
      <c r="U52" s="17" t="s">
        <v>248</v>
      </c>
      <c r="V52" s="17" t="s">
        <v>248</v>
      </c>
      <c r="W52" s="17" t="s">
        <v>32</v>
      </c>
      <c r="X52" s="17" t="s">
        <v>32</v>
      </c>
      <c r="Y52" s="17" t="s">
        <v>32</v>
      </c>
      <c r="Z52" s="17" t="s">
        <v>32</v>
      </c>
      <c r="AA52" s="17" t="n">
        <v>5</v>
      </c>
      <c r="AB52" s="52" t="n">
        <f aca="false">(COUNTIF('Prism Plants'!S52:Z52,"Y"))</f>
        <v>1</v>
      </c>
    </row>
    <row r="53" customFormat="false" ht="12.75" hidden="false" customHeight="false" outlineLevel="0" collapsed="false">
      <c r="A53" s="21" t="s">
        <v>257</v>
      </c>
      <c r="B53" s="18" t="s">
        <v>206</v>
      </c>
      <c r="C53" s="13" t="s">
        <v>1508</v>
      </c>
      <c r="D53" s="13" t="s">
        <v>1465</v>
      </c>
      <c r="E53" s="13" t="s">
        <v>1463</v>
      </c>
      <c r="F53" s="13" t="s">
        <v>1471</v>
      </c>
      <c r="G53" s="13" t="s">
        <v>1484</v>
      </c>
      <c r="H53" s="13" t="s">
        <v>32</v>
      </c>
      <c r="I53" s="13" t="s">
        <v>32</v>
      </c>
      <c r="J53" s="13" t="s">
        <v>32</v>
      </c>
      <c r="K53" s="13" t="n">
        <v>5</v>
      </c>
      <c r="L53" s="13" t="n">
        <v>10</v>
      </c>
      <c r="M53" s="13" t="n">
        <v>5</v>
      </c>
      <c r="N53" s="13" t="n">
        <v>5</v>
      </c>
      <c r="O53" s="13" t="n">
        <v>5</v>
      </c>
      <c r="P53" s="13" t="s">
        <v>32</v>
      </c>
      <c r="Q53" s="13" t="s">
        <v>32</v>
      </c>
      <c r="R53" s="13" t="s">
        <v>32</v>
      </c>
      <c r="S53" s="13" t="s">
        <v>248</v>
      </c>
      <c r="T53" s="17" t="s">
        <v>1409</v>
      </c>
      <c r="U53" s="17" t="s">
        <v>1409</v>
      </c>
      <c r="V53" s="17" t="s">
        <v>248</v>
      </c>
      <c r="W53" s="17" t="s">
        <v>1409</v>
      </c>
      <c r="X53" s="17" t="s">
        <v>32</v>
      </c>
      <c r="Y53" s="17" t="s">
        <v>32</v>
      </c>
      <c r="Z53" s="17" t="s">
        <v>32</v>
      </c>
      <c r="AA53" s="17" t="n">
        <v>20</v>
      </c>
      <c r="AB53" s="52" t="n">
        <f aca="false">(COUNTIF('Prism Plants'!S53:Z53,"Y"))</f>
        <v>3</v>
      </c>
    </row>
    <row r="54" customFormat="false" ht="12.75" hidden="false" customHeight="false" outlineLevel="0" collapsed="false">
      <c r="A54" s="21" t="s">
        <v>260</v>
      </c>
      <c r="B54" s="18" t="s">
        <v>206</v>
      </c>
      <c r="C54" s="13" t="s">
        <v>1472</v>
      </c>
      <c r="D54" s="13" t="s">
        <v>32</v>
      </c>
      <c r="E54" s="13" t="s">
        <v>32</v>
      </c>
      <c r="F54" s="13" t="s">
        <v>32</v>
      </c>
      <c r="G54" s="13" t="s">
        <v>32</v>
      </c>
      <c r="H54" s="13" t="s">
        <v>32</v>
      </c>
      <c r="I54" s="13" t="s">
        <v>32</v>
      </c>
      <c r="J54" s="13" t="s">
        <v>32</v>
      </c>
      <c r="K54" s="13" t="n">
        <v>5</v>
      </c>
      <c r="L54" s="13" t="s">
        <v>32</v>
      </c>
      <c r="M54" s="13" t="s">
        <v>32</v>
      </c>
      <c r="N54" s="13" t="s">
        <v>32</v>
      </c>
      <c r="O54" s="13" t="s">
        <v>32</v>
      </c>
      <c r="P54" s="13" t="s">
        <v>32</v>
      </c>
      <c r="Q54" s="13" t="s">
        <v>32</v>
      </c>
      <c r="R54" s="13" t="s">
        <v>32</v>
      </c>
      <c r="S54" s="13" t="s">
        <v>248</v>
      </c>
      <c r="T54" s="17" t="s">
        <v>32</v>
      </c>
      <c r="U54" s="17" t="s">
        <v>32</v>
      </c>
      <c r="V54" s="17" t="s">
        <v>32</v>
      </c>
      <c r="W54" s="17" t="s">
        <v>32</v>
      </c>
      <c r="X54" s="17" t="s">
        <v>32</v>
      </c>
      <c r="Y54" s="17" t="s">
        <v>32</v>
      </c>
      <c r="Z54" s="17" t="s">
        <v>32</v>
      </c>
      <c r="AA54" s="17" t="n">
        <v>0</v>
      </c>
      <c r="AB54" s="52" t="n">
        <f aca="false">(COUNTIF('Prism Plants'!S54:Z54,"Y"))</f>
        <v>0</v>
      </c>
    </row>
    <row r="55" customFormat="false" ht="12.75" hidden="false" customHeight="false" outlineLevel="0" collapsed="false">
      <c r="A55" s="21" t="s">
        <v>263</v>
      </c>
      <c r="B55" s="18" t="s">
        <v>265</v>
      </c>
      <c r="C55" s="13" t="s">
        <v>1465</v>
      </c>
      <c r="D55" s="13" t="s">
        <v>1463</v>
      </c>
      <c r="E55" s="13" t="s">
        <v>1509</v>
      </c>
      <c r="F55" s="13" t="s">
        <v>32</v>
      </c>
      <c r="G55" s="13" t="s">
        <v>32</v>
      </c>
      <c r="H55" s="13" t="s">
        <v>32</v>
      </c>
      <c r="I55" s="13" t="s">
        <v>32</v>
      </c>
      <c r="J55" s="13" t="s">
        <v>32</v>
      </c>
      <c r="K55" s="13" t="n">
        <v>5</v>
      </c>
      <c r="L55" s="13" t="n">
        <v>20</v>
      </c>
      <c r="M55" s="13" t="n">
        <v>50</v>
      </c>
      <c r="N55" s="13" t="s">
        <v>32</v>
      </c>
      <c r="O55" s="13" t="s">
        <v>32</v>
      </c>
      <c r="P55" s="13" t="s">
        <v>32</v>
      </c>
      <c r="Q55" s="13" t="s">
        <v>32</v>
      </c>
      <c r="R55" s="13" t="s">
        <v>32</v>
      </c>
      <c r="S55" s="13" t="s">
        <v>1409</v>
      </c>
      <c r="T55" s="17" t="s">
        <v>1409</v>
      </c>
      <c r="U55" s="17" t="s">
        <v>1409</v>
      </c>
      <c r="V55" s="17" t="s">
        <v>32</v>
      </c>
      <c r="W55" s="17" t="s">
        <v>32</v>
      </c>
      <c r="X55" s="17" t="s">
        <v>32</v>
      </c>
      <c r="Y55" s="17" t="s">
        <v>32</v>
      </c>
      <c r="Z55" s="17" t="s">
        <v>32</v>
      </c>
      <c r="AA55" s="17" t="n">
        <v>75</v>
      </c>
      <c r="AB55" s="52" t="n">
        <f aca="false">(COUNTIF('Prism Plants'!S55:Z55,"Y"))</f>
        <v>3</v>
      </c>
    </row>
    <row r="56" customFormat="false" ht="12.75" hidden="false" customHeight="false" outlineLevel="0" collapsed="false">
      <c r="A56" s="21" t="s">
        <v>270</v>
      </c>
      <c r="B56" s="18" t="s">
        <v>265</v>
      </c>
      <c r="C56" s="13" t="s">
        <v>1465</v>
      </c>
      <c r="D56" s="13" t="s">
        <v>1464</v>
      </c>
      <c r="E56" s="13" t="s">
        <v>1463</v>
      </c>
      <c r="F56" s="13" t="s">
        <v>1487</v>
      </c>
      <c r="G56" s="13" t="s">
        <v>32</v>
      </c>
      <c r="H56" s="13" t="s">
        <v>32</v>
      </c>
      <c r="I56" s="13" t="s">
        <v>32</v>
      </c>
      <c r="J56" s="13" t="s">
        <v>32</v>
      </c>
      <c r="K56" s="13" t="n">
        <v>15</v>
      </c>
      <c r="L56" s="13" t="n">
        <v>5</v>
      </c>
      <c r="M56" s="13" t="n">
        <v>10</v>
      </c>
      <c r="N56" s="13" t="n">
        <v>10</v>
      </c>
      <c r="O56" s="13" t="s">
        <v>32</v>
      </c>
      <c r="P56" s="13" t="s">
        <v>32</v>
      </c>
      <c r="Q56" s="13" t="s">
        <v>32</v>
      </c>
      <c r="R56" s="13" t="s">
        <v>32</v>
      </c>
      <c r="S56" s="13" t="s">
        <v>1409</v>
      </c>
      <c r="T56" s="17" t="s">
        <v>248</v>
      </c>
      <c r="U56" s="17" t="s">
        <v>1409</v>
      </c>
      <c r="V56" s="17" t="s">
        <v>248</v>
      </c>
      <c r="W56" s="17" t="s">
        <v>32</v>
      </c>
      <c r="X56" s="17" t="s">
        <v>32</v>
      </c>
      <c r="Y56" s="17" t="s">
        <v>32</v>
      </c>
      <c r="Z56" s="17" t="s">
        <v>32</v>
      </c>
      <c r="AA56" s="17" t="n">
        <v>25</v>
      </c>
      <c r="AB56" s="52" t="n">
        <f aca="false">(COUNTIF('Prism Plants'!S56:Z56,"Y"))</f>
        <v>2</v>
      </c>
    </row>
    <row r="57" customFormat="false" ht="12.75" hidden="false" customHeight="false" outlineLevel="0" collapsed="false">
      <c r="A57" s="21" t="s">
        <v>276</v>
      </c>
      <c r="B57" s="18" t="s">
        <v>265</v>
      </c>
      <c r="C57" s="13" t="s">
        <v>1487</v>
      </c>
      <c r="D57" s="13" t="s">
        <v>1471</v>
      </c>
      <c r="E57" s="13" t="s">
        <v>32</v>
      </c>
      <c r="F57" s="13" t="s">
        <v>32</v>
      </c>
      <c r="G57" s="13" t="s">
        <v>32</v>
      </c>
      <c r="H57" s="13" t="s">
        <v>32</v>
      </c>
      <c r="I57" s="13" t="s">
        <v>32</v>
      </c>
      <c r="J57" s="13" t="s">
        <v>32</v>
      </c>
      <c r="K57" s="13" t="n">
        <v>10</v>
      </c>
      <c r="L57" s="13" t="n">
        <v>35</v>
      </c>
      <c r="M57" s="13" t="s">
        <v>32</v>
      </c>
      <c r="N57" s="13" t="s">
        <v>32</v>
      </c>
      <c r="O57" s="13" t="s">
        <v>32</v>
      </c>
      <c r="P57" s="13" t="s">
        <v>32</v>
      </c>
      <c r="Q57" s="13" t="s">
        <v>32</v>
      </c>
      <c r="R57" s="13" t="s">
        <v>32</v>
      </c>
      <c r="S57" s="13" t="s">
        <v>248</v>
      </c>
      <c r="T57" s="17" t="s">
        <v>248</v>
      </c>
      <c r="U57" s="17" t="s">
        <v>32</v>
      </c>
      <c r="V57" s="17" t="s">
        <v>32</v>
      </c>
      <c r="W57" s="17" t="s">
        <v>32</v>
      </c>
      <c r="X57" s="17" t="s">
        <v>32</v>
      </c>
      <c r="Y57" s="17" t="s">
        <v>32</v>
      </c>
      <c r="Z57" s="17" t="s">
        <v>32</v>
      </c>
      <c r="AA57" s="17" t="n">
        <v>0</v>
      </c>
      <c r="AB57" s="52" t="n">
        <f aca="false">(COUNTIF('Prism Plants'!S57:Z57,"Y"))</f>
        <v>0</v>
      </c>
    </row>
    <row r="58" customFormat="false" ht="12.75" hidden="false" customHeight="false" outlineLevel="0" collapsed="false">
      <c r="A58" s="7" t="s">
        <v>280</v>
      </c>
      <c r="B58" s="18" t="s">
        <v>265</v>
      </c>
      <c r="C58" s="17" t="s">
        <v>32</v>
      </c>
      <c r="D58" s="17" t="s">
        <v>32</v>
      </c>
      <c r="E58" s="17" t="s">
        <v>32</v>
      </c>
      <c r="F58" s="17" t="s">
        <v>32</v>
      </c>
      <c r="G58" s="17" t="s">
        <v>32</v>
      </c>
      <c r="H58" s="17" t="s">
        <v>32</v>
      </c>
      <c r="I58" s="17" t="s">
        <v>32</v>
      </c>
      <c r="J58" s="13" t="s">
        <v>32</v>
      </c>
      <c r="K58" s="17" t="s">
        <v>32</v>
      </c>
      <c r="L58" s="17" t="s">
        <v>32</v>
      </c>
      <c r="M58" s="17" t="s">
        <v>32</v>
      </c>
      <c r="N58" s="17" t="s">
        <v>32</v>
      </c>
      <c r="O58" s="17" t="s">
        <v>32</v>
      </c>
      <c r="P58" s="17" t="s">
        <v>32</v>
      </c>
      <c r="Q58" s="17" t="s">
        <v>32</v>
      </c>
      <c r="R58" s="13" t="s">
        <v>32</v>
      </c>
      <c r="S58" s="17" t="s">
        <v>32</v>
      </c>
      <c r="T58" s="17" t="s">
        <v>32</v>
      </c>
      <c r="U58" s="17" t="s">
        <v>32</v>
      </c>
      <c r="V58" s="17" t="s">
        <v>32</v>
      </c>
      <c r="W58" s="17" t="s">
        <v>32</v>
      </c>
      <c r="X58" s="17" t="s">
        <v>32</v>
      </c>
      <c r="Y58" s="17" t="s">
        <v>32</v>
      </c>
      <c r="Z58" s="17" t="s">
        <v>32</v>
      </c>
      <c r="AA58" s="17" t="n">
        <v>0</v>
      </c>
      <c r="AB58" s="52" t="n">
        <f aca="false">(COUNTIF('Prism Plants'!S58:Z58,"Y"))</f>
        <v>0</v>
      </c>
    </row>
    <row r="59" customFormat="false" ht="12.75" hidden="false" customHeight="false" outlineLevel="0" collapsed="false">
      <c r="A59" s="21" t="s">
        <v>282</v>
      </c>
      <c r="B59" s="18" t="s">
        <v>265</v>
      </c>
      <c r="C59" s="13" t="s">
        <v>1510</v>
      </c>
      <c r="D59" s="13" t="s">
        <v>1511</v>
      </c>
      <c r="E59" s="13" t="s">
        <v>1464</v>
      </c>
      <c r="F59" s="13" t="s">
        <v>1487</v>
      </c>
      <c r="G59" s="13" t="s">
        <v>32</v>
      </c>
      <c r="H59" s="13" t="s">
        <v>32</v>
      </c>
      <c r="I59" s="13" t="s">
        <v>32</v>
      </c>
      <c r="J59" s="13" t="s">
        <v>32</v>
      </c>
      <c r="K59" s="13" t="n">
        <v>5</v>
      </c>
      <c r="L59" s="13" t="n">
        <v>1</v>
      </c>
      <c r="M59" s="13" t="n">
        <v>5</v>
      </c>
      <c r="N59" s="13" t="n">
        <v>1</v>
      </c>
      <c r="O59" s="13" t="s">
        <v>32</v>
      </c>
      <c r="P59" s="13" t="s">
        <v>32</v>
      </c>
      <c r="Q59" s="13" t="s">
        <v>32</v>
      </c>
      <c r="R59" s="13" t="s">
        <v>32</v>
      </c>
      <c r="S59" s="13" t="s">
        <v>1409</v>
      </c>
      <c r="T59" s="17" t="s">
        <v>248</v>
      </c>
      <c r="U59" s="17" t="s">
        <v>248</v>
      </c>
      <c r="V59" s="17" t="s">
        <v>248</v>
      </c>
      <c r="W59" s="17" t="s">
        <v>32</v>
      </c>
      <c r="X59" s="17" t="s">
        <v>32</v>
      </c>
      <c r="Y59" s="17" t="s">
        <v>32</v>
      </c>
      <c r="Z59" s="17" t="s">
        <v>32</v>
      </c>
      <c r="AA59" s="17" t="n">
        <v>5</v>
      </c>
      <c r="AB59" s="52" t="n">
        <f aca="false">(COUNTIF('Prism Plants'!S59:Z59,"Y"))</f>
        <v>1</v>
      </c>
    </row>
    <row r="60" customFormat="false" ht="12.75" hidden="false" customHeight="false" outlineLevel="0" collapsed="false">
      <c r="A60" s="21" t="s">
        <v>285</v>
      </c>
      <c r="B60" s="18" t="s">
        <v>265</v>
      </c>
      <c r="C60" s="13" t="s">
        <v>1463</v>
      </c>
      <c r="D60" s="13" t="s">
        <v>1508</v>
      </c>
      <c r="E60" s="13" t="s">
        <v>1465</v>
      </c>
      <c r="F60" s="13" t="s">
        <v>1466</v>
      </c>
      <c r="G60" s="13" t="s">
        <v>32</v>
      </c>
      <c r="H60" s="13" t="s">
        <v>32</v>
      </c>
      <c r="I60" s="13" t="s">
        <v>32</v>
      </c>
      <c r="J60" s="13" t="s">
        <v>32</v>
      </c>
      <c r="K60" s="13" t="n">
        <v>20</v>
      </c>
      <c r="L60" s="13" t="n">
        <v>15</v>
      </c>
      <c r="M60" s="13" t="n">
        <v>15</v>
      </c>
      <c r="N60" s="13" t="n">
        <v>5</v>
      </c>
      <c r="O60" s="13" t="s">
        <v>32</v>
      </c>
      <c r="P60" s="13" t="s">
        <v>32</v>
      </c>
      <c r="Q60" s="13" t="s">
        <v>32</v>
      </c>
      <c r="R60" s="13" t="s">
        <v>32</v>
      </c>
      <c r="S60" s="13" t="s">
        <v>1409</v>
      </c>
      <c r="T60" s="17" t="s">
        <v>248</v>
      </c>
      <c r="U60" s="17" t="s">
        <v>1409</v>
      </c>
      <c r="V60" s="17" t="s">
        <v>248</v>
      </c>
      <c r="W60" s="17" t="s">
        <v>32</v>
      </c>
      <c r="X60" s="17" t="s">
        <v>32</v>
      </c>
      <c r="Y60" s="17" t="s">
        <v>32</v>
      </c>
      <c r="Z60" s="17" t="s">
        <v>32</v>
      </c>
      <c r="AA60" s="17" t="n">
        <v>35</v>
      </c>
      <c r="AB60" s="52" t="n">
        <f aca="false">(COUNTIF('Prism Plants'!S60:Z60,"Y"))</f>
        <v>2</v>
      </c>
    </row>
    <row r="61" customFormat="false" ht="12.75" hidden="false" customHeight="false" outlineLevel="0" collapsed="false">
      <c r="A61" s="21" t="s">
        <v>288</v>
      </c>
      <c r="B61" s="18" t="s">
        <v>265</v>
      </c>
      <c r="C61" s="13" t="s">
        <v>1508</v>
      </c>
      <c r="D61" s="13" t="s">
        <v>1465</v>
      </c>
      <c r="E61" s="13" t="s">
        <v>1480</v>
      </c>
      <c r="F61" s="13" t="s">
        <v>1463</v>
      </c>
      <c r="G61" s="13" t="s">
        <v>32</v>
      </c>
      <c r="H61" s="13" t="s">
        <v>32</v>
      </c>
      <c r="I61" s="13" t="s">
        <v>32</v>
      </c>
      <c r="J61" s="13" t="s">
        <v>32</v>
      </c>
      <c r="K61" s="13" t="n">
        <v>30</v>
      </c>
      <c r="L61" s="13" t="n">
        <v>1</v>
      </c>
      <c r="M61" s="13" t="n">
        <v>1</v>
      </c>
      <c r="N61" s="13" t="n">
        <v>18</v>
      </c>
      <c r="O61" s="13" t="s">
        <v>32</v>
      </c>
      <c r="P61" s="13" t="s">
        <v>32</v>
      </c>
      <c r="Q61" s="13" t="s">
        <v>32</v>
      </c>
      <c r="R61" s="13" t="s">
        <v>32</v>
      </c>
      <c r="S61" s="13" t="s">
        <v>248</v>
      </c>
      <c r="T61" s="17" t="s">
        <v>1409</v>
      </c>
      <c r="U61" s="17" t="s">
        <v>248</v>
      </c>
      <c r="V61" s="17" t="s">
        <v>1409</v>
      </c>
      <c r="W61" s="17" t="s">
        <v>32</v>
      </c>
      <c r="X61" s="17" t="s">
        <v>32</v>
      </c>
      <c r="Y61" s="17" t="s">
        <v>32</v>
      </c>
      <c r="Z61" s="17" t="s">
        <v>32</v>
      </c>
      <c r="AA61" s="17" t="n">
        <v>19</v>
      </c>
      <c r="AB61" s="52" t="n">
        <f aca="false">(COUNTIF('Prism Plants'!S61:Z61,"Y"))</f>
        <v>2</v>
      </c>
    </row>
    <row r="62" customFormat="false" ht="12.75" hidden="false" customHeight="false" outlineLevel="0" collapsed="false">
      <c r="A62" s="21" t="s">
        <v>292</v>
      </c>
      <c r="B62" s="18" t="s">
        <v>206</v>
      </c>
      <c r="C62" s="13" t="s">
        <v>1463</v>
      </c>
      <c r="D62" s="13" t="s">
        <v>1465</v>
      </c>
      <c r="E62" s="13" t="s">
        <v>32</v>
      </c>
      <c r="F62" s="13" t="s">
        <v>32</v>
      </c>
      <c r="G62" s="13" t="s">
        <v>32</v>
      </c>
      <c r="H62" s="13" t="s">
        <v>32</v>
      </c>
      <c r="I62" s="13" t="s">
        <v>32</v>
      </c>
      <c r="J62" s="13" t="s">
        <v>32</v>
      </c>
      <c r="K62" s="13" t="n">
        <v>30</v>
      </c>
      <c r="L62" s="13" t="n">
        <v>10</v>
      </c>
      <c r="M62" s="13" t="s">
        <v>32</v>
      </c>
      <c r="N62" s="13" t="s">
        <v>32</v>
      </c>
      <c r="O62" s="13" t="s">
        <v>32</v>
      </c>
      <c r="P62" s="13" t="s">
        <v>32</v>
      </c>
      <c r="Q62" s="13" t="s">
        <v>32</v>
      </c>
      <c r="R62" s="13" t="s">
        <v>32</v>
      </c>
      <c r="S62" s="13" t="s">
        <v>1409</v>
      </c>
      <c r="T62" s="17" t="s">
        <v>1409</v>
      </c>
      <c r="U62" s="17" t="s">
        <v>32</v>
      </c>
      <c r="V62" s="17" t="s">
        <v>32</v>
      </c>
      <c r="W62" s="17" t="s">
        <v>32</v>
      </c>
      <c r="X62" s="17" t="s">
        <v>32</v>
      </c>
      <c r="Y62" s="17" t="s">
        <v>32</v>
      </c>
      <c r="Z62" s="17" t="s">
        <v>32</v>
      </c>
      <c r="AA62" s="17" t="n">
        <v>40</v>
      </c>
      <c r="AB62" s="52" t="n">
        <f aca="false">(COUNTIF('Prism Plants'!S62:Z62,"Y"))</f>
        <v>2</v>
      </c>
    </row>
    <row r="63" customFormat="false" ht="12.75" hidden="false" customHeight="false" outlineLevel="0" collapsed="false">
      <c r="A63" s="7" t="s">
        <v>296</v>
      </c>
      <c r="B63" s="18" t="s">
        <v>265</v>
      </c>
      <c r="C63" s="17" t="s">
        <v>32</v>
      </c>
      <c r="D63" s="17" t="s">
        <v>32</v>
      </c>
      <c r="E63" s="17" t="s">
        <v>32</v>
      </c>
      <c r="F63" s="17" t="s">
        <v>32</v>
      </c>
      <c r="G63" s="17" t="s">
        <v>32</v>
      </c>
      <c r="H63" s="17" t="s">
        <v>32</v>
      </c>
      <c r="I63" s="17" t="s">
        <v>32</v>
      </c>
      <c r="J63" s="13" t="s">
        <v>32</v>
      </c>
      <c r="K63" s="17" t="s">
        <v>32</v>
      </c>
      <c r="L63" s="17" t="s">
        <v>32</v>
      </c>
      <c r="M63" s="17" t="s">
        <v>32</v>
      </c>
      <c r="N63" s="17" t="s">
        <v>32</v>
      </c>
      <c r="O63" s="17" t="s">
        <v>32</v>
      </c>
      <c r="P63" s="17" t="s">
        <v>32</v>
      </c>
      <c r="Q63" s="17" t="s">
        <v>32</v>
      </c>
      <c r="R63" s="13" t="s">
        <v>32</v>
      </c>
      <c r="S63" s="17" t="s">
        <v>32</v>
      </c>
      <c r="T63" s="17" t="s">
        <v>32</v>
      </c>
      <c r="U63" s="17" t="s">
        <v>32</v>
      </c>
      <c r="V63" s="17" t="s">
        <v>32</v>
      </c>
      <c r="W63" s="17" t="s">
        <v>32</v>
      </c>
      <c r="X63" s="17" t="s">
        <v>32</v>
      </c>
      <c r="Y63" s="17" t="s">
        <v>32</v>
      </c>
      <c r="Z63" s="17" t="s">
        <v>32</v>
      </c>
      <c r="AA63" s="17" t="n">
        <v>0</v>
      </c>
      <c r="AB63" s="52" t="n">
        <f aca="false">(COUNTIF('Prism Plants'!S63:Z63,"Y"))</f>
        <v>0</v>
      </c>
    </row>
    <row r="64" customFormat="false" ht="12.75" hidden="false" customHeight="false" outlineLevel="0" collapsed="false">
      <c r="A64" s="7" t="s">
        <v>298</v>
      </c>
      <c r="B64" s="18" t="s">
        <v>265</v>
      </c>
      <c r="C64" s="17" t="s">
        <v>32</v>
      </c>
      <c r="D64" s="17" t="s">
        <v>32</v>
      </c>
      <c r="E64" s="17" t="s">
        <v>32</v>
      </c>
      <c r="F64" s="17" t="s">
        <v>32</v>
      </c>
      <c r="G64" s="17" t="s">
        <v>32</v>
      </c>
      <c r="H64" s="17" t="s">
        <v>32</v>
      </c>
      <c r="I64" s="17" t="s">
        <v>32</v>
      </c>
      <c r="J64" s="13" t="s">
        <v>32</v>
      </c>
      <c r="K64" s="17" t="s">
        <v>32</v>
      </c>
      <c r="L64" s="17" t="s">
        <v>32</v>
      </c>
      <c r="M64" s="17" t="s">
        <v>32</v>
      </c>
      <c r="N64" s="17" t="s">
        <v>32</v>
      </c>
      <c r="O64" s="17" t="s">
        <v>32</v>
      </c>
      <c r="P64" s="17" t="s">
        <v>32</v>
      </c>
      <c r="Q64" s="17" t="s">
        <v>32</v>
      </c>
      <c r="R64" s="13" t="s">
        <v>32</v>
      </c>
      <c r="S64" s="17" t="s">
        <v>32</v>
      </c>
      <c r="T64" s="17" t="s">
        <v>32</v>
      </c>
      <c r="U64" s="17" t="s">
        <v>32</v>
      </c>
      <c r="V64" s="17" t="s">
        <v>32</v>
      </c>
      <c r="W64" s="17" t="s">
        <v>32</v>
      </c>
      <c r="X64" s="17" t="s">
        <v>32</v>
      </c>
      <c r="Y64" s="17" t="s">
        <v>32</v>
      </c>
      <c r="Z64" s="17" t="s">
        <v>32</v>
      </c>
      <c r="AA64" s="17" t="n">
        <v>0</v>
      </c>
      <c r="AB64" s="52" t="n">
        <f aca="false">(COUNTIF('Prism Plants'!S64:Z64,"Y"))</f>
        <v>0</v>
      </c>
    </row>
    <row r="65" customFormat="false" ht="12.75" hidden="false" customHeight="false" outlineLevel="0" collapsed="false">
      <c r="A65" s="7" t="s">
        <v>300</v>
      </c>
      <c r="B65" s="18" t="s">
        <v>265</v>
      </c>
      <c r="C65" s="17" t="s">
        <v>32</v>
      </c>
      <c r="D65" s="17" t="s">
        <v>32</v>
      </c>
      <c r="E65" s="17" t="s">
        <v>32</v>
      </c>
      <c r="F65" s="17" t="s">
        <v>32</v>
      </c>
      <c r="G65" s="17" t="s">
        <v>32</v>
      </c>
      <c r="H65" s="17" t="s">
        <v>32</v>
      </c>
      <c r="I65" s="17" t="s">
        <v>32</v>
      </c>
      <c r="J65" s="13" t="s">
        <v>32</v>
      </c>
      <c r="K65" s="17" t="s">
        <v>32</v>
      </c>
      <c r="L65" s="17" t="s">
        <v>32</v>
      </c>
      <c r="M65" s="17" t="s">
        <v>32</v>
      </c>
      <c r="N65" s="17" t="s">
        <v>32</v>
      </c>
      <c r="O65" s="17" t="s">
        <v>32</v>
      </c>
      <c r="P65" s="17" t="s">
        <v>32</v>
      </c>
      <c r="Q65" s="17" t="s">
        <v>32</v>
      </c>
      <c r="R65" s="13" t="s">
        <v>32</v>
      </c>
      <c r="S65" s="17" t="s">
        <v>32</v>
      </c>
      <c r="T65" s="17" t="s">
        <v>32</v>
      </c>
      <c r="U65" s="17" t="s">
        <v>32</v>
      </c>
      <c r="V65" s="17" t="s">
        <v>32</v>
      </c>
      <c r="W65" s="17" t="s">
        <v>32</v>
      </c>
      <c r="X65" s="17" t="s">
        <v>32</v>
      </c>
      <c r="Y65" s="17" t="s">
        <v>32</v>
      </c>
      <c r="Z65" s="17" t="s">
        <v>32</v>
      </c>
      <c r="AA65" s="17" t="n">
        <v>0</v>
      </c>
      <c r="AB65" s="52" t="n">
        <f aca="false">(COUNTIF('Prism Plants'!S65:Z65,"Y"))</f>
        <v>0</v>
      </c>
    </row>
    <row r="66" customFormat="false" ht="12.75" hidden="false" customHeight="false" outlineLevel="0" collapsed="false">
      <c r="A66" s="21" t="s">
        <v>302</v>
      </c>
      <c r="B66" s="18" t="s">
        <v>265</v>
      </c>
      <c r="C66" s="13" t="s">
        <v>1463</v>
      </c>
      <c r="D66" s="13" t="s">
        <v>1465</v>
      </c>
      <c r="E66" s="13" t="s">
        <v>1474</v>
      </c>
      <c r="F66" s="13" t="s">
        <v>1508</v>
      </c>
      <c r="G66" s="13" t="s">
        <v>32</v>
      </c>
      <c r="H66" s="13" t="s">
        <v>32</v>
      </c>
      <c r="I66" s="13" t="s">
        <v>32</v>
      </c>
      <c r="J66" s="13" t="s">
        <v>32</v>
      </c>
      <c r="K66" s="13" t="n">
        <v>5</v>
      </c>
      <c r="L66" s="13" t="n">
        <v>5</v>
      </c>
      <c r="M66" s="13" t="n">
        <v>10</v>
      </c>
      <c r="N66" s="13" t="n">
        <v>10</v>
      </c>
      <c r="O66" s="13" t="s">
        <v>32</v>
      </c>
      <c r="P66" s="13" t="s">
        <v>32</v>
      </c>
      <c r="Q66" s="13" t="s">
        <v>32</v>
      </c>
      <c r="R66" s="13" t="s">
        <v>32</v>
      </c>
      <c r="S66" s="13" t="s">
        <v>1409</v>
      </c>
      <c r="T66" s="17" t="s">
        <v>1409</v>
      </c>
      <c r="U66" s="17" t="s">
        <v>248</v>
      </c>
      <c r="V66" s="17" t="s">
        <v>248</v>
      </c>
      <c r="W66" s="17" t="s">
        <v>32</v>
      </c>
      <c r="X66" s="17" t="s">
        <v>32</v>
      </c>
      <c r="Y66" s="17" t="s">
        <v>32</v>
      </c>
      <c r="Z66" s="17" t="s">
        <v>32</v>
      </c>
      <c r="AA66" s="17" t="n">
        <v>10</v>
      </c>
      <c r="AB66" s="52" t="n">
        <f aca="false">(COUNTIF('Prism Plants'!S66:Z66,"Y"))</f>
        <v>2</v>
      </c>
    </row>
    <row r="67" customFormat="false" ht="12.75" hidden="false" customHeight="false" outlineLevel="0" collapsed="false">
      <c r="A67" s="7" t="s">
        <v>305</v>
      </c>
      <c r="B67" s="18" t="s">
        <v>307</v>
      </c>
      <c r="C67" s="13" t="s">
        <v>32</v>
      </c>
      <c r="D67" s="13" t="s">
        <v>32</v>
      </c>
      <c r="E67" s="13" t="s">
        <v>32</v>
      </c>
      <c r="F67" s="13" t="s">
        <v>32</v>
      </c>
      <c r="G67" s="13" t="s">
        <v>32</v>
      </c>
      <c r="H67" s="13" t="s">
        <v>32</v>
      </c>
      <c r="I67" s="13" t="s">
        <v>32</v>
      </c>
      <c r="J67" s="13" t="s">
        <v>32</v>
      </c>
      <c r="K67" s="13" t="s">
        <v>32</v>
      </c>
      <c r="L67" s="13" t="s">
        <v>32</v>
      </c>
      <c r="M67" s="13" t="s">
        <v>32</v>
      </c>
      <c r="N67" s="13" t="s">
        <v>32</v>
      </c>
      <c r="O67" s="13" t="s">
        <v>32</v>
      </c>
      <c r="P67" s="13" t="s">
        <v>32</v>
      </c>
      <c r="Q67" s="13" t="s">
        <v>32</v>
      </c>
      <c r="R67" s="13" t="s">
        <v>32</v>
      </c>
      <c r="S67" s="13" t="s">
        <v>32</v>
      </c>
      <c r="T67" s="13" t="s">
        <v>32</v>
      </c>
      <c r="U67" s="13" t="s">
        <v>32</v>
      </c>
      <c r="V67" s="13" t="s">
        <v>32</v>
      </c>
      <c r="W67" s="13" t="s">
        <v>32</v>
      </c>
      <c r="X67" s="13" t="s">
        <v>32</v>
      </c>
      <c r="Y67" s="13" t="s">
        <v>32</v>
      </c>
      <c r="Z67" s="17" t="s">
        <v>32</v>
      </c>
      <c r="AA67" s="17"/>
      <c r="AB67" s="52"/>
    </row>
    <row r="68" customFormat="false" ht="12.75" hidden="false" customHeight="false" outlineLevel="0" collapsed="false">
      <c r="A68" s="21" t="s">
        <v>308</v>
      </c>
      <c r="B68" s="18" t="s">
        <v>307</v>
      </c>
      <c r="C68" s="13" t="s">
        <v>1512</v>
      </c>
      <c r="D68" s="13" t="s">
        <v>1464</v>
      </c>
      <c r="E68" s="13" t="s">
        <v>1471</v>
      </c>
      <c r="F68" s="13" t="s">
        <v>1501</v>
      </c>
      <c r="G68" s="13" t="s">
        <v>1513</v>
      </c>
      <c r="H68" s="13" t="s">
        <v>1514</v>
      </c>
      <c r="I68" s="13" t="s">
        <v>32</v>
      </c>
      <c r="J68" s="13" t="s">
        <v>32</v>
      </c>
      <c r="K68" s="13" t="n">
        <v>30</v>
      </c>
      <c r="L68" s="13" t="n">
        <v>15</v>
      </c>
      <c r="M68" s="13" t="n">
        <v>2</v>
      </c>
      <c r="N68" s="13" t="n">
        <v>25</v>
      </c>
      <c r="O68" s="13" t="n">
        <v>3</v>
      </c>
      <c r="P68" s="13" t="n">
        <v>5</v>
      </c>
      <c r="Q68" s="13" t="s">
        <v>32</v>
      </c>
      <c r="R68" s="13" t="s">
        <v>32</v>
      </c>
      <c r="S68" s="13" t="s">
        <v>1409</v>
      </c>
      <c r="T68" s="17" t="s">
        <v>248</v>
      </c>
      <c r="U68" s="17" t="s">
        <v>248</v>
      </c>
      <c r="V68" s="17" t="s">
        <v>1409</v>
      </c>
      <c r="W68" s="17" t="s">
        <v>248</v>
      </c>
      <c r="X68" s="17" t="s">
        <v>248</v>
      </c>
      <c r="Y68" s="17" t="s">
        <v>32</v>
      </c>
      <c r="Z68" s="17" t="s">
        <v>32</v>
      </c>
      <c r="AA68" s="17"/>
      <c r="AB68" s="17"/>
    </row>
    <row r="69" customFormat="false" ht="12.75" hidden="false" customHeight="false" outlineLevel="0" collapsed="false">
      <c r="A69" s="21" t="s">
        <v>311</v>
      </c>
      <c r="B69" s="18" t="s">
        <v>307</v>
      </c>
      <c r="C69" s="13" t="s">
        <v>1463</v>
      </c>
      <c r="D69" s="13" t="s">
        <v>1515</v>
      </c>
      <c r="E69" s="13" t="s">
        <v>1516</v>
      </c>
      <c r="F69" s="13" t="s">
        <v>1501</v>
      </c>
      <c r="G69" s="13" t="s">
        <v>1465</v>
      </c>
      <c r="H69" s="13" t="s">
        <v>1514</v>
      </c>
      <c r="I69" s="13" t="s">
        <v>32</v>
      </c>
      <c r="J69" s="13" t="s">
        <v>32</v>
      </c>
      <c r="K69" s="13" t="n">
        <v>20</v>
      </c>
      <c r="L69" s="13" t="n">
        <v>2</v>
      </c>
      <c r="M69" s="13" t="n">
        <v>30</v>
      </c>
      <c r="N69" s="13" t="n">
        <v>30</v>
      </c>
      <c r="O69" s="13" t="n">
        <v>5</v>
      </c>
      <c r="P69" s="13" t="n">
        <v>3</v>
      </c>
      <c r="Q69" s="13" t="s">
        <v>32</v>
      </c>
      <c r="R69" s="13" t="s">
        <v>32</v>
      </c>
      <c r="S69" s="13" t="s">
        <v>1409</v>
      </c>
      <c r="T69" s="17" t="s">
        <v>1409</v>
      </c>
      <c r="U69" s="17" t="s">
        <v>248</v>
      </c>
      <c r="V69" s="17" t="s">
        <v>1409</v>
      </c>
      <c r="W69" s="17" t="s">
        <v>1409</v>
      </c>
      <c r="X69" s="17" t="s">
        <v>248</v>
      </c>
      <c r="Y69" s="17" t="s">
        <v>32</v>
      </c>
      <c r="Z69" s="17" t="s">
        <v>32</v>
      </c>
      <c r="AA69" s="17"/>
      <c r="AB69" s="17"/>
    </row>
    <row r="70" customFormat="false" ht="12.75" hidden="false" customHeight="false" outlineLevel="0" collapsed="false">
      <c r="A70" s="21" t="s">
        <v>314</v>
      </c>
      <c r="B70" s="18" t="s">
        <v>307</v>
      </c>
      <c r="C70" s="13" t="s">
        <v>1463</v>
      </c>
      <c r="D70" s="13" t="s">
        <v>1465</v>
      </c>
      <c r="E70" s="13" t="s">
        <v>1488</v>
      </c>
      <c r="F70" s="13" t="s">
        <v>1517</v>
      </c>
      <c r="G70" s="13" t="s">
        <v>1518</v>
      </c>
      <c r="H70" s="13" t="s">
        <v>1501</v>
      </c>
      <c r="I70" s="13" t="s">
        <v>32</v>
      </c>
      <c r="J70" s="13" t="s">
        <v>32</v>
      </c>
      <c r="K70" s="13" t="n">
        <v>50</v>
      </c>
      <c r="L70" s="13" t="n">
        <v>5</v>
      </c>
      <c r="M70" s="13" t="n">
        <v>3</v>
      </c>
      <c r="N70" s="13" t="n">
        <v>2</v>
      </c>
      <c r="O70" s="13" t="n">
        <v>5</v>
      </c>
      <c r="P70" s="13" t="n">
        <v>5</v>
      </c>
      <c r="Q70" s="13" t="s">
        <v>32</v>
      </c>
      <c r="R70" s="13" t="s">
        <v>32</v>
      </c>
      <c r="S70" s="13" t="s">
        <v>1409</v>
      </c>
      <c r="T70" s="17" t="s">
        <v>1409</v>
      </c>
      <c r="U70" s="17" t="s">
        <v>248</v>
      </c>
      <c r="V70" s="17" t="s">
        <v>248</v>
      </c>
      <c r="W70" s="17" t="s">
        <v>1409</v>
      </c>
      <c r="X70" s="17" t="s">
        <v>1409</v>
      </c>
      <c r="Y70" s="17" t="s">
        <v>32</v>
      </c>
      <c r="Z70" s="17" t="s">
        <v>32</v>
      </c>
      <c r="AA70" s="17"/>
      <c r="AB70" s="17"/>
    </row>
    <row r="71" customFormat="false" ht="12.75" hidden="false" customHeight="false" outlineLevel="0" collapsed="false">
      <c r="A71" s="21" t="s">
        <v>317</v>
      </c>
      <c r="B71" s="18" t="s">
        <v>307</v>
      </c>
      <c r="C71" s="13" t="s">
        <v>1463</v>
      </c>
      <c r="D71" s="13" t="s">
        <v>1465</v>
      </c>
      <c r="E71" s="13" t="s">
        <v>1466</v>
      </c>
      <c r="F71" s="13" t="s">
        <v>1519</v>
      </c>
      <c r="G71" s="13" t="s">
        <v>1512</v>
      </c>
      <c r="H71" s="13" t="s">
        <v>32</v>
      </c>
      <c r="I71" s="13" t="s">
        <v>32</v>
      </c>
      <c r="J71" s="13" t="s">
        <v>32</v>
      </c>
      <c r="K71" s="13" t="n">
        <v>10</v>
      </c>
      <c r="L71" s="13" t="n">
        <v>5</v>
      </c>
      <c r="M71" s="13" t="n">
        <v>2</v>
      </c>
      <c r="N71" s="13" t="n">
        <v>1</v>
      </c>
      <c r="O71" s="13" t="n">
        <v>2</v>
      </c>
      <c r="P71" s="13" t="s">
        <v>32</v>
      </c>
      <c r="Q71" s="13" t="s">
        <v>32</v>
      </c>
      <c r="R71" s="13" t="s">
        <v>32</v>
      </c>
      <c r="S71" s="13" t="s">
        <v>1409</v>
      </c>
      <c r="T71" s="17" t="s">
        <v>1409</v>
      </c>
      <c r="U71" s="17" t="s">
        <v>248</v>
      </c>
      <c r="V71" s="17" t="s">
        <v>1409</v>
      </c>
      <c r="W71" s="17" t="s">
        <v>1409</v>
      </c>
      <c r="X71" s="17" t="s">
        <v>32</v>
      </c>
      <c r="Y71" s="17" t="s">
        <v>32</v>
      </c>
      <c r="Z71" s="17" t="s">
        <v>32</v>
      </c>
      <c r="AA71" s="17"/>
      <c r="AB71" s="17"/>
    </row>
    <row r="72" customFormat="false" ht="12.75" hidden="false" customHeight="false" outlineLevel="0" collapsed="false">
      <c r="A72" s="21" t="s">
        <v>320</v>
      </c>
      <c r="B72" s="18" t="s">
        <v>307</v>
      </c>
      <c r="C72" s="17" t="s">
        <v>32</v>
      </c>
      <c r="D72" s="17" t="s">
        <v>32</v>
      </c>
      <c r="E72" s="17" t="s">
        <v>32</v>
      </c>
      <c r="F72" s="17" t="s">
        <v>32</v>
      </c>
      <c r="G72" s="17" t="s">
        <v>32</v>
      </c>
      <c r="H72" s="17" t="s">
        <v>32</v>
      </c>
      <c r="I72" s="17" t="s">
        <v>32</v>
      </c>
      <c r="J72" s="13" t="s">
        <v>32</v>
      </c>
      <c r="K72" s="17" t="s">
        <v>32</v>
      </c>
      <c r="L72" s="17" t="s">
        <v>32</v>
      </c>
      <c r="M72" s="17" t="s">
        <v>32</v>
      </c>
      <c r="N72" s="17" t="s">
        <v>32</v>
      </c>
      <c r="O72" s="17" t="s">
        <v>32</v>
      </c>
      <c r="P72" s="17" t="s">
        <v>32</v>
      </c>
      <c r="Q72" s="17" t="s">
        <v>32</v>
      </c>
      <c r="R72" s="13" t="s">
        <v>32</v>
      </c>
      <c r="S72" s="17" t="s">
        <v>32</v>
      </c>
      <c r="T72" s="17" t="s">
        <v>32</v>
      </c>
      <c r="U72" s="17" t="s">
        <v>32</v>
      </c>
      <c r="V72" s="17" t="s">
        <v>32</v>
      </c>
      <c r="W72" s="17" t="s">
        <v>32</v>
      </c>
      <c r="X72" s="17" t="s">
        <v>32</v>
      </c>
      <c r="Y72" s="17" t="s">
        <v>32</v>
      </c>
      <c r="Z72" s="17" t="s">
        <v>32</v>
      </c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</row>
    <row r="73" customFormat="false" ht="12.75" hidden="false" customHeight="false" outlineLevel="0" collapsed="false">
      <c r="A73" s="15" t="s">
        <v>322</v>
      </c>
      <c r="B73" s="18" t="s">
        <v>307</v>
      </c>
      <c r="C73" s="17" t="s">
        <v>1478</v>
      </c>
      <c r="D73" s="17" t="s">
        <v>1463</v>
      </c>
      <c r="E73" s="17" t="s">
        <v>32</v>
      </c>
      <c r="F73" s="17" t="s">
        <v>32</v>
      </c>
      <c r="G73" s="17" t="s">
        <v>32</v>
      </c>
      <c r="H73" s="17" t="s">
        <v>32</v>
      </c>
      <c r="I73" s="17" t="s">
        <v>32</v>
      </c>
      <c r="J73" s="13" t="s">
        <v>32</v>
      </c>
      <c r="K73" s="17" t="n">
        <v>10</v>
      </c>
      <c r="L73" s="17" t="n">
        <v>5</v>
      </c>
      <c r="M73" s="17" t="s">
        <v>32</v>
      </c>
      <c r="N73" s="17" t="s">
        <v>32</v>
      </c>
      <c r="O73" s="17" t="s">
        <v>32</v>
      </c>
      <c r="P73" s="17" t="s">
        <v>32</v>
      </c>
      <c r="Q73" s="17" t="s">
        <v>32</v>
      </c>
      <c r="R73" s="13" t="s">
        <v>32</v>
      </c>
      <c r="S73" s="17" t="s">
        <v>248</v>
      </c>
      <c r="T73" s="17" t="s">
        <v>1409</v>
      </c>
      <c r="U73" s="17" t="s">
        <v>32</v>
      </c>
      <c r="V73" s="17" t="s">
        <v>32</v>
      </c>
      <c r="W73" s="17" t="s">
        <v>32</v>
      </c>
      <c r="X73" s="17" t="s">
        <v>32</v>
      </c>
      <c r="Y73" s="17" t="s">
        <v>32</v>
      </c>
      <c r="Z73" s="17" t="s">
        <v>32</v>
      </c>
      <c r="AA73" s="17"/>
      <c r="AB73" s="17"/>
    </row>
    <row r="74" customFormat="false" ht="12.75" hidden="false" customHeight="false" outlineLevel="0" collapsed="false">
      <c r="A74" s="15" t="s">
        <v>325</v>
      </c>
      <c r="B74" s="18" t="s">
        <v>307</v>
      </c>
      <c r="C74" s="17" t="s">
        <v>1501</v>
      </c>
      <c r="D74" s="17" t="s">
        <v>1463</v>
      </c>
      <c r="E74" s="17" t="s">
        <v>1513</v>
      </c>
      <c r="F74" s="17" t="s">
        <v>1516</v>
      </c>
      <c r="G74" s="17" t="s">
        <v>32</v>
      </c>
      <c r="H74" s="17" t="s">
        <v>32</v>
      </c>
      <c r="I74" s="17" t="s">
        <v>32</v>
      </c>
      <c r="J74" s="13" t="s">
        <v>32</v>
      </c>
      <c r="K74" s="17" t="n">
        <v>2</v>
      </c>
      <c r="L74" s="17" t="n">
        <v>5</v>
      </c>
      <c r="M74" s="17" t="n">
        <v>3</v>
      </c>
      <c r="N74" s="17" t="n">
        <v>10</v>
      </c>
      <c r="O74" s="17" t="s">
        <v>32</v>
      </c>
      <c r="P74" s="17" t="s">
        <v>32</v>
      </c>
      <c r="Q74" s="17" t="s">
        <v>32</v>
      </c>
      <c r="R74" s="13" t="s">
        <v>32</v>
      </c>
      <c r="S74" s="17" t="s">
        <v>1409</v>
      </c>
      <c r="T74" s="17" t="s">
        <v>1409</v>
      </c>
      <c r="U74" s="17" t="s">
        <v>248</v>
      </c>
      <c r="V74" s="17" t="s">
        <v>248</v>
      </c>
      <c r="W74" s="17" t="s">
        <v>32</v>
      </c>
      <c r="X74" s="17" t="s">
        <v>32</v>
      </c>
      <c r="Y74" s="17" t="s">
        <v>32</v>
      </c>
      <c r="Z74" s="17" t="s">
        <v>32</v>
      </c>
      <c r="AA74" s="17"/>
      <c r="AB74" s="17"/>
    </row>
    <row r="75" customFormat="false" ht="12.75" hidden="false" customHeight="false" outlineLevel="0" collapsed="false">
      <c r="A75" s="15" t="s">
        <v>328</v>
      </c>
      <c r="B75" s="18" t="s">
        <v>307</v>
      </c>
      <c r="C75" s="17" t="s">
        <v>1465</v>
      </c>
      <c r="D75" s="17" t="s">
        <v>1478</v>
      </c>
      <c r="E75" s="17" t="s">
        <v>1463</v>
      </c>
      <c r="F75" s="17" t="s">
        <v>1513</v>
      </c>
      <c r="G75" s="17" t="s">
        <v>1487</v>
      </c>
      <c r="H75" s="17" t="s">
        <v>1501</v>
      </c>
      <c r="I75" s="17" t="s">
        <v>32</v>
      </c>
      <c r="J75" s="13" t="s">
        <v>32</v>
      </c>
      <c r="K75" s="17" t="n">
        <v>5</v>
      </c>
      <c r="L75" s="17" t="n">
        <v>5</v>
      </c>
      <c r="M75" s="17" t="n">
        <v>5</v>
      </c>
      <c r="N75" s="17" t="n">
        <v>3</v>
      </c>
      <c r="O75" s="17" t="n">
        <v>2</v>
      </c>
      <c r="P75" s="17" t="n">
        <v>10</v>
      </c>
      <c r="Q75" s="17" t="s">
        <v>32</v>
      </c>
      <c r="R75" s="13" t="s">
        <v>32</v>
      </c>
      <c r="S75" s="17" t="s">
        <v>1409</v>
      </c>
      <c r="T75" s="17" t="s">
        <v>248</v>
      </c>
      <c r="U75" s="17" t="s">
        <v>1409</v>
      </c>
      <c r="V75" s="17" t="s">
        <v>248</v>
      </c>
      <c r="W75" s="17" t="s">
        <v>248</v>
      </c>
      <c r="X75" s="17" t="s">
        <v>1409</v>
      </c>
      <c r="Y75" s="17" t="s">
        <v>248</v>
      </c>
      <c r="Z75" s="17" t="s">
        <v>32</v>
      </c>
      <c r="AA75" s="17"/>
      <c r="AB75" s="17"/>
    </row>
    <row r="76" customFormat="false" ht="12.75" hidden="false" customHeight="false" outlineLevel="0" collapsed="false">
      <c r="A76" s="21" t="s">
        <v>331</v>
      </c>
      <c r="B76" s="18" t="s">
        <v>307</v>
      </c>
      <c r="C76" s="17" t="s">
        <v>32</v>
      </c>
      <c r="D76" s="17" t="s">
        <v>32</v>
      </c>
      <c r="E76" s="17" t="s">
        <v>32</v>
      </c>
      <c r="F76" s="17" t="s">
        <v>32</v>
      </c>
      <c r="G76" s="17" t="s">
        <v>32</v>
      </c>
      <c r="H76" s="17" t="s">
        <v>32</v>
      </c>
      <c r="I76" s="17" t="s">
        <v>32</v>
      </c>
      <c r="J76" s="13" t="s">
        <v>32</v>
      </c>
      <c r="K76" s="17" t="s">
        <v>32</v>
      </c>
      <c r="L76" s="17" t="s">
        <v>32</v>
      </c>
      <c r="M76" s="17" t="s">
        <v>32</v>
      </c>
      <c r="N76" s="17" t="s">
        <v>32</v>
      </c>
      <c r="O76" s="17" t="s">
        <v>32</v>
      </c>
      <c r="P76" s="17" t="s">
        <v>32</v>
      </c>
      <c r="Q76" s="17" t="s">
        <v>32</v>
      </c>
      <c r="R76" s="13" t="s">
        <v>32</v>
      </c>
      <c r="S76" s="17" t="s">
        <v>32</v>
      </c>
      <c r="T76" s="17" t="s">
        <v>32</v>
      </c>
      <c r="U76" s="17" t="s">
        <v>32</v>
      </c>
      <c r="V76" s="17" t="s">
        <v>32</v>
      </c>
      <c r="W76" s="17" t="s">
        <v>32</v>
      </c>
      <c r="X76" s="17" t="s">
        <v>32</v>
      </c>
      <c r="Y76" s="17" t="s">
        <v>32</v>
      </c>
      <c r="Z76" s="17" t="s">
        <v>32</v>
      </c>
      <c r="AA76" s="17"/>
      <c r="AB76" s="17"/>
    </row>
    <row r="77" customFormat="false" ht="12.75" hidden="false" customHeight="false" outlineLevel="0" collapsed="false">
      <c r="A77" s="21" t="s">
        <v>333</v>
      </c>
      <c r="B77" s="18" t="s">
        <v>307</v>
      </c>
      <c r="C77" s="17" t="s">
        <v>32</v>
      </c>
      <c r="D77" s="17" t="s">
        <v>32</v>
      </c>
      <c r="E77" s="17" t="s">
        <v>32</v>
      </c>
      <c r="F77" s="17" t="s">
        <v>32</v>
      </c>
      <c r="G77" s="17" t="s">
        <v>32</v>
      </c>
      <c r="H77" s="17" t="s">
        <v>32</v>
      </c>
      <c r="I77" s="17" t="s">
        <v>32</v>
      </c>
      <c r="J77" s="13" t="s">
        <v>32</v>
      </c>
      <c r="K77" s="17" t="s">
        <v>32</v>
      </c>
      <c r="L77" s="17" t="s">
        <v>32</v>
      </c>
      <c r="M77" s="17" t="s">
        <v>32</v>
      </c>
      <c r="N77" s="17" t="s">
        <v>32</v>
      </c>
      <c r="O77" s="17" t="s">
        <v>32</v>
      </c>
      <c r="P77" s="17" t="s">
        <v>32</v>
      </c>
      <c r="Q77" s="17" t="s">
        <v>32</v>
      </c>
      <c r="R77" s="13" t="s">
        <v>32</v>
      </c>
      <c r="S77" s="17" t="s">
        <v>32</v>
      </c>
      <c r="T77" s="17" t="s">
        <v>32</v>
      </c>
      <c r="U77" s="17" t="s">
        <v>32</v>
      </c>
      <c r="V77" s="17" t="s">
        <v>32</v>
      </c>
      <c r="W77" s="17" t="s">
        <v>32</v>
      </c>
      <c r="X77" s="17" t="s">
        <v>32</v>
      </c>
      <c r="Y77" s="17" t="s">
        <v>32</v>
      </c>
      <c r="Z77" s="17" t="s">
        <v>32</v>
      </c>
      <c r="AA77" s="17"/>
      <c r="AB77" s="17"/>
    </row>
    <row r="78" customFormat="false" ht="12.75" hidden="false" customHeight="false" outlineLevel="0" collapsed="false">
      <c r="A78" s="21" t="s">
        <v>335</v>
      </c>
      <c r="B78" s="18" t="s">
        <v>307</v>
      </c>
      <c r="C78" s="44" t="s">
        <v>1520</v>
      </c>
      <c r="D78" s="44" t="s">
        <v>1521</v>
      </c>
      <c r="E78" s="44" t="s">
        <v>1513</v>
      </c>
      <c r="F78" s="44" t="s">
        <v>1471</v>
      </c>
      <c r="G78" s="44" t="s">
        <v>32</v>
      </c>
      <c r="H78" s="44" t="s">
        <v>32</v>
      </c>
      <c r="I78" s="44" t="s">
        <v>32</v>
      </c>
      <c r="J78" s="13" t="s">
        <v>32</v>
      </c>
      <c r="K78" s="44" t="n">
        <v>20</v>
      </c>
      <c r="L78" s="44" t="n">
        <v>10</v>
      </c>
      <c r="M78" s="44" t="n">
        <v>10</v>
      </c>
      <c r="N78" s="44" t="n">
        <v>40</v>
      </c>
      <c r="O78" s="44" t="s">
        <v>32</v>
      </c>
      <c r="P78" s="44" t="s">
        <v>32</v>
      </c>
      <c r="Q78" s="44" t="s">
        <v>32</v>
      </c>
      <c r="R78" s="13" t="s">
        <v>32</v>
      </c>
      <c r="S78" s="44" t="s">
        <v>248</v>
      </c>
      <c r="T78" s="44" t="s">
        <v>248</v>
      </c>
      <c r="U78" s="44" t="s">
        <v>248</v>
      </c>
      <c r="V78" s="44" t="s">
        <v>248</v>
      </c>
      <c r="W78" s="44" t="s">
        <v>32</v>
      </c>
      <c r="X78" s="44" t="s">
        <v>32</v>
      </c>
      <c r="Y78" s="44" t="s">
        <v>32</v>
      </c>
      <c r="Z78" s="17" t="s">
        <v>32</v>
      </c>
      <c r="AA78" s="17"/>
      <c r="AB78" s="17"/>
    </row>
    <row r="79" customFormat="false" ht="12.75" hidden="false" customHeight="false" outlineLevel="0" collapsed="false">
      <c r="A79" s="21" t="s">
        <v>339</v>
      </c>
      <c r="B79" s="16" t="s">
        <v>337</v>
      </c>
      <c r="C79" s="17" t="s">
        <v>32</v>
      </c>
      <c r="D79" s="17" t="s">
        <v>32</v>
      </c>
      <c r="E79" s="17" t="s">
        <v>32</v>
      </c>
      <c r="F79" s="17" t="s">
        <v>32</v>
      </c>
      <c r="G79" s="17" t="s">
        <v>32</v>
      </c>
      <c r="H79" s="17" t="s">
        <v>32</v>
      </c>
      <c r="I79" s="17" t="s">
        <v>32</v>
      </c>
      <c r="J79" s="13" t="s">
        <v>32</v>
      </c>
      <c r="K79" s="17" t="s">
        <v>32</v>
      </c>
      <c r="L79" s="17" t="s">
        <v>32</v>
      </c>
      <c r="M79" s="17" t="s">
        <v>32</v>
      </c>
      <c r="N79" s="17" t="s">
        <v>32</v>
      </c>
      <c r="O79" s="17" t="s">
        <v>32</v>
      </c>
      <c r="P79" s="17" t="s">
        <v>32</v>
      </c>
      <c r="Q79" s="17" t="s">
        <v>32</v>
      </c>
      <c r="R79" s="13" t="s">
        <v>32</v>
      </c>
      <c r="S79" s="17" t="s">
        <v>32</v>
      </c>
      <c r="T79" s="17" t="s">
        <v>32</v>
      </c>
      <c r="U79" s="17" t="s">
        <v>32</v>
      </c>
      <c r="V79" s="17" t="s">
        <v>32</v>
      </c>
      <c r="W79" s="17" t="s">
        <v>32</v>
      </c>
      <c r="X79" s="17" t="s">
        <v>32</v>
      </c>
      <c r="Y79" s="17" t="s">
        <v>32</v>
      </c>
      <c r="Z79" s="17" t="s">
        <v>32</v>
      </c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</row>
    <row r="80" customFormat="false" ht="12.75" hidden="false" customHeight="false" outlineLevel="0" collapsed="false">
      <c r="A80" s="21" t="s">
        <v>341</v>
      </c>
      <c r="B80" s="55" t="s">
        <v>337</v>
      </c>
      <c r="C80" s="44" t="s">
        <v>1522</v>
      </c>
      <c r="D80" s="44" t="s">
        <v>32</v>
      </c>
      <c r="E80" s="44" t="s">
        <v>32</v>
      </c>
      <c r="F80" s="44" t="s">
        <v>32</v>
      </c>
      <c r="G80" s="44" t="s">
        <v>32</v>
      </c>
      <c r="H80" s="44" t="s">
        <v>32</v>
      </c>
      <c r="I80" s="44" t="s">
        <v>32</v>
      </c>
      <c r="J80" s="13" t="s">
        <v>32</v>
      </c>
      <c r="K80" s="44" t="n">
        <v>40</v>
      </c>
      <c r="L80" s="44" t="s">
        <v>32</v>
      </c>
      <c r="M80" s="44" t="s">
        <v>32</v>
      </c>
      <c r="N80" s="44" t="s">
        <v>32</v>
      </c>
      <c r="O80" s="44" t="s">
        <v>32</v>
      </c>
      <c r="P80" s="44" t="s">
        <v>32</v>
      </c>
      <c r="Q80" s="44" t="s">
        <v>32</v>
      </c>
      <c r="R80" s="13" t="s">
        <v>32</v>
      </c>
      <c r="S80" s="44" t="s">
        <v>1409</v>
      </c>
      <c r="T80" s="44" t="s">
        <v>32</v>
      </c>
      <c r="U80" s="44" t="s">
        <v>32</v>
      </c>
      <c r="V80" s="44" t="s">
        <v>32</v>
      </c>
      <c r="W80" s="44" t="s">
        <v>32</v>
      </c>
      <c r="X80" s="44" t="s">
        <v>32</v>
      </c>
      <c r="Y80" s="44" t="s">
        <v>32</v>
      </c>
      <c r="Z80" s="17" t="s">
        <v>32</v>
      </c>
      <c r="AA80" s="17"/>
      <c r="AB80" s="17"/>
    </row>
    <row r="81" customFormat="false" ht="12.75" hidden="false" customHeight="false" outlineLevel="0" collapsed="false">
      <c r="A81" s="21" t="s">
        <v>346</v>
      </c>
      <c r="B81" s="55" t="s">
        <v>337</v>
      </c>
      <c r="C81" s="44" t="s">
        <v>1523</v>
      </c>
      <c r="D81" s="44" t="s">
        <v>1465</v>
      </c>
      <c r="E81" s="44" t="s">
        <v>1524</v>
      </c>
      <c r="F81" s="44" t="s">
        <v>32</v>
      </c>
      <c r="G81" s="44" t="s">
        <v>32</v>
      </c>
      <c r="H81" s="44" t="s">
        <v>32</v>
      </c>
      <c r="I81" s="44" t="s">
        <v>32</v>
      </c>
      <c r="J81" s="13" t="s">
        <v>32</v>
      </c>
      <c r="K81" s="44" t="n">
        <v>25</v>
      </c>
      <c r="L81" s="44" t="n">
        <v>15</v>
      </c>
      <c r="M81" s="44" t="n">
        <v>10</v>
      </c>
      <c r="N81" s="44" t="s">
        <v>32</v>
      </c>
      <c r="O81" s="44" t="s">
        <v>32</v>
      </c>
      <c r="P81" s="44" t="s">
        <v>32</v>
      </c>
      <c r="Q81" s="44" t="s">
        <v>32</v>
      </c>
      <c r="R81" s="13" t="s">
        <v>32</v>
      </c>
      <c r="S81" s="44" t="s">
        <v>248</v>
      </c>
      <c r="T81" s="44" t="s">
        <v>1409</v>
      </c>
      <c r="U81" s="44" t="s">
        <v>1409</v>
      </c>
      <c r="V81" s="44" t="s">
        <v>32</v>
      </c>
      <c r="W81" s="44" t="s">
        <v>32</v>
      </c>
      <c r="X81" s="44" t="s">
        <v>32</v>
      </c>
      <c r="Y81" s="44" t="s">
        <v>32</v>
      </c>
      <c r="Z81" s="17" t="s">
        <v>32</v>
      </c>
      <c r="AA81" s="17"/>
      <c r="AB81" s="17"/>
    </row>
    <row r="82" customFormat="false" ht="12.75" hidden="false" customHeight="false" outlineLevel="0" collapsed="false">
      <c r="A82" s="21" t="s">
        <v>349</v>
      </c>
      <c r="B82" s="55" t="s">
        <v>337</v>
      </c>
      <c r="C82" s="44" t="s">
        <v>1465</v>
      </c>
      <c r="D82" s="44" t="s">
        <v>1523</v>
      </c>
      <c r="E82" s="44" t="s">
        <v>1463</v>
      </c>
      <c r="F82" s="44" t="s">
        <v>1525</v>
      </c>
      <c r="G82" s="44" t="s">
        <v>32</v>
      </c>
      <c r="H82" s="44" t="s">
        <v>32</v>
      </c>
      <c r="I82" s="44" t="s">
        <v>32</v>
      </c>
      <c r="J82" s="13" t="s">
        <v>32</v>
      </c>
      <c r="K82" s="44" t="n">
        <v>50</v>
      </c>
      <c r="L82" s="44" t="n">
        <v>10</v>
      </c>
      <c r="M82" s="44" t="n">
        <v>5</v>
      </c>
      <c r="N82" s="44" t="n">
        <v>10</v>
      </c>
      <c r="O82" s="44" t="s">
        <v>32</v>
      </c>
      <c r="P82" s="44" t="s">
        <v>32</v>
      </c>
      <c r="Q82" s="44" t="s">
        <v>32</v>
      </c>
      <c r="R82" s="13" t="s">
        <v>32</v>
      </c>
      <c r="S82" s="44" t="s">
        <v>1409</v>
      </c>
      <c r="T82" s="44" t="s">
        <v>248</v>
      </c>
      <c r="U82" s="44" t="s">
        <v>1409</v>
      </c>
      <c r="V82" s="44" t="s">
        <v>1409</v>
      </c>
      <c r="W82" s="44" t="s">
        <v>32</v>
      </c>
      <c r="X82" s="44" t="s">
        <v>32</v>
      </c>
      <c r="Y82" s="44" t="s">
        <v>32</v>
      </c>
      <c r="Z82" s="17" t="s">
        <v>32</v>
      </c>
      <c r="AA82" s="17"/>
      <c r="AB82" s="17"/>
    </row>
    <row r="83" customFormat="false" ht="12.75" hidden="false" customHeight="false" outlineLevel="0" collapsed="false">
      <c r="A83" s="21" t="s">
        <v>352</v>
      </c>
      <c r="B83" s="55" t="s">
        <v>307</v>
      </c>
      <c r="C83" s="44" t="s">
        <v>1523</v>
      </c>
      <c r="D83" s="44" t="s">
        <v>1487</v>
      </c>
      <c r="E83" s="44" t="s">
        <v>1465</v>
      </c>
      <c r="F83" s="44" t="s">
        <v>1463</v>
      </c>
      <c r="G83" s="44" t="s">
        <v>32</v>
      </c>
      <c r="H83" s="44" t="s">
        <v>32</v>
      </c>
      <c r="I83" s="44" t="s">
        <v>32</v>
      </c>
      <c r="J83" s="13" t="s">
        <v>32</v>
      </c>
      <c r="K83" s="44" t="n">
        <v>15</v>
      </c>
      <c r="L83" s="44" t="n">
        <v>15</v>
      </c>
      <c r="M83" s="44" t="n">
        <v>15</v>
      </c>
      <c r="N83" s="44" t="n">
        <v>5</v>
      </c>
      <c r="O83" s="44" t="s">
        <v>32</v>
      </c>
      <c r="P83" s="44" t="s">
        <v>32</v>
      </c>
      <c r="Q83" s="44" t="s">
        <v>32</v>
      </c>
      <c r="R83" s="13" t="s">
        <v>32</v>
      </c>
      <c r="S83" s="44" t="s">
        <v>248</v>
      </c>
      <c r="T83" s="44" t="s">
        <v>248</v>
      </c>
      <c r="U83" s="44" t="s">
        <v>1409</v>
      </c>
      <c r="V83" s="44" t="s">
        <v>1409</v>
      </c>
      <c r="W83" s="44" t="s">
        <v>32</v>
      </c>
      <c r="X83" s="44" t="s">
        <v>32</v>
      </c>
      <c r="Y83" s="44" t="s">
        <v>32</v>
      </c>
      <c r="Z83" s="17" t="s">
        <v>32</v>
      </c>
      <c r="AA83" s="17"/>
      <c r="AB83" s="17"/>
    </row>
    <row r="84" customFormat="false" ht="12.75" hidden="false" customHeight="false" outlineLevel="0" collapsed="false">
      <c r="A84" s="21" t="s">
        <v>355</v>
      </c>
      <c r="B84" s="55" t="s">
        <v>307</v>
      </c>
      <c r="C84" s="17" t="s">
        <v>32</v>
      </c>
      <c r="D84" s="17" t="s">
        <v>32</v>
      </c>
      <c r="E84" s="17" t="s">
        <v>32</v>
      </c>
      <c r="F84" s="17" t="s">
        <v>32</v>
      </c>
      <c r="G84" s="17" t="s">
        <v>32</v>
      </c>
      <c r="H84" s="17" t="s">
        <v>32</v>
      </c>
      <c r="I84" s="17" t="s">
        <v>32</v>
      </c>
      <c r="J84" s="13" t="s">
        <v>32</v>
      </c>
      <c r="K84" s="17" t="s">
        <v>32</v>
      </c>
      <c r="L84" s="17" t="s">
        <v>32</v>
      </c>
      <c r="M84" s="17" t="s">
        <v>32</v>
      </c>
      <c r="N84" s="17" t="s">
        <v>32</v>
      </c>
      <c r="O84" s="17" t="s">
        <v>32</v>
      </c>
      <c r="P84" s="17" t="s">
        <v>32</v>
      </c>
      <c r="Q84" s="17" t="s">
        <v>32</v>
      </c>
      <c r="R84" s="13" t="s">
        <v>32</v>
      </c>
      <c r="S84" s="17" t="s">
        <v>32</v>
      </c>
      <c r="T84" s="17" t="s">
        <v>32</v>
      </c>
      <c r="U84" s="17" t="s">
        <v>32</v>
      </c>
      <c r="V84" s="17" t="s">
        <v>32</v>
      </c>
      <c r="W84" s="17" t="s">
        <v>32</v>
      </c>
      <c r="X84" s="17" t="s">
        <v>32</v>
      </c>
      <c r="Y84" s="17" t="s">
        <v>32</v>
      </c>
      <c r="Z84" s="17" t="s">
        <v>32</v>
      </c>
      <c r="AA84" s="17"/>
      <c r="AB84" s="17"/>
    </row>
    <row r="85" customFormat="false" ht="12.75" hidden="false" customHeight="false" outlineLevel="0" collapsed="false">
      <c r="A85" s="21" t="s">
        <v>357</v>
      </c>
      <c r="B85" s="55" t="s">
        <v>307</v>
      </c>
      <c r="C85" s="17" t="s">
        <v>32</v>
      </c>
      <c r="D85" s="17" t="s">
        <v>32</v>
      </c>
      <c r="E85" s="17" t="s">
        <v>32</v>
      </c>
      <c r="F85" s="17" t="s">
        <v>32</v>
      </c>
      <c r="G85" s="17" t="s">
        <v>32</v>
      </c>
      <c r="H85" s="17" t="s">
        <v>32</v>
      </c>
      <c r="I85" s="17" t="s">
        <v>32</v>
      </c>
      <c r="J85" s="13" t="s">
        <v>32</v>
      </c>
      <c r="K85" s="17" t="s">
        <v>32</v>
      </c>
      <c r="L85" s="17" t="s">
        <v>32</v>
      </c>
      <c r="M85" s="17" t="s">
        <v>32</v>
      </c>
      <c r="N85" s="17" t="s">
        <v>32</v>
      </c>
      <c r="O85" s="17" t="s">
        <v>32</v>
      </c>
      <c r="P85" s="17" t="s">
        <v>32</v>
      </c>
      <c r="Q85" s="17" t="s">
        <v>32</v>
      </c>
      <c r="R85" s="13" t="s">
        <v>32</v>
      </c>
      <c r="S85" s="17" t="s">
        <v>32</v>
      </c>
      <c r="T85" s="17" t="s">
        <v>32</v>
      </c>
      <c r="U85" s="17" t="s">
        <v>32</v>
      </c>
      <c r="V85" s="17" t="s">
        <v>32</v>
      </c>
      <c r="W85" s="17" t="s">
        <v>32</v>
      </c>
      <c r="X85" s="17" t="s">
        <v>32</v>
      </c>
      <c r="Y85" s="17" t="s">
        <v>32</v>
      </c>
      <c r="Z85" s="17" t="s">
        <v>32</v>
      </c>
      <c r="AA85" s="17"/>
      <c r="AB85" s="17"/>
    </row>
    <row r="86" customFormat="false" ht="12.75" hidden="false" customHeight="false" outlineLevel="0" collapsed="false">
      <c r="A86" s="21" t="s">
        <v>359</v>
      </c>
      <c r="B86" s="55" t="s">
        <v>307</v>
      </c>
      <c r="C86" s="17" t="s">
        <v>32</v>
      </c>
      <c r="D86" s="17" t="s">
        <v>32</v>
      </c>
      <c r="E86" s="17" t="s">
        <v>32</v>
      </c>
      <c r="F86" s="17" t="s">
        <v>32</v>
      </c>
      <c r="G86" s="17" t="s">
        <v>32</v>
      </c>
      <c r="H86" s="17" t="s">
        <v>32</v>
      </c>
      <c r="I86" s="17" t="s">
        <v>32</v>
      </c>
      <c r="J86" s="13" t="s">
        <v>32</v>
      </c>
      <c r="K86" s="17" t="s">
        <v>32</v>
      </c>
      <c r="L86" s="17" t="s">
        <v>32</v>
      </c>
      <c r="M86" s="17" t="s">
        <v>32</v>
      </c>
      <c r="N86" s="17" t="s">
        <v>32</v>
      </c>
      <c r="O86" s="17" t="s">
        <v>32</v>
      </c>
      <c r="P86" s="17" t="s">
        <v>32</v>
      </c>
      <c r="Q86" s="17" t="s">
        <v>32</v>
      </c>
      <c r="R86" s="13" t="s">
        <v>32</v>
      </c>
      <c r="S86" s="17" t="s">
        <v>32</v>
      </c>
      <c r="T86" s="17" t="s">
        <v>32</v>
      </c>
      <c r="U86" s="17" t="s">
        <v>32</v>
      </c>
      <c r="V86" s="17" t="s">
        <v>32</v>
      </c>
      <c r="W86" s="17" t="s">
        <v>32</v>
      </c>
      <c r="X86" s="17" t="s">
        <v>32</v>
      </c>
      <c r="Y86" s="17" t="s">
        <v>32</v>
      </c>
      <c r="Z86" s="17" t="s">
        <v>32</v>
      </c>
      <c r="AA86" s="17"/>
      <c r="AB86" s="17"/>
    </row>
    <row r="87" customFormat="false" ht="12.75" hidden="false" customHeight="false" outlineLevel="0" collapsed="false">
      <c r="A87" s="21" t="s">
        <v>361</v>
      </c>
      <c r="B87" s="55" t="s">
        <v>265</v>
      </c>
      <c r="C87" s="44" t="s">
        <v>1526</v>
      </c>
      <c r="D87" s="44" t="s">
        <v>1465</v>
      </c>
      <c r="E87" s="44" t="s">
        <v>32</v>
      </c>
      <c r="F87" s="44" t="s">
        <v>32</v>
      </c>
      <c r="G87" s="44" t="s">
        <v>32</v>
      </c>
      <c r="H87" s="44" t="s">
        <v>32</v>
      </c>
      <c r="I87" s="44" t="s">
        <v>32</v>
      </c>
      <c r="J87" s="13" t="s">
        <v>32</v>
      </c>
      <c r="K87" s="44" t="n">
        <v>15</v>
      </c>
      <c r="L87" s="44" t="n">
        <v>60</v>
      </c>
      <c r="M87" s="44" t="s">
        <v>32</v>
      </c>
      <c r="N87" s="44" t="s">
        <v>32</v>
      </c>
      <c r="O87" s="44" t="s">
        <v>32</v>
      </c>
      <c r="P87" s="44" t="s">
        <v>32</v>
      </c>
      <c r="Q87" s="44" t="s">
        <v>32</v>
      </c>
      <c r="R87" s="13" t="s">
        <v>32</v>
      </c>
      <c r="S87" s="44" t="s">
        <v>1409</v>
      </c>
      <c r="T87" s="44" t="s">
        <v>1409</v>
      </c>
      <c r="U87" s="44" t="s">
        <v>32</v>
      </c>
      <c r="V87" s="44" t="s">
        <v>32</v>
      </c>
      <c r="W87" s="44" t="s">
        <v>32</v>
      </c>
      <c r="X87" s="44" t="s">
        <v>32</v>
      </c>
      <c r="Y87" s="44" t="s">
        <v>32</v>
      </c>
      <c r="Z87" s="17" t="s">
        <v>32</v>
      </c>
      <c r="AA87" s="17"/>
      <c r="AB87" s="17"/>
    </row>
    <row r="88" customFormat="false" ht="12.75" hidden="false" customHeight="false" outlineLevel="0" collapsed="false">
      <c r="A88" s="21" t="s">
        <v>363</v>
      </c>
      <c r="B88" s="18" t="s">
        <v>265</v>
      </c>
      <c r="C88" s="13" t="s">
        <v>1526</v>
      </c>
      <c r="D88" s="13" t="s">
        <v>1465</v>
      </c>
      <c r="E88" s="13" t="s">
        <v>32</v>
      </c>
      <c r="F88" s="13" t="s">
        <v>32</v>
      </c>
      <c r="G88" s="13" t="s">
        <v>32</v>
      </c>
      <c r="H88" s="13" t="s">
        <v>32</v>
      </c>
      <c r="I88" s="13" t="s">
        <v>32</v>
      </c>
      <c r="J88" s="13" t="s">
        <v>32</v>
      </c>
      <c r="K88" s="13" t="n">
        <v>70</v>
      </c>
      <c r="L88" s="13" t="n">
        <v>30</v>
      </c>
      <c r="M88" s="13" t="s">
        <v>32</v>
      </c>
      <c r="N88" s="13" t="s">
        <v>32</v>
      </c>
      <c r="O88" s="13" t="s">
        <v>32</v>
      </c>
      <c r="P88" s="13" t="s">
        <v>32</v>
      </c>
      <c r="Q88" s="13" t="s">
        <v>32</v>
      </c>
      <c r="R88" s="13" t="s">
        <v>32</v>
      </c>
      <c r="S88" s="13" t="s">
        <v>1409</v>
      </c>
      <c r="T88" s="17" t="s">
        <v>1409</v>
      </c>
      <c r="U88" s="17" t="s">
        <v>32</v>
      </c>
      <c r="V88" s="17" t="s">
        <v>32</v>
      </c>
      <c r="W88" s="17" t="s">
        <v>32</v>
      </c>
      <c r="X88" s="17" t="s">
        <v>32</v>
      </c>
      <c r="Y88" s="17" t="s">
        <v>32</v>
      </c>
      <c r="Z88" s="17" t="s">
        <v>32</v>
      </c>
      <c r="AA88" s="17"/>
      <c r="AB88" s="17"/>
    </row>
    <row r="89" customFormat="false" ht="12.75" hidden="false" customHeight="false" outlineLevel="0" collapsed="false">
      <c r="A89" s="21" t="s">
        <v>365</v>
      </c>
      <c r="B89" s="18" t="s">
        <v>265</v>
      </c>
      <c r="C89" s="13" t="s">
        <v>1515</v>
      </c>
      <c r="D89" s="13" t="s">
        <v>1487</v>
      </c>
      <c r="E89" s="13" t="s">
        <v>1527</v>
      </c>
      <c r="F89" s="13" t="s">
        <v>32</v>
      </c>
      <c r="G89" s="13" t="s">
        <v>32</v>
      </c>
      <c r="H89" s="13" t="s">
        <v>32</v>
      </c>
      <c r="I89" s="13" t="s">
        <v>32</v>
      </c>
      <c r="J89" s="13" t="s">
        <v>32</v>
      </c>
      <c r="K89" s="13" t="n">
        <v>80</v>
      </c>
      <c r="L89" s="13" t="n">
        <v>15</v>
      </c>
      <c r="M89" s="13" t="n">
        <v>5</v>
      </c>
      <c r="N89" s="13" t="s">
        <v>32</v>
      </c>
      <c r="O89" s="13" t="s">
        <v>32</v>
      </c>
      <c r="P89" s="13" t="s">
        <v>32</v>
      </c>
      <c r="Q89" s="13" t="s">
        <v>32</v>
      </c>
      <c r="R89" s="13" t="s">
        <v>32</v>
      </c>
      <c r="S89" s="13" t="s">
        <v>1409</v>
      </c>
      <c r="T89" s="17" t="s">
        <v>248</v>
      </c>
      <c r="U89" s="17" t="s">
        <v>1409</v>
      </c>
      <c r="V89" s="17" t="s">
        <v>32</v>
      </c>
      <c r="W89" s="17" t="s">
        <v>32</v>
      </c>
      <c r="X89" s="17" t="s">
        <v>32</v>
      </c>
      <c r="Y89" s="17" t="s">
        <v>32</v>
      </c>
      <c r="Z89" s="17" t="s">
        <v>32</v>
      </c>
      <c r="AA89" s="17"/>
      <c r="AB89" s="17"/>
    </row>
    <row r="90" customFormat="false" ht="12.75" hidden="false" customHeight="false" outlineLevel="0" collapsed="false">
      <c r="A90" s="21" t="s">
        <v>369</v>
      </c>
      <c r="B90" s="16" t="s">
        <v>265</v>
      </c>
      <c r="C90" s="17" t="s">
        <v>32</v>
      </c>
      <c r="D90" s="17" t="s">
        <v>32</v>
      </c>
      <c r="E90" s="17" t="s">
        <v>32</v>
      </c>
      <c r="F90" s="17" t="s">
        <v>32</v>
      </c>
      <c r="G90" s="17" t="s">
        <v>32</v>
      </c>
      <c r="H90" s="17" t="s">
        <v>32</v>
      </c>
      <c r="I90" s="17" t="s">
        <v>32</v>
      </c>
      <c r="J90" s="13" t="s">
        <v>32</v>
      </c>
      <c r="K90" s="17" t="s">
        <v>32</v>
      </c>
      <c r="L90" s="17" t="s">
        <v>32</v>
      </c>
      <c r="M90" s="17" t="s">
        <v>32</v>
      </c>
      <c r="N90" s="17" t="s">
        <v>32</v>
      </c>
      <c r="O90" s="17" t="s">
        <v>32</v>
      </c>
      <c r="P90" s="17" t="s">
        <v>32</v>
      </c>
      <c r="Q90" s="17" t="s">
        <v>32</v>
      </c>
      <c r="R90" s="13" t="s">
        <v>32</v>
      </c>
      <c r="S90" s="17" t="s">
        <v>32</v>
      </c>
      <c r="T90" s="17" t="s">
        <v>32</v>
      </c>
      <c r="U90" s="17" t="s">
        <v>32</v>
      </c>
      <c r="V90" s="17" t="s">
        <v>32</v>
      </c>
      <c r="W90" s="17" t="s">
        <v>32</v>
      </c>
      <c r="X90" s="17" t="s">
        <v>32</v>
      </c>
      <c r="Y90" s="17" t="s">
        <v>32</v>
      </c>
      <c r="Z90" s="17" t="s">
        <v>32</v>
      </c>
      <c r="AA90" s="17"/>
      <c r="AB90" s="17"/>
    </row>
    <row r="91" customFormat="false" ht="12.75" hidden="false" customHeight="false" outlineLevel="0" collapsed="false">
      <c r="A91" s="21" t="s">
        <v>371</v>
      </c>
      <c r="B91" s="18" t="s">
        <v>265</v>
      </c>
      <c r="C91" s="17" t="s">
        <v>32</v>
      </c>
      <c r="D91" s="17" t="s">
        <v>32</v>
      </c>
      <c r="E91" s="17" t="s">
        <v>32</v>
      </c>
      <c r="F91" s="17" t="s">
        <v>32</v>
      </c>
      <c r="G91" s="17" t="s">
        <v>32</v>
      </c>
      <c r="H91" s="17" t="s">
        <v>32</v>
      </c>
      <c r="I91" s="17" t="s">
        <v>32</v>
      </c>
      <c r="J91" s="13" t="s">
        <v>32</v>
      </c>
      <c r="K91" s="17" t="s">
        <v>32</v>
      </c>
      <c r="L91" s="17" t="s">
        <v>32</v>
      </c>
      <c r="M91" s="17" t="s">
        <v>32</v>
      </c>
      <c r="N91" s="17" t="s">
        <v>32</v>
      </c>
      <c r="O91" s="17" t="s">
        <v>32</v>
      </c>
      <c r="P91" s="17" t="s">
        <v>32</v>
      </c>
      <c r="Q91" s="17" t="s">
        <v>32</v>
      </c>
      <c r="R91" s="13" t="s">
        <v>32</v>
      </c>
      <c r="S91" s="17" t="s">
        <v>32</v>
      </c>
      <c r="T91" s="17" t="s">
        <v>32</v>
      </c>
      <c r="U91" s="17" t="s">
        <v>32</v>
      </c>
      <c r="V91" s="17" t="s">
        <v>32</v>
      </c>
      <c r="W91" s="17" t="s">
        <v>32</v>
      </c>
      <c r="X91" s="17" t="s">
        <v>32</v>
      </c>
      <c r="Y91" s="17" t="s">
        <v>32</v>
      </c>
      <c r="Z91" s="17" t="s">
        <v>32</v>
      </c>
      <c r="AA91" s="17"/>
      <c r="AB91" s="17"/>
    </row>
    <row r="92" customFormat="false" ht="12.75" hidden="false" customHeight="false" outlineLevel="0" collapsed="false">
      <c r="A92" s="21" t="s">
        <v>373</v>
      </c>
      <c r="B92" s="18" t="s">
        <v>265</v>
      </c>
      <c r="C92" s="13" t="s">
        <v>1528</v>
      </c>
      <c r="D92" s="13" t="s">
        <v>1529</v>
      </c>
      <c r="E92" s="13" t="s">
        <v>1530</v>
      </c>
      <c r="F92" s="13" t="s">
        <v>1471</v>
      </c>
      <c r="G92" s="13" t="s">
        <v>32</v>
      </c>
      <c r="H92" s="13" t="s">
        <v>32</v>
      </c>
      <c r="I92" s="13" t="s">
        <v>32</v>
      </c>
      <c r="J92" s="13" t="s">
        <v>32</v>
      </c>
      <c r="K92" s="13" t="n">
        <v>5</v>
      </c>
      <c r="L92" s="13" t="n">
        <v>2</v>
      </c>
      <c r="M92" s="13" t="n">
        <v>3</v>
      </c>
      <c r="N92" s="13" t="n">
        <v>70</v>
      </c>
      <c r="O92" s="13" t="s">
        <v>32</v>
      </c>
      <c r="P92" s="13" t="s">
        <v>32</v>
      </c>
      <c r="Q92" s="13" t="s">
        <v>32</v>
      </c>
      <c r="R92" s="13" t="s">
        <v>32</v>
      </c>
      <c r="S92" s="13" t="s">
        <v>1409</v>
      </c>
      <c r="T92" s="17" t="s">
        <v>1409</v>
      </c>
      <c r="U92" s="17" t="s">
        <v>1409</v>
      </c>
      <c r="V92" s="17" t="s">
        <v>248</v>
      </c>
      <c r="W92" s="17" t="s">
        <v>32</v>
      </c>
      <c r="X92" s="17" t="s">
        <v>32</v>
      </c>
      <c r="Y92" s="17" t="s">
        <v>32</v>
      </c>
      <c r="Z92" s="17" t="s">
        <v>32</v>
      </c>
      <c r="AA92" s="17"/>
      <c r="AB92" s="17"/>
    </row>
    <row r="93" customFormat="false" ht="12.75" hidden="false" customHeight="false" outlineLevel="0" collapsed="false">
      <c r="A93" s="21" t="s">
        <v>376</v>
      </c>
      <c r="B93" s="18" t="s">
        <v>265</v>
      </c>
      <c r="C93" s="13" t="s">
        <v>1523</v>
      </c>
      <c r="D93" s="13" t="s">
        <v>1531</v>
      </c>
      <c r="E93" s="13" t="s">
        <v>1520</v>
      </c>
      <c r="F93" s="50" t="s">
        <v>1532</v>
      </c>
      <c r="G93" s="13" t="s">
        <v>1528</v>
      </c>
      <c r="H93" s="13" t="s">
        <v>1471</v>
      </c>
      <c r="I93" s="13" t="s">
        <v>32</v>
      </c>
      <c r="J93" s="13" t="s">
        <v>32</v>
      </c>
      <c r="K93" s="13" t="n">
        <v>5</v>
      </c>
      <c r="L93" s="13" t="n">
        <v>10</v>
      </c>
      <c r="M93" s="13" t="n">
        <v>1</v>
      </c>
      <c r="N93" s="13" t="n">
        <v>2</v>
      </c>
      <c r="O93" s="13" t="n">
        <v>2</v>
      </c>
      <c r="P93" s="13" t="n">
        <v>75</v>
      </c>
      <c r="Q93" s="13" t="s">
        <v>32</v>
      </c>
      <c r="R93" s="13" t="s">
        <v>32</v>
      </c>
      <c r="S93" s="13" t="s">
        <v>248</v>
      </c>
      <c r="T93" s="17" t="s">
        <v>1409</v>
      </c>
      <c r="U93" s="17" t="s">
        <v>248</v>
      </c>
      <c r="V93" s="51" t="s">
        <v>32</v>
      </c>
      <c r="W93" s="17" t="s">
        <v>1409</v>
      </c>
      <c r="X93" s="17" t="s">
        <v>248</v>
      </c>
      <c r="Y93" s="17" t="s">
        <v>32</v>
      </c>
      <c r="Z93" s="17" t="s">
        <v>32</v>
      </c>
      <c r="AA93" s="17"/>
      <c r="AB93" s="17"/>
    </row>
    <row r="94" customFormat="false" ht="12.75" hidden="false" customHeight="false" outlineLevel="0" collapsed="false">
      <c r="A94" s="21" t="s">
        <v>379</v>
      </c>
      <c r="B94" s="18" t="s">
        <v>265</v>
      </c>
      <c r="C94" s="13" t="s">
        <v>1471</v>
      </c>
      <c r="D94" s="13" t="s">
        <v>1533</v>
      </c>
      <c r="E94" s="13" t="s">
        <v>1470</v>
      </c>
      <c r="F94" s="13" t="s">
        <v>1529</v>
      </c>
      <c r="G94" s="13" t="s">
        <v>32</v>
      </c>
      <c r="H94" s="13" t="s">
        <v>32</v>
      </c>
      <c r="I94" s="13" t="s">
        <v>32</v>
      </c>
      <c r="J94" s="13" t="s">
        <v>32</v>
      </c>
      <c r="K94" s="13" t="n">
        <v>40</v>
      </c>
      <c r="L94" s="13" t="n">
        <v>4</v>
      </c>
      <c r="M94" s="13" t="n">
        <v>1</v>
      </c>
      <c r="N94" s="13" t="n">
        <v>15</v>
      </c>
      <c r="O94" s="13" t="s">
        <v>32</v>
      </c>
      <c r="P94" s="13" t="s">
        <v>32</v>
      </c>
      <c r="Q94" s="13" t="s">
        <v>32</v>
      </c>
      <c r="R94" s="13" t="s">
        <v>32</v>
      </c>
      <c r="S94" s="13" t="s">
        <v>248</v>
      </c>
      <c r="T94" s="17" t="s">
        <v>1409</v>
      </c>
      <c r="U94" s="17" t="s">
        <v>1409</v>
      </c>
      <c r="V94" s="17" t="s">
        <v>1409</v>
      </c>
      <c r="W94" s="17" t="s">
        <v>32</v>
      </c>
      <c r="X94" s="17" t="s">
        <v>32</v>
      </c>
      <c r="Y94" s="17" t="s">
        <v>32</v>
      </c>
      <c r="Z94" s="17" t="s">
        <v>32</v>
      </c>
      <c r="AA94" s="17"/>
      <c r="AB94" s="17"/>
    </row>
    <row r="95" customFormat="false" ht="12.75" hidden="false" customHeight="false" outlineLevel="0" collapsed="false">
      <c r="A95" s="21" t="s">
        <v>382</v>
      </c>
      <c r="B95" s="18" t="s">
        <v>265</v>
      </c>
      <c r="C95" s="13" t="s">
        <v>1471</v>
      </c>
      <c r="D95" s="13" t="s">
        <v>1520</v>
      </c>
      <c r="E95" s="13" t="s">
        <v>1534</v>
      </c>
      <c r="F95" s="13" t="s">
        <v>1535</v>
      </c>
      <c r="G95" s="13" t="s">
        <v>1487</v>
      </c>
      <c r="H95" s="13" t="s">
        <v>32</v>
      </c>
      <c r="I95" s="13" t="s">
        <v>32</v>
      </c>
      <c r="J95" s="13" t="s">
        <v>32</v>
      </c>
      <c r="K95" s="13" t="n">
        <v>50</v>
      </c>
      <c r="L95" s="13" t="n">
        <v>25</v>
      </c>
      <c r="M95" s="13" t="n">
        <v>5</v>
      </c>
      <c r="N95" s="13" t="n">
        <v>10</v>
      </c>
      <c r="O95" s="13" t="n">
        <v>5</v>
      </c>
      <c r="P95" s="13" t="s">
        <v>32</v>
      </c>
      <c r="Q95" s="13" t="s">
        <v>32</v>
      </c>
      <c r="R95" s="13" t="s">
        <v>32</v>
      </c>
      <c r="S95" s="13" t="s">
        <v>248</v>
      </c>
      <c r="T95" s="17" t="s">
        <v>248</v>
      </c>
      <c r="U95" s="17" t="s">
        <v>1409</v>
      </c>
      <c r="V95" s="17" t="s">
        <v>248</v>
      </c>
      <c r="W95" s="17" t="s">
        <v>248</v>
      </c>
      <c r="X95" s="17" t="s">
        <v>32</v>
      </c>
      <c r="Y95" s="17" t="s">
        <v>32</v>
      </c>
      <c r="Z95" s="17" t="s">
        <v>32</v>
      </c>
      <c r="AA95" s="17"/>
      <c r="AB95" s="17"/>
    </row>
    <row r="96" customFormat="false" ht="12.75" hidden="false" customHeight="false" outlineLevel="0" collapsed="false">
      <c r="A96" s="21" t="s">
        <v>385</v>
      </c>
      <c r="B96" s="18" t="s">
        <v>265</v>
      </c>
      <c r="C96" s="13" t="s">
        <v>32</v>
      </c>
      <c r="D96" s="13" t="s">
        <v>32</v>
      </c>
      <c r="E96" s="13" t="s">
        <v>32</v>
      </c>
      <c r="F96" s="13" t="s">
        <v>32</v>
      </c>
      <c r="G96" s="13" t="s">
        <v>32</v>
      </c>
      <c r="H96" s="13" t="s">
        <v>32</v>
      </c>
      <c r="I96" s="13" t="s">
        <v>32</v>
      </c>
      <c r="J96" s="13" t="s">
        <v>32</v>
      </c>
      <c r="K96" s="13" t="s">
        <v>32</v>
      </c>
      <c r="L96" s="13" t="s">
        <v>32</v>
      </c>
      <c r="M96" s="13" t="s">
        <v>32</v>
      </c>
      <c r="N96" s="13" t="s">
        <v>32</v>
      </c>
      <c r="O96" s="13" t="s">
        <v>32</v>
      </c>
      <c r="P96" s="13" t="s">
        <v>32</v>
      </c>
      <c r="Q96" s="13" t="s">
        <v>32</v>
      </c>
      <c r="R96" s="13" t="s">
        <v>32</v>
      </c>
      <c r="S96" s="13" t="s">
        <v>32</v>
      </c>
      <c r="T96" s="13" t="s">
        <v>32</v>
      </c>
      <c r="U96" s="13" t="s">
        <v>32</v>
      </c>
      <c r="V96" s="13" t="s">
        <v>32</v>
      </c>
      <c r="W96" s="13" t="s">
        <v>32</v>
      </c>
      <c r="X96" s="13" t="s">
        <v>32</v>
      </c>
      <c r="Y96" s="13" t="s">
        <v>32</v>
      </c>
      <c r="Z96" s="17" t="s">
        <v>32</v>
      </c>
      <c r="AA96" s="17"/>
      <c r="AB96" s="17"/>
    </row>
    <row r="97" customFormat="false" ht="12.75" hidden="false" customHeight="false" outlineLevel="0" collapsed="false">
      <c r="A97" s="21" t="s">
        <v>387</v>
      </c>
      <c r="B97" s="18" t="s">
        <v>265</v>
      </c>
      <c r="C97" s="13" t="s">
        <v>32</v>
      </c>
      <c r="D97" s="13" t="s">
        <v>32</v>
      </c>
      <c r="E97" s="13" t="s">
        <v>32</v>
      </c>
      <c r="F97" s="13" t="s">
        <v>32</v>
      </c>
      <c r="G97" s="13" t="s">
        <v>32</v>
      </c>
      <c r="H97" s="13" t="s">
        <v>32</v>
      </c>
      <c r="I97" s="13" t="s">
        <v>32</v>
      </c>
      <c r="J97" s="13" t="s">
        <v>32</v>
      </c>
      <c r="K97" s="13" t="s">
        <v>32</v>
      </c>
      <c r="L97" s="13" t="s">
        <v>32</v>
      </c>
      <c r="M97" s="13" t="s">
        <v>32</v>
      </c>
      <c r="N97" s="13" t="s">
        <v>32</v>
      </c>
      <c r="O97" s="13" t="s">
        <v>32</v>
      </c>
      <c r="P97" s="13" t="s">
        <v>32</v>
      </c>
      <c r="Q97" s="13" t="s">
        <v>32</v>
      </c>
      <c r="R97" s="13" t="s">
        <v>32</v>
      </c>
      <c r="S97" s="13" t="s">
        <v>32</v>
      </c>
      <c r="T97" s="13" t="s">
        <v>32</v>
      </c>
      <c r="U97" s="13" t="s">
        <v>32</v>
      </c>
      <c r="V97" s="13" t="s">
        <v>32</v>
      </c>
      <c r="W97" s="13" t="s">
        <v>32</v>
      </c>
      <c r="X97" s="13" t="s">
        <v>32</v>
      </c>
      <c r="Y97" s="13" t="s">
        <v>32</v>
      </c>
      <c r="Z97" s="17" t="s">
        <v>32</v>
      </c>
      <c r="AA97" s="17"/>
      <c r="AB97" s="17"/>
    </row>
    <row r="98" customFormat="false" ht="12.75" hidden="false" customHeight="false" outlineLevel="0" collapsed="false">
      <c r="A98" s="21" t="s">
        <v>389</v>
      </c>
      <c r="B98" s="18" t="s">
        <v>265</v>
      </c>
      <c r="C98" s="13" t="s">
        <v>1463</v>
      </c>
      <c r="D98" s="13" t="s">
        <v>1465</v>
      </c>
      <c r="E98" s="13" t="s">
        <v>1487</v>
      </c>
      <c r="F98" s="13" t="s">
        <v>1536</v>
      </c>
      <c r="G98" s="13" t="s">
        <v>1537</v>
      </c>
      <c r="H98" s="13" t="s">
        <v>1520</v>
      </c>
      <c r="I98" s="13" t="s">
        <v>32</v>
      </c>
      <c r="J98" s="13" t="s">
        <v>32</v>
      </c>
      <c r="K98" s="13" t="n">
        <v>10</v>
      </c>
      <c r="L98" s="13" t="n">
        <v>7</v>
      </c>
      <c r="M98" s="13" t="n">
        <v>3</v>
      </c>
      <c r="N98" s="13" t="n">
        <v>70</v>
      </c>
      <c r="O98" s="13" t="n">
        <v>4</v>
      </c>
      <c r="P98" s="13" t="n">
        <v>6</v>
      </c>
      <c r="Q98" s="13" t="s">
        <v>32</v>
      </c>
      <c r="R98" s="13" t="s">
        <v>32</v>
      </c>
      <c r="S98" s="13" t="s">
        <v>1409</v>
      </c>
      <c r="T98" s="17" t="s">
        <v>1409</v>
      </c>
      <c r="U98" s="17" t="s">
        <v>248</v>
      </c>
      <c r="V98" s="17" t="s">
        <v>1409</v>
      </c>
      <c r="W98" s="17" t="s">
        <v>248</v>
      </c>
      <c r="X98" s="17" t="s">
        <v>248</v>
      </c>
      <c r="Y98" s="17" t="s">
        <v>32</v>
      </c>
      <c r="Z98" s="17" t="s">
        <v>32</v>
      </c>
      <c r="AA98" s="17"/>
      <c r="AB98" s="17"/>
    </row>
    <row r="99" customFormat="false" ht="12.75" hidden="false" customHeight="false" outlineLevel="0" collapsed="false">
      <c r="A99" s="21" t="s">
        <v>392</v>
      </c>
      <c r="B99" s="55" t="s">
        <v>265</v>
      </c>
      <c r="C99" s="44" t="s">
        <v>32</v>
      </c>
      <c r="D99" s="44" t="s">
        <v>32</v>
      </c>
      <c r="E99" s="44" t="s">
        <v>32</v>
      </c>
      <c r="F99" s="44" t="s">
        <v>32</v>
      </c>
      <c r="G99" s="44" t="s">
        <v>32</v>
      </c>
      <c r="H99" s="44" t="s">
        <v>32</v>
      </c>
      <c r="I99" s="44" t="s">
        <v>32</v>
      </c>
      <c r="J99" s="13" t="s">
        <v>32</v>
      </c>
      <c r="K99" s="44" t="s">
        <v>32</v>
      </c>
      <c r="L99" s="44" t="s">
        <v>32</v>
      </c>
      <c r="M99" s="44" t="s">
        <v>32</v>
      </c>
      <c r="N99" s="44" t="s">
        <v>32</v>
      </c>
      <c r="O99" s="44" t="s">
        <v>32</v>
      </c>
      <c r="P99" s="44" t="s">
        <v>32</v>
      </c>
      <c r="Q99" s="44" t="s">
        <v>32</v>
      </c>
      <c r="R99" s="13" t="s">
        <v>32</v>
      </c>
      <c r="S99" s="44" t="s">
        <v>32</v>
      </c>
      <c r="T99" s="44" t="s">
        <v>32</v>
      </c>
      <c r="U99" s="44" t="s">
        <v>32</v>
      </c>
      <c r="V99" s="44" t="s">
        <v>32</v>
      </c>
      <c r="W99" s="44" t="s">
        <v>32</v>
      </c>
      <c r="X99" s="44" t="s">
        <v>32</v>
      </c>
      <c r="Y99" s="44" t="s">
        <v>32</v>
      </c>
      <c r="Z99" s="17" t="s">
        <v>32</v>
      </c>
      <c r="AA99" s="17"/>
      <c r="AB99" s="17"/>
    </row>
    <row r="100" customFormat="false" ht="12.75" hidden="false" customHeight="false" outlineLevel="0" collapsed="false">
      <c r="A100" s="21" t="s">
        <v>394</v>
      </c>
      <c r="B100" s="55" t="s">
        <v>307</v>
      </c>
      <c r="C100" s="44" t="s">
        <v>32</v>
      </c>
      <c r="D100" s="44" t="s">
        <v>32</v>
      </c>
      <c r="E100" s="44" t="s">
        <v>32</v>
      </c>
      <c r="F100" s="44" t="s">
        <v>32</v>
      </c>
      <c r="G100" s="44" t="s">
        <v>32</v>
      </c>
      <c r="H100" s="44" t="s">
        <v>32</v>
      </c>
      <c r="I100" s="44" t="s">
        <v>32</v>
      </c>
      <c r="J100" s="13" t="s">
        <v>32</v>
      </c>
      <c r="K100" s="44" t="s">
        <v>32</v>
      </c>
      <c r="L100" s="44" t="s">
        <v>32</v>
      </c>
      <c r="M100" s="44" t="s">
        <v>32</v>
      </c>
      <c r="N100" s="44" t="s">
        <v>32</v>
      </c>
      <c r="O100" s="44" t="s">
        <v>32</v>
      </c>
      <c r="P100" s="44" t="s">
        <v>32</v>
      </c>
      <c r="Q100" s="44" t="s">
        <v>32</v>
      </c>
      <c r="R100" s="13" t="s">
        <v>32</v>
      </c>
      <c r="S100" s="44" t="s">
        <v>32</v>
      </c>
      <c r="T100" s="44" t="s">
        <v>32</v>
      </c>
      <c r="U100" s="44" t="s">
        <v>32</v>
      </c>
      <c r="V100" s="44" t="s">
        <v>32</v>
      </c>
      <c r="W100" s="44" t="s">
        <v>32</v>
      </c>
      <c r="X100" s="44" t="s">
        <v>32</v>
      </c>
      <c r="Y100" s="44" t="s">
        <v>32</v>
      </c>
      <c r="Z100" s="17" t="s">
        <v>32</v>
      </c>
      <c r="AA100" s="17"/>
      <c r="AB100" s="17"/>
    </row>
    <row r="101" customFormat="false" ht="12.75" hidden="false" customHeight="false" outlineLevel="0" collapsed="false">
      <c r="A101" s="21" t="s">
        <v>396</v>
      </c>
      <c r="B101" s="55" t="s">
        <v>397</v>
      </c>
      <c r="C101" s="44" t="s">
        <v>1465</v>
      </c>
      <c r="D101" s="44" t="s">
        <v>1463</v>
      </c>
      <c r="E101" s="44" t="s">
        <v>1519</v>
      </c>
      <c r="F101" s="44" t="s">
        <v>1468</v>
      </c>
      <c r="G101" s="44" t="s">
        <v>32</v>
      </c>
      <c r="H101" s="44" t="s">
        <v>32</v>
      </c>
      <c r="I101" s="44" t="s">
        <v>32</v>
      </c>
      <c r="J101" s="13" t="s">
        <v>32</v>
      </c>
      <c r="K101" s="44" t="n">
        <v>20</v>
      </c>
      <c r="L101" s="44" t="n">
        <v>15</v>
      </c>
      <c r="M101" s="44" t="n">
        <v>2</v>
      </c>
      <c r="N101" s="44" t="n">
        <v>3</v>
      </c>
      <c r="O101" s="44" t="s">
        <v>32</v>
      </c>
      <c r="P101" s="44" t="s">
        <v>32</v>
      </c>
      <c r="Q101" s="44" t="s">
        <v>32</v>
      </c>
      <c r="R101" s="13" t="s">
        <v>32</v>
      </c>
      <c r="S101" s="44" t="s">
        <v>1409</v>
      </c>
      <c r="T101" s="44" t="s">
        <v>1409</v>
      </c>
      <c r="U101" s="44" t="s">
        <v>1409</v>
      </c>
      <c r="V101" s="44" t="s">
        <v>1409</v>
      </c>
      <c r="W101" s="44" t="s">
        <v>32</v>
      </c>
      <c r="X101" s="44" t="s">
        <v>32</v>
      </c>
      <c r="Y101" s="44" t="s">
        <v>32</v>
      </c>
      <c r="Z101" s="17" t="s">
        <v>32</v>
      </c>
      <c r="AA101" s="17"/>
      <c r="AB101" s="17"/>
    </row>
    <row r="102" customFormat="false" ht="12.75" hidden="false" customHeight="false" outlineLevel="0" collapsed="false">
      <c r="A102" s="21" t="s">
        <v>399</v>
      </c>
      <c r="B102" s="55" t="s">
        <v>397</v>
      </c>
      <c r="C102" s="17" t="s">
        <v>32</v>
      </c>
      <c r="D102" s="17" t="s">
        <v>32</v>
      </c>
      <c r="E102" s="17" t="s">
        <v>32</v>
      </c>
      <c r="F102" s="17" t="s">
        <v>32</v>
      </c>
      <c r="G102" s="17" t="s">
        <v>32</v>
      </c>
      <c r="H102" s="17" t="s">
        <v>32</v>
      </c>
      <c r="I102" s="17" t="s">
        <v>32</v>
      </c>
      <c r="J102" s="13" t="s">
        <v>32</v>
      </c>
      <c r="K102" s="17" t="s">
        <v>32</v>
      </c>
      <c r="L102" s="17" t="s">
        <v>32</v>
      </c>
      <c r="M102" s="17" t="s">
        <v>32</v>
      </c>
      <c r="N102" s="17" t="s">
        <v>32</v>
      </c>
      <c r="O102" s="17" t="s">
        <v>32</v>
      </c>
      <c r="P102" s="17" t="s">
        <v>32</v>
      </c>
      <c r="Q102" s="17" t="s">
        <v>32</v>
      </c>
      <c r="R102" s="13" t="s">
        <v>32</v>
      </c>
      <c r="S102" s="17" t="s">
        <v>32</v>
      </c>
      <c r="T102" s="17" t="s">
        <v>32</v>
      </c>
      <c r="U102" s="17" t="s">
        <v>32</v>
      </c>
      <c r="V102" s="17" t="s">
        <v>32</v>
      </c>
      <c r="W102" s="17" t="s">
        <v>32</v>
      </c>
      <c r="X102" s="17" t="s">
        <v>32</v>
      </c>
      <c r="Y102" s="17" t="s">
        <v>32</v>
      </c>
      <c r="Z102" s="17" t="s">
        <v>32</v>
      </c>
      <c r="AA102" s="17"/>
      <c r="AB102" s="17"/>
    </row>
    <row r="103" customFormat="false" ht="12.75" hidden="false" customHeight="false" outlineLevel="0" collapsed="false">
      <c r="A103" s="21" t="s">
        <v>400</v>
      </c>
      <c r="B103" s="55" t="s">
        <v>397</v>
      </c>
      <c r="C103" s="44" t="s">
        <v>1463</v>
      </c>
      <c r="D103" s="44" t="s">
        <v>1464</v>
      </c>
      <c r="E103" s="44" t="s">
        <v>1465</v>
      </c>
      <c r="F103" s="44" t="s">
        <v>1538</v>
      </c>
      <c r="G103" s="44" t="s">
        <v>1539</v>
      </c>
      <c r="H103" s="44" t="s">
        <v>32</v>
      </c>
      <c r="I103" s="44" t="s">
        <v>32</v>
      </c>
      <c r="J103" s="13" t="s">
        <v>32</v>
      </c>
      <c r="K103" s="44" t="n">
        <v>30</v>
      </c>
      <c r="L103" s="44" t="n">
        <v>20</v>
      </c>
      <c r="M103" s="44" t="n">
        <v>20</v>
      </c>
      <c r="N103" s="44" t="n">
        <v>10</v>
      </c>
      <c r="O103" s="44" t="n">
        <v>20</v>
      </c>
      <c r="P103" s="44" t="s">
        <v>32</v>
      </c>
      <c r="Q103" s="44" t="s">
        <v>32</v>
      </c>
      <c r="R103" s="13" t="s">
        <v>32</v>
      </c>
      <c r="S103" s="44" t="s">
        <v>1409</v>
      </c>
      <c r="T103" s="44" t="s">
        <v>248</v>
      </c>
      <c r="U103" s="44" t="s">
        <v>1409</v>
      </c>
      <c r="V103" s="44" t="s">
        <v>1409</v>
      </c>
      <c r="W103" s="44" t="s">
        <v>1409</v>
      </c>
      <c r="X103" s="44" t="s">
        <v>32</v>
      </c>
      <c r="Y103" s="44" t="s">
        <v>32</v>
      </c>
      <c r="Z103" s="17" t="s">
        <v>32</v>
      </c>
      <c r="AA103" s="17"/>
      <c r="AB103" s="17"/>
    </row>
    <row r="104" customFormat="false" ht="12.75" hidden="false" customHeight="false" outlineLevel="0" collapsed="false">
      <c r="A104" s="21" t="s">
        <v>402</v>
      </c>
      <c r="B104" s="55" t="s">
        <v>397</v>
      </c>
      <c r="C104" s="44" t="s">
        <v>1515</v>
      </c>
      <c r="D104" s="44" t="s">
        <v>1465</v>
      </c>
      <c r="E104" s="44" t="s">
        <v>1463</v>
      </c>
      <c r="F104" s="44" t="s">
        <v>1464</v>
      </c>
      <c r="G104" s="44" t="s">
        <v>32</v>
      </c>
      <c r="H104" s="44" t="s">
        <v>32</v>
      </c>
      <c r="I104" s="44" t="s">
        <v>32</v>
      </c>
      <c r="J104" s="13" t="s">
        <v>32</v>
      </c>
      <c r="K104" s="44" t="n">
        <v>15</v>
      </c>
      <c r="L104" s="44" t="n">
        <v>25</v>
      </c>
      <c r="M104" s="44" t="n">
        <v>20</v>
      </c>
      <c r="N104" s="44" t="n">
        <v>10</v>
      </c>
      <c r="O104" s="44" t="s">
        <v>32</v>
      </c>
      <c r="P104" s="44" t="s">
        <v>32</v>
      </c>
      <c r="Q104" s="44" t="s">
        <v>32</v>
      </c>
      <c r="R104" s="13" t="s">
        <v>32</v>
      </c>
      <c r="S104" s="44" t="s">
        <v>1409</v>
      </c>
      <c r="T104" s="44" t="s">
        <v>1409</v>
      </c>
      <c r="U104" s="44" t="s">
        <v>1409</v>
      </c>
      <c r="V104" s="44" t="s">
        <v>248</v>
      </c>
      <c r="W104" s="44" t="s">
        <v>32</v>
      </c>
      <c r="X104" s="44" t="s">
        <v>32</v>
      </c>
      <c r="Y104" s="44" t="s">
        <v>32</v>
      </c>
      <c r="Z104" s="17" t="s">
        <v>32</v>
      </c>
      <c r="AA104" s="17"/>
      <c r="AB104" s="17"/>
    </row>
    <row r="105" customFormat="false" ht="12.75" hidden="false" customHeight="false" outlineLevel="0" collapsed="false">
      <c r="A105" s="21" t="s">
        <v>404</v>
      </c>
      <c r="B105" s="55" t="s">
        <v>397</v>
      </c>
      <c r="C105" s="17" t="s">
        <v>32</v>
      </c>
      <c r="D105" s="17" t="s">
        <v>32</v>
      </c>
      <c r="E105" s="17" t="s">
        <v>32</v>
      </c>
      <c r="F105" s="17" t="s">
        <v>32</v>
      </c>
      <c r="G105" s="17" t="s">
        <v>32</v>
      </c>
      <c r="H105" s="17" t="s">
        <v>32</v>
      </c>
      <c r="I105" s="17" t="s">
        <v>32</v>
      </c>
      <c r="J105" s="13" t="s">
        <v>32</v>
      </c>
      <c r="K105" s="17" t="s">
        <v>32</v>
      </c>
      <c r="L105" s="17" t="s">
        <v>32</v>
      </c>
      <c r="M105" s="17" t="s">
        <v>32</v>
      </c>
      <c r="N105" s="17" t="s">
        <v>32</v>
      </c>
      <c r="O105" s="17" t="s">
        <v>32</v>
      </c>
      <c r="P105" s="17" t="s">
        <v>32</v>
      </c>
      <c r="Q105" s="17" t="s">
        <v>32</v>
      </c>
      <c r="R105" s="13" t="s">
        <v>32</v>
      </c>
      <c r="S105" s="17" t="s">
        <v>32</v>
      </c>
      <c r="T105" s="17" t="s">
        <v>32</v>
      </c>
      <c r="U105" s="17" t="s">
        <v>32</v>
      </c>
      <c r="V105" s="17" t="s">
        <v>32</v>
      </c>
      <c r="W105" s="17" t="s">
        <v>32</v>
      </c>
      <c r="X105" s="17" t="s">
        <v>32</v>
      </c>
      <c r="Y105" s="17" t="s">
        <v>32</v>
      </c>
      <c r="Z105" s="17" t="s">
        <v>32</v>
      </c>
      <c r="AA105" s="17"/>
      <c r="AB105" s="17"/>
    </row>
    <row r="106" customFormat="false" ht="12.75" hidden="false" customHeight="false" outlineLevel="0" collapsed="false">
      <c r="A106" s="21" t="s">
        <v>405</v>
      </c>
      <c r="B106" s="55" t="s">
        <v>397</v>
      </c>
      <c r="C106" s="17" t="s">
        <v>32</v>
      </c>
      <c r="D106" s="17" t="s">
        <v>32</v>
      </c>
      <c r="E106" s="17" t="s">
        <v>32</v>
      </c>
      <c r="F106" s="17" t="s">
        <v>32</v>
      </c>
      <c r="G106" s="17" t="s">
        <v>32</v>
      </c>
      <c r="H106" s="17" t="s">
        <v>32</v>
      </c>
      <c r="I106" s="17" t="s">
        <v>32</v>
      </c>
      <c r="J106" s="13" t="s">
        <v>32</v>
      </c>
      <c r="K106" s="17" t="s">
        <v>32</v>
      </c>
      <c r="L106" s="17" t="s">
        <v>32</v>
      </c>
      <c r="M106" s="17" t="s">
        <v>32</v>
      </c>
      <c r="N106" s="17" t="s">
        <v>32</v>
      </c>
      <c r="O106" s="17" t="s">
        <v>32</v>
      </c>
      <c r="P106" s="17" t="s">
        <v>32</v>
      </c>
      <c r="Q106" s="17" t="s">
        <v>32</v>
      </c>
      <c r="R106" s="13" t="s">
        <v>32</v>
      </c>
      <c r="S106" s="17" t="s">
        <v>32</v>
      </c>
      <c r="T106" s="17" t="s">
        <v>32</v>
      </c>
      <c r="U106" s="17" t="s">
        <v>32</v>
      </c>
      <c r="V106" s="17" t="s">
        <v>32</v>
      </c>
      <c r="W106" s="17" t="s">
        <v>32</v>
      </c>
      <c r="X106" s="17" t="s">
        <v>32</v>
      </c>
      <c r="Y106" s="17" t="s">
        <v>32</v>
      </c>
      <c r="Z106" s="17" t="s">
        <v>32</v>
      </c>
      <c r="AA106" s="17"/>
      <c r="AB106" s="17"/>
    </row>
    <row r="107" customFormat="false" ht="12.75" hidden="false" customHeight="false" outlineLevel="0" collapsed="false">
      <c r="A107" s="21" t="s">
        <v>406</v>
      </c>
      <c r="B107" s="55" t="s">
        <v>397</v>
      </c>
      <c r="C107" s="44" t="s">
        <v>1465</v>
      </c>
      <c r="D107" s="44" t="s">
        <v>1466</v>
      </c>
      <c r="E107" s="44" t="s">
        <v>1540</v>
      </c>
      <c r="F107" s="44" t="s">
        <v>1471</v>
      </c>
      <c r="G107" s="44" t="s">
        <v>32</v>
      </c>
      <c r="H107" s="44" t="s">
        <v>32</v>
      </c>
      <c r="I107" s="44" t="s">
        <v>32</v>
      </c>
      <c r="J107" s="13" t="s">
        <v>32</v>
      </c>
      <c r="K107" s="44" t="n">
        <v>20</v>
      </c>
      <c r="L107" s="44" t="n">
        <v>5</v>
      </c>
      <c r="M107" s="44" t="n">
        <v>50</v>
      </c>
      <c r="N107" s="44" t="n">
        <v>5</v>
      </c>
      <c r="O107" s="44" t="s">
        <v>32</v>
      </c>
      <c r="P107" s="44" t="s">
        <v>32</v>
      </c>
      <c r="Q107" s="44" t="s">
        <v>32</v>
      </c>
      <c r="R107" s="13" t="s">
        <v>32</v>
      </c>
      <c r="S107" s="44" t="s">
        <v>1409</v>
      </c>
      <c r="T107" s="44" t="s">
        <v>248</v>
      </c>
      <c r="U107" s="44" t="s">
        <v>1409</v>
      </c>
      <c r="V107" s="44" t="s">
        <v>248</v>
      </c>
      <c r="W107" s="44" t="s">
        <v>32</v>
      </c>
      <c r="X107" s="44" t="s">
        <v>32</v>
      </c>
      <c r="Y107" s="44" t="s">
        <v>32</v>
      </c>
      <c r="Z107" s="17" t="s">
        <v>32</v>
      </c>
      <c r="AA107" s="17"/>
      <c r="AB107" s="17"/>
    </row>
    <row r="108" customFormat="false" ht="12.75" hidden="false" customHeight="false" outlineLevel="0" collapsed="false">
      <c r="A108" s="21" t="s">
        <v>411</v>
      </c>
      <c r="B108" s="55" t="s">
        <v>397</v>
      </c>
      <c r="C108" s="44" t="s">
        <v>1471</v>
      </c>
      <c r="D108" s="44" t="s">
        <v>32</v>
      </c>
      <c r="E108" s="44" t="s">
        <v>32</v>
      </c>
      <c r="F108" s="44" t="s">
        <v>32</v>
      </c>
      <c r="G108" s="44" t="s">
        <v>32</v>
      </c>
      <c r="H108" s="44" t="s">
        <v>32</v>
      </c>
      <c r="I108" s="44" t="s">
        <v>32</v>
      </c>
      <c r="J108" s="13" t="s">
        <v>32</v>
      </c>
      <c r="K108" s="44" t="n">
        <v>100</v>
      </c>
      <c r="L108" s="44" t="s">
        <v>32</v>
      </c>
      <c r="M108" s="44" t="s">
        <v>32</v>
      </c>
      <c r="N108" s="44" t="s">
        <v>32</v>
      </c>
      <c r="O108" s="44" t="s">
        <v>32</v>
      </c>
      <c r="P108" s="44" t="s">
        <v>32</v>
      </c>
      <c r="Q108" s="44" t="s">
        <v>32</v>
      </c>
      <c r="R108" s="13" t="s">
        <v>32</v>
      </c>
      <c r="S108" s="44" t="s">
        <v>1469</v>
      </c>
      <c r="T108" s="44" t="s">
        <v>32</v>
      </c>
      <c r="U108" s="44" t="s">
        <v>32</v>
      </c>
      <c r="V108" s="44" t="s">
        <v>32</v>
      </c>
      <c r="W108" s="44" t="s">
        <v>32</v>
      </c>
      <c r="X108" s="44" t="s">
        <v>32</v>
      </c>
      <c r="Y108" s="44" t="s">
        <v>32</v>
      </c>
      <c r="Z108" s="17" t="s">
        <v>32</v>
      </c>
      <c r="AA108" s="17"/>
      <c r="AB108" s="17"/>
    </row>
    <row r="109" customFormat="false" ht="12.75" hidden="false" customHeight="false" outlineLevel="0" collapsed="false">
      <c r="A109" s="21" t="s">
        <v>416</v>
      </c>
      <c r="B109" s="55" t="s">
        <v>397</v>
      </c>
      <c r="C109" s="44" t="s">
        <v>1471</v>
      </c>
      <c r="D109" s="44" t="s">
        <v>1470</v>
      </c>
      <c r="E109" s="44" t="s">
        <v>1541</v>
      </c>
      <c r="F109" s="44" t="s">
        <v>32</v>
      </c>
      <c r="G109" s="44" t="s">
        <v>32</v>
      </c>
      <c r="H109" s="44" t="s">
        <v>32</v>
      </c>
      <c r="I109" s="44" t="s">
        <v>32</v>
      </c>
      <c r="J109" s="13" t="s">
        <v>32</v>
      </c>
      <c r="K109" s="44" t="n">
        <v>70</v>
      </c>
      <c r="L109" s="44" t="n">
        <v>20</v>
      </c>
      <c r="M109" s="44" t="n">
        <v>10</v>
      </c>
      <c r="N109" s="44" t="s">
        <v>32</v>
      </c>
      <c r="O109" s="44" t="s">
        <v>32</v>
      </c>
      <c r="P109" s="44" t="s">
        <v>32</v>
      </c>
      <c r="Q109" s="44" t="s">
        <v>32</v>
      </c>
      <c r="R109" s="13" t="s">
        <v>32</v>
      </c>
      <c r="S109" s="44" t="s">
        <v>248</v>
      </c>
      <c r="T109" s="44" t="s">
        <v>1409</v>
      </c>
      <c r="U109" s="44" t="s">
        <v>1409</v>
      </c>
      <c r="V109" s="44" t="s">
        <v>32</v>
      </c>
      <c r="W109" s="44" t="s">
        <v>32</v>
      </c>
      <c r="X109" s="44" t="s">
        <v>32</v>
      </c>
      <c r="Y109" s="44" t="s">
        <v>32</v>
      </c>
      <c r="Z109" s="17" t="s">
        <v>32</v>
      </c>
      <c r="AA109" s="17"/>
      <c r="AB109" s="17"/>
    </row>
    <row r="110" customFormat="false" ht="12.75" hidden="false" customHeight="false" outlineLevel="0" collapsed="false">
      <c r="A110" s="21" t="s">
        <v>419</v>
      </c>
      <c r="B110" s="55" t="s">
        <v>397</v>
      </c>
      <c r="C110" s="44" t="s">
        <v>1471</v>
      </c>
      <c r="D110" s="44" t="s">
        <v>1470</v>
      </c>
      <c r="E110" s="44" t="s">
        <v>32</v>
      </c>
      <c r="F110" s="44" t="s">
        <v>32</v>
      </c>
      <c r="G110" s="44" t="s">
        <v>32</v>
      </c>
      <c r="H110" s="44" t="s">
        <v>32</v>
      </c>
      <c r="I110" s="44" t="s">
        <v>32</v>
      </c>
      <c r="J110" s="13" t="s">
        <v>32</v>
      </c>
      <c r="K110" s="44" t="n">
        <v>90</v>
      </c>
      <c r="L110" s="44" t="n">
        <v>10</v>
      </c>
      <c r="M110" s="44" t="s">
        <v>32</v>
      </c>
      <c r="N110" s="44" t="s">
        <v>32</v>
      </c>
      <c r="O110" s="44" t="s">
        <v>32</v>
      </c>
      <c r="P110" s="44" t="s">
        <v>32</v>
      </c>
      <c r="Q110" s="44" t="s">
        <v>32</v>
      </c>
      <c r="R110" s="13" t="s">
        <v>32</v>
      </c>
      <c r="S110" s="44" t="s">
        <v>248</v>
      </c>
      <c r="T110" s="44" t="s">
        <v>1409</v>
      </c>
      <c r="U110" s="44" t="s">
        <v>32</v>
      </c>
      <c r="V110" s="44" t="s">
        <v>32</v>
      </c>
      <c r="W110" s="44" t="s">
        <v>32</v>
      </c>
      <c r="X110" s="44" t="s">
        <v>32</v>
      </c>
      <c r="Y110" s="44" t="s">
        <v>32</v>
      </c>
      <c r="Z110" s="17" t="s">
        <v>32</v>
      </c>
      <c r="AA110" s="17"/>
      <c r="AB110" s="17"/>
    </row>
    <row r="111" customFormat="false" ht="20.25" hidden="false" customHeight="true" outlineLevel="0" collapsed="false">
      <c r="A111" s="15" t="s">
        <v>422</v>
      </c>
      <c r="B111" s="16" t="s">
        <v>423</v>
      </c>
      <c r="C111" s="44" t="s">
        <v>1463</v>
      </c>
      <c r="D111" s="44" t="s">
        <v>1489</v>
      </c>
      <c r="E111" s="44" t="s">
        <v>1464</v>
      </c>
      <c r="F111" s="44" t="s">
        <v>1501</v>
      </c>
      <c r="G111" s="44" t="s">
        <v>32</v>
      </c>
      <c r="H111" s="44" t="s">
        <v>32</v>
      </c>
      <c r="I111" s="44" t="s">
        <v>32</v>
      </c>
      <c r="J111" s="13" t="s">
        <v>32</v>
      </c>
      <c r="K111" s="44" t="n">
        <v>10</v>
      </c>
      <c r="L111" s="44" t="n">
        <v>25</v>
      </c>
      <c r="M111" s="44" t="n">
        <v>5</v>
      </c>
      <c r="N111" s="44" t="n">
        <v>10</v>
      </c>
      <c r="O111" s="44" t="s">
        <v>32</v>
      </c>
      <c r="P111" s="44" t="s">
        <v>32</v>
      </c>
      <c r="Q111" s="44" t="s">
        <v>32</v>
      </c>
      <c r="R111" s="13" t="s">
        <v>32</v>
      </c>
      <c r="S111" s="44" t="s">
        <v>1409</v>
      </c>
      <c r="T111" s="44" t="s">
        <v>1409</v>
      </c>
      <c r="U111" s="44" t="s">
        <v>248</v>
      </c>
      <c r="V111" s="44" t="s">
        <v>1409</v>
      </c>
      <c r="W111" s="44" t="s">
        <v>32</v>
      </c>
      <c r="X111" s="44" t="s">
        <v>32</v>
      </c>
      <c r="Y111" s="44" t="s">
        <v>32</v>
      </c>
      <c r="Z111" s="17" t="s">
        <v>32</v>
      </c>
      <c r="AA111" s="17"/>
      <c r="AB111" s="17"/>
    </row>
    <row r="112" customFormat="false" ht="12.75" hidden="false" customHeight="false" outlineLevel="0" collapsed="false">
      <c r="A112" s="15" t="s">
        <v>425</v>
      </c>
      <c r="B112" s="16" t="s">
        <v>423</v>
      </c>
      <c r="C112" s="13" t="s">
        <v>1463</v>
      </c>
      <c r="D112" s="13" t="s">
        <v>1464</v>
      </c>
      <c r="E112" s="13" t="s">
        <v>32</v>
      </c>
      <c r="F112" s="13" t="s">
        <v>32</v>
      </c>
      <c r="G112" s="13" t="s">
        <v>32</v>
      </c>
      <c r="H112" s="13" t="s">
        <v>32</v>
      </c>
      <c r="I112" s="13" t="s">
        <v>32</v>
      </c>
      <c r="J112" s="13" t="s">
        <v>32</v>
      </c>
      <c r="K112" s="13" t="n">
        <v>70</v>
      </c>
      <c r="L112" s="13" t="n">
        <v>5</v>
      </c>
      <c r="M112" s="13" t="s">
        <v>32</v>
      </c>
      <c r="N112" s="13" t="s">
        <v>32</v>
      </c>
      <c r="O112" s="13" t="s">
        <v>32</v>
      </c>
      <c r="P112" s="13" t="s">
        <v>32</v>
      </c>
      <c r="Q112" s="13" t="s">
        <v>32</v>
      </c>
      <c r="R112" s="13" t="s">
        <v>32</v>
      </c>
      <c r="S112" s="13" t="s">
        <v>1409</v>
      </c>
      <c r="T112" s="17" t="s">
        <v>248</v>
      </c>
      <c r="U112" s="17" t="s">
        <v>32</v>
      </c>
      <c r="V112" s="17" t="s">
        <v>32</v>
      </c>
      <c r="W112" s="17" t="s">
        <v>32</v>
      </c>
      <c r="X112" s="17" t="s">
        <v>32</v>
      </c>
      <c r="Y112" s="17" t="s">
        <v>32</v>
      </c>
      <c r="Z112" s="17" t="s">
        <v>32</v>
      </c>
      <c r="AA112" s="17"/>
      <c r="AB112" s="17"/>
    </row>
    <row r="113" customFormat="false" ht="12.75" hidden="false" customHeight="false" outlineLevel="0" collapsed="false">
      <c r="A113" s="15" t="s">
        <v>427</v>
      </c>
      <c r="B113" s="16" t="s">
        <v>423</v>
      </c>
      <c r="C113" s="17" t="s">
        <v>1489</v>
      </c>
      <c r="D113" s="17" t="s">
        <v>1465</v>
      </c>
      <c r="E113" s="17" t="s">
        <v>1542</v>
      </c>
      <c r="F113" s="17" t="s">
        <v>1463</v>
      </c>
      <c r="G113" s="17" t="s">
        <v>1539</v>
      </c>
      <c r="H113" s="17" t="s">
        <v>1516</v>
      </c>
      <c r="I113" s="17" t="s">
        <v>1472</v>
      </c>
      <c r="J113" s="13" t="s">
        <v>32</v>
      </c>
      <c r="K113" s="17" t="n">
        <v>40</v>
      </c>
      <c r="L113" s="17" t="n">
        <v>20</v>
      </c>
      <c r="M113" s="17" t="n">
        <v>1</v>
      </c>
      <c r="N113" s="17" t="n">
        <v>5</v>
      </c>
      <c r="O113" s="17" t="n">
        <v>10</v>
      </c>
      <c r="P113" s="17" t="n">
        <v>5</v>
      </c>
      <c r="Q113" s="17" t="n">
        <v>4</v>
      </c>
      <c r="R113" s="13" t="s">
        <v>32</v>
      </c>
      <c r="S113" s="17" t="s">
        <v>1409</v>
      </c>
      <c r="T113" s="17" t="s">
        <v>1409</v>
      </c>
      <c r="U113" s="17" t="s">
        <v>1409</v>
      </c>
      <c r="V113" s="17" t="s">
        <v>1409</v>
      </c>
      <c r="W113" s="17" t="s">
        <v>1409</v>
      </c>
      <c r="X113" s="17" t="s">
        <v>248</v>
      </c>
      <c r="Y113" s="17" t="s">
        <v>248</v>
      </c>
      <c r="Z113" s="17" t="s">
        <v>32</v>
      </c>
      <c r="AA113" s="17"/>
      <c r="AB113" s="17"/>
    </row>
    <row r="114" customFormat="false" ht="12.75" hidden="false" customHeight="false" outlineLevel="0" collapsed="false">
      <c r="A114" s="15" t="s">
        <v>429</v>
      </c>
      <c r="B114" s="16" t="s">
        <v>430</v>
      </c>
      <c r="C114" s="17" t="s">
        <v>1464</v>
      </c>
      <c r="D114" s="17" t="s">
        <v>1501</v>
      </c>
      <c r="E114" s="17" t="s">
        <v>1463</v>
      </c>
      <c r="F114" s="17" t="s">
        <v>32</v>
      </c>
      <c r="G114" s="17" t="s">
        <v>32</v>
      </c>
      <c r="H114" s="17" t="s">
        <v>32</v>
      </c>
      <c r="I114" s="17" t="s">
        <v>32</v>
      </c>
      <c r="J114" s="13" t="s">
        <v>32</v>
      </c>
      <c r="K114" s="17" t="n">
        <v>15</v>
      </c>
      <c r="L114" s="17" t="n">
        <v>5</v>
      </c>
      <c r="M114" s="17" t="n">
        <v>5</v>
      </c>
      <c r="N114" s="17" t="s">
        <v>32</v>
      </c>
      <c r="O114" s="17" t="s">
        <v>32</v>
      </c>
      <c r="P114" s="17" t="s">
        <v>32</v>
      </c>
      <c r="Q114" s="17" t="s">
        <v>32</v>
      </c>
      <c r="R114" s="13" t="s">
        <v>32</v>
      </c>
      <c r="S114" s="17" t="s">
        <v>248</v>
      </c>
      <c r="T114" s="17" t="s">
        <v>1409</v>
      </c>
      <c r="U114" s="17" t="s">
        <v>1409</v>
      </c>
      <c r="V114" s="17" t="s">
        <v>32</v>
      </c>
      <c r="W114" s="17" t="s">
        <v>32</v>
      </c>
      <c r="X114" s="17" t="s">
        <v>32</v>
      </c>
      <c r="Y114" s="17" t="s">
        <v>32</v>
      </c>
      <c r="Z114" s="17" t="s">
        <v>32</v>
      </c>
      <c r="AA114" s="17"/>
      <c r="AB114" s="17"/>
    </row>
    <row r="115" customFormat="false" ht="12.75" hidden="false" customHeight="false" outlineLevel="0" collapsed="false">
      <c r="A115" s="15" t="s">
        <v>432</v>
      </c>
      <c r="B115" s="16" t="s">
        <v>430</v>
      </c>
      <c r="C115" s="13" t="s">
        <v>1465</v>
      </c>
      <c r="D115" s="13" t="s">
        <v>32</v>
      </c>
      <c r="E115" s="13" t="s">
        <v>32</v>
      </c>
      <c r="F115" s="13" t="s">
        <v>32</v>
      </c>
      <c r="G115" s="13" t="s">
        <v>32</v>
      </c>
      <c r="H115" s="13" t="s">
        <v>32</v>
      </c>
      <c r="I115" s="13" t="s">
        <v>32</v>
      </c>
      <c r="J115" s="13" t="s">
        <v>32</v>
      </c>
      <c r="K115" s="13" t="n">
        <v>1</v>
      </c>
      <c r="L115" s="13" t="s">
        <v>32</v>
      </c>
      <c r="M115" s="13" t="s">
        <v>32</v>
      </c>
      <c r="N115" s="13" t="s">
        <v>32</v>
      </c>
      <c r="O115" s="13" t="s">
        <v>32</v>
      </c>
      <c r="P115" s="13" t="s">
        <v>32</v>
      </c>
      <c r="Q115" s="13" t="s">
        <v>32</v>
      </c>
      <c r="R115" s="13" t="s">
        <v>32</v>
      </c>
      <c r="S115" s="13" t="s">
        <v>1409</v>
      </c>
      <c r="T115" s="17" t="s">
        <v>32</v>
      </c>
      <c r="U115" s="17" t="s">
        <v>32</v>
      </c>
      <c r="V115" s="17" t="s">
        <v>32</v>
      </c>
      <c r="W115" s="17" t="s">
        <v>32</v>
      </c>
      <c r="X115" s="17" t="s">
        <v>32</v>
      </c>
      <c r="Y115" s="17" t="s">
        <v>32</v>
      </c>
      <c r="Z115" s="17" t="s">
        <v>32</v>
      </c>
      <c r="AA115" s="17"/>
      <c r="AB115" s="17"/>
    </row>
    <row r="116" customFormat="false" ht="12.75" hidden="false" customHeight="false" outlineLevel="0" collapsed="false">
      <c r="A116" s="15" t="s">
        <v>437</v>
      </c>
      <c r="B116" s="16" t="s">
        <v>430</v>
      </c>
      <c r="C116" s="13" t="s">
        <v>1543</v>
      </c>
      <c r="D116" s="13" t="s">
        <v>1463</v>
      </c>
      <c r="E116" s="13" t="s">
        <v>1544</v>
      </c>
      <c r="F116" s="13" t="s">
        <v>1487</v>
      </c>
      <c r="G116" s="13" t="s">
        <v>1509</v>
      </c>
      <c r="H116" s="13" t="s">
        <v>32</v>
      </c>
      <c r="I116" s="13" t="s">
        <v>32</v>
      </c>
      <c r="J116" s="13" t="s">
        <v>32</v>
      </c>
      <c r="K116" s="13" t="n">
        <v>20</v>
      </c>
      <c r="L116" s="13" t="n">
        <v>30</v>
      </c>
      <c r="M116" s="13" t="n">
        <v>1</v>
      </c>
      <c r="N116" s="13" t="n">
        <v>1</v>
      </c>
      <c r="O116" s="13" t="n">
        <v>8</v>
      </c>
      <c r="P116" s="13" t="s">
        <v>32</v>
      </c>
      <c r="Q116" s="13" t="s">
        <v>32</v>
      </c>
      <c r="R116" s="13" t="s">
        <v>32</v>
      </c>
      <c r="S116" s="13" t="s">
        <v>248</v>
      </c>
      <c r="T116" s="17" t="s">
        <v>1409</v>
      </c>
      <c r="U116" s="17" t="s">
        <v>1409</v>
      </c>
      <c r="V116" s="17" t="s">
        <v>248</v>
      </c>
      <c r="W116" s="17" t="s">
        <v>1409</v>
      </c>
      <c r="X116" s="17" t="s">
        <v>32</v>
      </c>
      <c r="Y116" s="17" t="s">
        <v>32</v>
      </c>
      <c r="Z116" s="17" t="s">
        <v>32</v>
      </c>
      <c r="AA116" s="17"/>
      <c r="AB116" s="17"/>
    </row>
    <row r="117" customFormat="false" ht="12.75" hidden="false" customHeight="false" outlineLevel="0" collapsed="false">
      <c r="A117" s="15" t="s">
        <v>439</v>
      </c>
      <c r="B117" s="16" t="s">
        <v>430</v>
      </c>
      <c r="C117" s="17" t="s">
        <v>32</v>
      </c>
      <c r="D117" s="17" t="s">
        <v>32</v>
      </c>
      <c r="E117" s="17" t="s">
        <v>32</v>
      </c>
      <c r="F117" s="17" t="s">
        <v>32</v>
      </c>
      <c r="G117" s="17" t="s">
        <v>32</v>
      </c>
      <c r="H117" s="17" t="s">
        <v>32</v>
      </c>
      <c r="I117" s="17" t="s">
        <v>32</v>
      </c>
      <c r="J117" s="13" t="s">
        <v>32</v>
      </c>
      <c r="K117" s="17" t="s">
        <v>32</v>
      </c>
      <c r="L117" s="17" t="s">
        <v>32</v>
      </c>
      <c r="M117" s="17" t="s">
        <v>32</v>
      </c>
      <c r="N117" s="17" t="s">
        <v>32</v>
      </c>
      <c r="O117" s="17" t="s">
        <v>32</v>
      </c>
      <c r="P117" s="17" t="s">
        <v>32</v>
      </c>
      <c r="Q117" s="17" t="s">
        <v>32</v>
      </c>
      <c r="R117" s="13" t="s">
        <v>32</v>
      </c>
      <c r="S117" s="17" t="s">
        <v>32</v>
      </c>
      <c r="T117" s="17" t="s">
        <v>32</v>
      </c>
      <c r="U117" s="17" t="s">
        <v>32</v>
      </c>
      <c r="V117" s="17" t="s">
        <v>32</v>
      </c>
      <c r="W117" s="17" t="s">
        <v>32</v>
      </c>
      <c r="X117" s="17" t="s">
        <v>32</v>
      </c>
      <c r="Y117" s="17" t="s">
        <v>32</v>
      </c>
      <c r="Z117" s="17" t="s">
        <v>32</v>
      </c>
      <c r="AA117" s="17"/>
      <c r="AB117" s="17"/>
    </row>
    <row r="118" customFormat="false" ht="12.75" hidden="false" customHeight="false" outlineLevel="0" collapsed="false">
      <c r="A118" s="15" t="s">
        <v>441</v>
      </c>
      <c r="B118" s="16" t="s">
        <v>430</v>
      </c>
      <c r="C118" s="13" t="s">
        <v>1508</v>
      </c>
      <c r="D118" s="13" t="s">
        <v>1478</v>
      </c>
      <c r="E118" s="13" t="s">
        <v>1545</v>
      </c>
      <c r="F118" s="13" t="s">
        <v>1464</v>
      </c>
      <c r="G118" s="13" t="s">
        <v>1546</v>
      </c>
      <c r="H118" s="13" t="s">
        <v>1513</v>
      </c>
      <c r="I118" s="13" t="s">
        <v>32</v>
      </c>
      <c r="J118" s="13" t="s">
        <v>32</v>
      </c>
      <c r="K118" s="13" t="n">
        <v>5</v>
      </c>
      <c r="L118" s="13" t="n">
        <v>20</v>
      </c>
      <c r="M118" s="13" t="n">
        <v>10</v>
      </c>
      <c r="N118" s="13" t="n">
        <v>10</v>
      </c>
      <c r="O118" s="13" t="n">
        <v>5</v>
      </c>
      <c r="P118" s="13" t="n">
        <v>5</v>
      </c>
      <c r="Q118" s="13" t="s">
        <v>32</v>
      </c>
      <c r="R118" s="13" t="s">
        <v>32</v>
      </c>
      <c r="S118" s="13" t="s">
        <v>248</v>
      </c>
      <c r="T118" s="17" t="s">
        <v>248</v>
      </c>
      <c r="U118" s="17" t="s">
        <v>248</v>
      </c>
      <c r="V118" s="17" t="s">
        <v>248</v>
      </c>
      <c r="W118" s="17" t="s">
        <v>1409</v>
      </c>
      <c r="X118" s="17" t="s">
        <v>248</v>
      </c>
      <c r="Y118" s="17" t="s">
        <v>32</v>
      </c>
      <c r="Z118" s="17" t="s">
        <v>32</v>
      </c>
      <c r="AA118" s="17"/>
      <c r="AB118" s="17"/>
    </row>
    <row r="119" customFormat="false" ht="12.75" hidden="false" customHeight="false" outlineLevel="0" collapsed="false">
      <c r="A119" s="15" t="s">
        <v>443</v>
      </c>
      <c r="B119" s="16" t="s">
        <v>423</v>
      </c>
      <c r="C119" s="13" t="s">
        <v>1463</v>
      </c>
      <c r="D119" s="13" t="s">
        <v>1487</v>
      </c>
      <c r="E119" s="13" t="s">
        <v>32</v>
      </c>
      <c r="F119" s="13" t="s">
        <v>32</v>
      </c>
      <c r="G119" s="13" t="s">
        <v>32</v>
      </c>
      <c r="H119" s="13" t="s">
        <v>32</v>
      </c>
      <c r="I119" s="13" t="s">
        <v>32</v>
      </c>
      <c r="J119" s="13" t="s">
        <v>32</v>
      </c>
      <c r="K119" s="13" t="n">
        <v>14</v>
      </c>
      <c r="L119" s="13" t="n">
        <v>1</v>
      </c>
      <c r="M119" s="13" t="s">
        <v>32</v>
      </c>
      <c r="N119" s="13" t="s">
        <v>32</v>
      </c>
      <c r="O119" s="13" t="s">
        <v>32</v>
      </c>
      <c r="P119" s="13" t="s">
        <v>32</v>
      </c>
      <c r="Q119" s="13" t="s">
        <v>32</v>
      </c>
      <c r="R119" s="13" t="s">
        <v>32</v>
      </c>
      <c r="S119" s="13" t="s">
        <v>1409</v>
      </c>
      <c r="T119" s="13" t="s">
        <v>248</v>
      </c>
      <c r="U119" s="13" t="s">
        <v>32</v>
      </c>
      <c r="V119" s="13" t="s">
        <v>32</v>
      </c>
      <c r="W119" s="13" t="s">
        <v>32</v>
      </c>
      <c r="X119" s="13" t="s">
        <v>32</v>
      </c>
      <c r="Y119" s="13" t="s">
        <v>32</v>
      </c>
      <c r="Z119" s="17" t="s">
        <v>32</v>
      </c>
      <c r="AA119" s="17"/>
      <c r="AB119" s="17"/>
    </row>
    <row r="120" customFormat="false" ht="12.75" hidden="false" customHeight="false" outlineLevel="0" collapsed="false">
      <c r="A120" s="15" t="s">
        <v>445</v>
      </c>
      <c r="B120" s="16" t="s">
        <v>423</v>
      </c>
      <c r="C120" s="13" t="s">
        <v>1515</v>
      </c>
      <c r="D120" s="13" t="s">
        <v>1463</v>
      </c>
      <c r="E120" s="13" t="s">
        <v>1464</v>
      </c>
      <c r="F120" s="13" t="s">
        <v>1468</v>
      </c>
      <c r="G120" s="13" t="s">
        <v>32</v>
      </c>
      <c r="H120" s="13" t="s">
        <v>32</v>
      </c>
      <c r="I120" s="13" t="s">
        <v>32</v>
      </c>
      <c r="J120" s="13" t="s">
        <v>32</v>
      </c>
      <c r="K120" s="13" t="n">
        <v>3</v>
      </c>
      <c r="L120" s="13" t="n">
        <v>10</v>
      </c>
      <c r="M120" s="13" t="n">
        <v>1</v>
      </c>
      <c r="N120" s="13" t="n">
        <v>1</v>
      </c>
      <c r="O120" s="13" t="s">
        <v>32</v>
      </c>
      <c r="P120" s="13" t="s">
        <v>32</v>
      </c>
      <c r="Q120" s="13" t="s">
        <v>32</v>
      </c>
      <c r="R120" s="13" t="s">
        <v>32</v>
      </c>
      <c r="S120" s="13" t="s">
        <v>1409</v>
      </c>
      <c r="T120" s="13" t="s">
        <v>1409</v>
      </c>
      <c r="U120" s="13" t="s">
        <v>248</v>
      </c>
      <c r="V120" s="13" t="s">
        <v>1409</v>
      </c>
      <c r="W120" s="13" t="s">
        <v>32</v>
      </c>
      <c r="X120" s="13" t="s">
        <v>32</v>
      </c>
      <c r="Y120" s="13" t="s">
        <v>32</v>
      </c>
      <c r="Z120" s="17" t="s">
        <v>32</v>
      </c>
      <c r="AA120" s="17"/>
      <c r="AB120" s="17"/>
    </row>
    <row r="121" customFormat="false" ht="12.75" hidden="false" customHeight="false" outlineLevel="0" collapsed="false">
      <c r="A121" s="15" t="s">
        <v>448</v>
      </c>
      <c r="B121" s="16" t="s">
        <v>423</v>
      </c>
      <c r="C121" s="13" t="s">
        <v>1463</v>
      </c>
      <c r="D121" s="13" t="s">
        <v>1547</v>
      </c>
      <c r="E121" s="13" t="s">
        <v>1515</v>
      </c>
      <c r="F121" s="13" t="s">
        <v>32</v>
      </c>
      <c r="G121" s="13" t="s">
        <v>32</v>
      </c>
      <c r="H121" s="13" t="s">
        <v>32</v>
      </c>
      <c r="I121" s="13" t="s">
        <v>32</v>
      </c>
      <c r="J121" s="13" t="s">
        <v>32</v>
      </c>
      <c r="K121" s="13" t="n">
        <v>40</v>
      </c>
      <c r="L121" s="13" t="n">
        <v>37</v>
      </c>
      <c r="M121" s="13" t="n">
        <v>3</v>
      </c>
      <c r="N121" s="13" t="s">
        <v>32</v>
      </c>
      <c r="O121" s="13" t="s">
        <v>32</v>
      </c>
      <c r="P121" s="13" t="s">
        <v>32</v>
      </c>
      <c r="Q121" s="13" t="s">
        <v>32</v>
      </c>
      <c r="R121" s="13" t="s">
        <v>32</v>
      </c>
      <c r="S121" s="13" t="s">
        <v>1409</v>
      </c>
      <c r="T121" s="17" t="s">
        <v>1409</v>
      </c>
      <c r="U121" s="17" t="s">
        <v>1409</v>
      </c>
      <c r="V121" s="17" t="s">
        <v>32</v>
      </c>
      <c r="W121" s="17" t="s">
        <v>32</v>
      </c>
      <c r="X121" s="17" t="s">
        <v>32</v>
      </c>
      <c r="Y121" s="17" t="s">
        <v>32</v>
      </c>
      <c r="Z121" s="17" t="s">
        <v>32</v>
      </c>
      <c r="AA121" s="17"/>
      <c r="AB121" s="17"/>
    </row>
    <row r="122" customFormat="false" ht="12.75" hidden="false" customHeight="false" outlineLevel="0" collapsed="false">
      <c r="A122" s="15" t="s">
        <v>450</v>
      </c>
      <c r="B122" s="16" t="s">
        <v>423</v>
      </c>
      <c r="C122" s="13" t="s">
        <v>1548</v>
      </c>
      <c r="D122" s="13" t="s">
        <v>1487</v>
      </c>
      <c r="E122" s="13" t="s">
        <v>1468</v>
      </c>
      <c r="F122" s="13" t="s">
        <v>1463</v>
      </c>
      <c r="G122" s="13" t="s">
        <v>32</v>
      </c>
      <c r="H122" s="13" t="s">
        <v>32</v>
      </c>
      <c r="I122" s="13" t="s">
        <v>32</v>
      </c>
      <c r="J122" s="13" t="s">
        <v>32</v>
      </c>
      <c r="K122" s="13" t="n">
        <v>55</v>
      </c>
      <c r="L122" s="13" t="n">
        <v>10</v>
      </c>
      <c r="M122" s="13" t="n">
        <v>2</v>
      </c>
      <c r="N122" s="13" t="n">
        <v>3</v>
      </c>
      <c r="O122" s="13" t="s">
        <v>32</v>
      </c>
      <c r="P122" s="13" t="s">
        <v>32</v>
      </c>
      <c r="Q122" s="13" t="s">
        <v>32</v>
      </c>
      <c r="R122" s="13" t="s">
        <v>32</v>
      </c>
      <c r="S122" s="13" t="s">
        <v>1409</v>
      </c>
      <c r="T122" s="17" t="s">
        <v>248</v>
      </c>
      <c r="U122" s="17" t="s">
        <v>1409</v>
      </c>
      <c r="V122" s="17" t="s">
        <v>1409</v>
      </c>
      <c r="W122" s="17" t="s">
        <v>32</v>
      </c>
      <c r="X122" s="17" t="s">
        <v>32</v>
      </c>
      <c r="Y122" s="17" t="s">
        <v>32</v>
      </c>
      <c r="Z122" s="17" t="s">
        <v>32</v>
      </c>
      <c r="AA122" s="17"/>
      <c r="AB122" s="17"/>
    </row>
    <row r="123" customFormat="false" ht="12.75" hidden="false" customHeight="false" outlineLevel="0" collapsed="false">
      <c r="A123" s="15" t="s">
        <v>453</v>
      </c>
      <c r="B123" s="19" t="s">
        <v>423</v>
      </c>
      <c r="C123" s="17" t="s">
        <v>32</v>
      </c>
      <c r="D123" s="17" t="s">
        <v>32</v>
      </c>
      <c r="E123" s="17" t="s">
        <v>32</v>
      </c>
      <c r="F123" s="17" t="s">
        <v>32</v>
      </c>
      <c r="G123" s="17" t="s">
        <v>32</v>
      </c>
      <c r="H123" s="17" t="s">
        <v>32</v>
      </c>
      <c r="I123" s="17" t="s">
        <v>32</v>
      </c>
      <c r="J123" s="13" t="s">
        <v>32</v>
      </c>
      <c r="K123" s="17" t="s">
        <v>32</v>
      </c>
      <c r="L123" s="17" t="s">
        <v>32</v>
      </c>
      <c r="M123" s="17" t="s">
        <v>32</v>
      </c>
      <c r="N123" s="17" t="s">
        <v>32</v>
      </c>
      <c r="O123" s="17" t="s">
        <v>32</v>
      </c>
      <c r="P123" s="17" t="s">
        <v>32</v>
      </c>
      <c r="Q123" s="17" t="s">
        <v>32</v>
      </c>
      <c r="R123" s="13" t="s">
        <v>32</v>
      </c>
      <c r="S123" s="17" t="s">
        <v>32</v>
      </c>
      <c r="T123" s="17" t="s">
        <v>32</v>
      </c>
      <c r="U123" s="17" t="s">
        <v>32</v>
      </c>
      <c r="V123" s="17" t="s">
        <v>32</v>
      </c>
      <c r="W123" s="17" t="s">
        <v>32</v>
      </c>
      <c r="X123" s="17" t="s">
        <v>32</v>
      </c>
      <c r="Y123" s="17" t="s">
        <v>32</v>
      </c>
      <c r="Z123" s="17" t="s">
        <v>32</v>
      </c>
      <c r="AA123" s="17"/>
      <c r="AB123" s="13"/>
    </row>
    <row r="124" customFormat="false" ht="12.75" hidden="false" customHeight="false" outlineLevel="0" collapsed="false">
      <c r="A124" s="15" t="s">
        <v>454</v>
      </c>
      <c r="B124" s="19" t="s">
        <v>423</v>
      </c>
      <c r="C124" s="17" t="s">
        <v>32</v>
      </c>
      <c r="D124" s="17" t="s">
        <v>32</v>
      </c>
      <c r="E124" s="17" t="s">
        <v>32</v>
      </c>
      <c r="F124" s="17" t="s">
        <v>32</v>
      </c>
      <c r="G124" s="17" t="s">
        <v>32</v>
      </c>
      <c r="H124" s="17" t="s">
        <v>32</v>
      </c>
      <c r="I124" s="17" t="s">
        <v>32</v>
      </c>
      <c r="J124" s="13" t="s">
        <v>32</v>
      </c>
      <c r="K124" s="17" t="s">
        <v>32</v>
      </c>
      <c r="L124" s="17" t="s">
        <v>32</v>
      </c>
      <c r="M124" s="17" t="s">
        <v>32</v>
      </c>
      <c r="N124" s="17" t="s">
        <v>32</v>
      </c>
      <c r="O124" s="17" t="s">
        <v>32</v>
      </c>
      <c r="P124" s="17" t="s">
        <v>32</v>
      </c>
      <c r="Q124" s="17" t="s">
        <v>32</v>
      </c>
      <c r="R124" s="13" t="s">
        <v>32</v>
      </c>
      <c r="S124" s="17" t="s">
        <v>32</v>
      </c>
      <c r="T124" s="17" t="s">
        <v>32</v>
      </c>
      <c r="U124" s="17" t="s">
        <v>32</v>
      </c>
      <c r="V124" s="17" t="s">
        <v>32</v>
      </c>
      <c r="W124" s="17" t="s">
        <v>32</v>
      </c>
      <c r="X124" s="17" t="s">
        <v>32</v>
      </c>
      <c r="Y124" s="17" t="s">
        <v>32</v>
      </c>
      <c r="Z124" s="17" t="s">
        <v>32</v>
      </c>
      <c r="AA124" s="17"/>
      <c r="AB124" s="17"/>
      <c r="AC124" s="17"/>
    </row>
    <row r="125" customFormat="false" ht="12.75" hidden="false" customHeight="false" outlineLevel="0" collapsed="false">
      <c r="A125" s="15" t="s">
        <v>455</v>
      </c>
      <c r="B125" s="19" t="s">
        <v>423</v>
      </c>
      <c r="C125" s="17" t="s">
        <v>32</v>
      </c>
      <c r="D125" s="17" t="s">
        <v>32</v>
      </c>
      <c r="E125" s="17" t="s">
        <v>32</v>
      </c>
      <c r="F125" s="17" t="s">
        <v>32</v>
      </c>
      <c r="G125" s="17" t="s">
        <v>32</v>
      </c>
      <c r="H125" s="17" t="s">
        <v>32</v>
      </c>
      <c r="I125" s="17" t="s">
        <v>32</v>
      </c>
      <c r="J125" s="13" t="s">
        <v>32</v>
      </c>
      <c r="K125" s="17" t="s">
        <v>32</v>
      </c>
      <c r="L125" s="17" t="s">
        <v>32</v>
      </c>
      <c r="M125" s="17" t="s">
        <v>32</v>
      </c>
      <c r="N125" s="17" t="s">
        <v>32</v>
      </c>
      <c r="O125" s="17" t="s">
        <v>32</v>
      </c>
      <c r="P125" s="17" t="s">
        <v>32</v>
      </c>
      <c r="Q125" s="17" t="s">
        <v>32</v>
      </c>
      <c r="R125" s="13" t="s">
        <v>32</v>
      </c>
      <c r="S125" s="17" t="s">
        <v>32</v>
      </c>
      <c r="T125" s="17" t="s">
        <v>32</v>
      </c>
      <c r="U125" s="17" t="s">
        <v>32</v>
      </c>
      <c r="V125" s="17" t="s">
        <v>32</v>
      </c>
      <c r="W125" s="17" t="s">
        <v>32</v>
      </c>
      <c r="X125" s="17" t="s">
        <v>32</v>
      </c>
      <c r="Y125" s="17" t="s">
        <v>32</v>
      </c>
      <c r="Z125" s="17" t="s">
        <v>32</v>
      </c>
      <c r="AA125" s="17"/>
      <c r="AB125" s="17"/>
      <c r="AC125" s="17"/>
    </row>
    <row r="126" customFormat="false" ht="12.75" hidden="false" customHeight="false" outlineLevel="0" collapsed="false">
      <c r="A126" s="15" t="s">
        <v>456</v>
      </c>
      <c r="B126" s="19" t="s">
        <v>423</v>
      </c>
      <c r="C126" s="17" t="s">
        <v>32</v>
      </c>
      <c r="D126" s="17" t="s">
        <v>32</v>
      </c>
      <c r="E126" s="17" t="s">
        <v>32</v>
      </c>
      <c r="F126" s="17" t="s">
        <v>32</v>
      </c>
      <c r="G126" s="17" t="s">
        <v>32</v>
      </c>
      <c r="H126" s="17" t="s">
        <v>32</v>
      </c>
      <c r="I126" s="17" t="s">
        <v>32</v>
      </c>
      <c r="J126" s="13" t="s">
        <v>32</v>
      </c>
      <c r="K126" s="17" t="s">
        <v>32</v>
      </c>
      <c r="L126" s="17" t="s">
        <v>32</v>
      </c>
      <c r="M126" s="17" t="s">
        <v>32</v>
      </c>
      <c r="N126" s="17" t="s">
        <v>32</v>
      </c>
      <c r="O126" s="17" t="s">
        <v>32</v>
      </c>
      <c r="P126" s="17" t="s">
        <v>32</v>
      </c>
      <c r="Q126" s="17" t="s">
        <v>32</v>
      </c>
      <c r="R126" s="13" t="s">
        <v>32</v>
      </c>
      <c r="S126" s="17" t="s">
        <v>32</v>
      </c>
      <c r="T126" s="17" t="s">
        <v>32</v>
      </c>
      <c r="U126" s="17" t="s">
        <v>32</v>
      </c>
      <c r="V126" s="17" t="s">
        <v>32</v>
      </c>
      <c r="W126" s="17" t="s">
        <v>32</v>
      </c>
      <c r="X126" s="17" t="s">
        <v>32</v>
      </c>
      <c r="Y126" s="17" t="s">
        <v>32</v>
      </c>
      <c r="Z126" s="17" t="s">
        <v>32</v>
      </c>
      <c r="AA126" s="17"/>
      <c r="AB126" s="17"/>
      <c r="AC126" s="17"/>
    </row>
    <row r="127" customFormat="false" ht="12.75" hidden="false" customHeight="false" outlineLevel="0" collapsed="false">
      <c r="A127" s="15" t="s">
        <v>457</v>
      </c>
      <c r="B127" s="19" t="s">
        <v>423</v>
      </c>
      <c r="C127" s="17" t="s">
        <v>32</v>
      </c>
      <c r="D127" s="17" t="s">
        <v>32</v>
      </c>
      <c r="E127" s="17" t="s">
        <v>32</v>
      </c>
      <c r="F127" s="17" t="s">
        <v>32</v>
      </c>
      <c r="G127" s="17" t="s">
        <v>32</v>
      </c>
      <c r="H127" s="17" t="s">
        <v>32</v>
      </c>
      <c r="I127" s="17" t="s">
        <v>32</v>
      </c>
      <c r="J127" s="13" t="s">
        <v>32</v>
      </c>
      <c r="K127" s="17" t="s">
        <v>32</v>
      </c>
      <c r="L127" s="17" t="s">
        <v>32</v>
      </c>
      <c r="M127" s="17" t="s">
        <v>32</v>
      </c>
      <c r="N127" s="17" t="s">
        <v>32</v>
      </c>
      <c r="O127" s="17" t="s">
        <v>32</v>
      </c>
      <c r="P127" s="17" t="s">
        <v>32</v>
      </c>
      <c r="Q127" s="17" t="s">
        <v>32</v>
      </c>
      <c r="R127" s="13" t="s">
        <v>32</v>
      </c>
      <c r="S127" s="17" t="s">
        <v>32</v>
      </c>
      <c r="T127" s="17" t="s">
        <v>32</v>
      </c>
      <c r="U127" s="17" t="s">
        <v>32</v>
      </c>
      <c r="V127" s="17" t="s">
        <v>32</v>
      </c>
      <c r="W127" s="17" t="s">
        <v>32</v>
      </c>
      <c r="X127" s="17" t="s">
        <v>32</v>
      </c>
      <c r="Y127" s="17" t="s">
        <v>32</v>
      </c>
      <c r="Z127" s="17" t="s">
        <v>32</v>
      </c>
      <c r="AA127" s="17"/>
      <c r="AB127" s="17"/>
      <c r="AC127" s="17"/>
    </row>
    <row r="128" customFormat="false" ht="12.75" hidden="false" customHeight="false" outlineLevel="0" collapsed="false">
      <c r="A128" s="15" t="s">
        <v>458</v>
      </c>
      <c r="B128" s="19" t="s">
        <v>423</v>
      </c>
      <c r="C128" s="17" t="s">
        <v>32</v>
      </c>
      <c r="D128" s="17" t="s">
        <v>32</v>
      </c>
      <c r="E128" s="17" t="s">
        <v>32</v>
      </c>
      <c r="F128" s="17" t="s">
        <v>32</v>
      </c>
      <c r="G128" s="17" t="s">
        <v>32</v>
      </c>
      <c r="H128" s="17" t="s">
        <v>32</v>
      </c>
      <c r="I128" s="17" t="s">
        <v>32</v>
      </c>
      <c r="J128" s="13" t="s">
        <v>32</v>
      </c>
      <c r="K128" s="17" t="s">
        <v>32</v>
      </c>
      <c r="L128" s="17" t="s">
        <v>32</v>
      </c>
      <c r="M128" s="17" t="s">
        <v>32</v>
      </c>
      <c r="N128" s="17" t="s">
        <v>32</v>
      </c>
      <c r="O128" s="17" t="s">
        <v>32</v>
      </c>
      <c r="P128" s="17" t="s">
        <v>32</v>
      </c>
      <c r="Q128" s="17" t="s">
        <v>32</v>
      </c>
      <c r="R128" s="13" t="s">
        <v>32</v>
      </c>
      <c r="S128" s="17" t="s">
        <v>32</v>
      </c>
      <c r="T128" s="17" t="s">
        <v>32</v>
      </c>
      <c r="U128" s="17" t="s">
        <v>32</v>
      </c>
      <c r="V128" s="17" t="s">
        <v>32</v>
      </c>
      <c r="W128" s="17" t="s">
        <v>32</v>
      </c>
      <c r="X128" s="17" t="s">
        <v>32</v>
      </c>
      <c r="Y128" s="17" t="s">
        <v>32</v>
      </c>
      <c r="Z128" s="17" t="s">
        <v>32</v>
      </c>
      <c r="AA128" s="17"/>
      <c r="AB128" s="17"/>
      <c r="AC128" s="17"/>
    </row>
    <row r="129" customFormat="false" ht="12.75" hidden="false" customHeight="false" outlineLevel="0" collapsed="false">
      <c r="A129" s="15" t="s">
        <v>459</v>
      </c>
      <c r="B129" s="19" t="s">
        <v>423</v>
      </c>
      <c r="C129" s="17" t="s">
        <v>32</v>
      </c>
      <c r="D129" s="17" t="s">
        <v>32</v>
      </c>
      <c r="E129" s="17" t="s">
        <v>32</v>
      </c>
      <c r="F129" s="17" t="s">
        <v>32</v>
      </c>
      <c r="G129" s="17" t="s">
        <v>32</v>
      </c>
      <c r="H129" s="17" t="s">
        <v>32</v>
      </c>
      <c r="I129" s="17" t="s">
        <v>32</v>
      </c>
      <c r="J129" s="13" t="s">
        <v>32</v>
      </c>
      <c r="K129" s="17" t="s">
        <v>32</v>
      </c>
      <c r="L129" s="17" t="s">
        <v>32</v>
      </c>
      <c r="M129" s="17" t="s">
        <v>32</v>
      </c>
      <c r="N129" s="17" t="s">
        <v>32</v>
      </c>
      <c r="O129" s="17" t="s">
        <v>32</v>
      </c>
      <c r="P129" s="17" t="s">
        <v>32</v>
      </c>
      <c r="Q129" s="17" t="s">
        <v>32</v>
      </c>
      <c r="R129" s="13" t="s">
        <v>32</v>
      </c>
      <c r="S129" s="17" t="s">
        <v>32</v>
      </c>
      <c r="T129" s="17" t="s">
        <v>32</v>
      </c>
      <c r="U129" s="17" t="s">
        <v>32</v>
      </c>
      <c r="V129" s="17" t="s">
        <v>32</v>
      </c>
      <c r="W129" s="17" t="s">
        <v>32</v>
      </c>
      <c r="X129" s="17" t="s">
        <v>32</v>
      </c>
      <c r="Y129" s="17" t="s">
        <v>32</v>
      </c>
      <c r="Z129" s="17" t="s">
        <v>32</v>
      </c>
      <c r="AA129" s="17"/>
      <c r="AB129" s="17"/>
      <c r="AC129" s="17"/>
    </row>
    <row r="130" customFormat="false" ht="12.75" hidden="false" customHeight="false" outlineLevel="0" collapsed="false">
      <c r="A130" s="15" t="s">
        <v>460</v>
      </c>
      <c r="B130" s="19" t="s">
        <v>423</v>
      </c>
      <c r="C130" s="17" t="s">
        <v>32</v>
      </c>
      <c r="D130" s="17" t="s">
        <v>32</v>
      </c>
      <c r="E130" s="17" t="s">
        <v>32</v>
      </c>
      <c r="F130" s="17" t="s">
        <v>32</v>
      </c>
      <c r="G130" s="17" t="s">
        <v>32</v>
      </c>
      <c r="H130" s="17" t="s">
        <v>32</v>
      </c>
      <c r="I130" s="17" t="s">
        <v>32</v>
      </c>
      <c r="J130" s="13" t="s">
        <v>32</v>
      </c>
      <c r="K130" s="17" t="s">
        <v>32</v>
      </c>
      <c r="L130" s="17" t="s">
        <v>32</v>
      </c>
      <c r="M130" s="17" t="s">
        <v>32</v>
      </c>
      <c r="N130" s="17" t="s">
        <v>32</v>
      </c>
      <c r="O130" s="17" t="s">
        <v>32</v>
      </c>
      <c r="P130" s="17" t="s">
        <v>32</v>
      </c>
      <c r="Q130" s="17" t="s">
        <v>32</v>
      </c>
      <c r="R130" s="13" t="s">
        <v>32</v>
      </c>
      <c r="S130" s="17" t="s">
        <v>32</v>
      </c>
      <c r="T130" s="17" t="s">
        <v>32</v>
      </c>
      <c r="U130" s="17" t="s">
        <v>32</v>
      </c>
      <c r="V130" s="17" t="s">
        <v>32</v>
      </c>
      <c r="W130" s="17" t="s">
        <v>32</v>
      </c>
      <c r="X130" s="17" t="s">
        <v>32</v>
      </c>
      <c r="Y130" s="17" t="s">
        <v>32</v>
      </c>
      <c r="Z130" s="17" t="s">
        <v>32</v>
      </c>
      <c r="AA130" s="17"/>
      <c r="AB130" s="17"/>
      <c r="AC130" s="17"/>
    </row>
    <row r="131" customFormat="false" ht="12.75" hidden="false" customHeight="false" outlineLevel="0" collapsed="false">
      <c r="A131" s="15" t="s">
        <v>461</v>
      </c>
      <c r="B131" s="19" t="s">
        <v>423</v>
      </c>
      <c r="C131" s="17" t="s">
        <v>32</v>
      </c>
      <c r="D131" s="17" t="s">
        <v>32</v>
      </c>
      <c r="E131" s="17" t="s">
        <v>32</v>
      </c>
      <c r="F131" s="17" t="s">
        <v>32</v>
      </c>
      <c r="G131" s="17" t="s">
        <v>32</v>
      </c>
      <c r="H131" s="17" t="s">
        <v>32</v>
      </c>
      <c r="I131" s="17" t="s">
        <v>32</v>
      </c>
      <c r="J131" s="13" t="s">
        <v>32</v>
      </c>
      <c r="K131" s="17" t="s">
        <v>32</v>
      </c>
      <c r="L131" s="17" t="s">
        <v>32</v>
      </c>
      <c r="M131" s="17" t="s">
        <v>32</v>
      </c>
      <c r="N131" s="17" t="s">
        <v>32</v>
      </c>
      <c r="O131" s="17" t="s">
        <v>32</v>
      </c>
      <c r="P131" s="17" t="s">
        <v>32</v>
      </c>
      <c r="Q131" s="17" t="s">
        <v>32</v>
      </c>
      <c r="R131" s="13" t="s">
        <v>32</v>
      </c>
      <c r="S131" s="17" t="s">
        <v>32</v>
      </c>
      <c r="T131" s="17" t="s">
        <v>32</v>
      </c>
      <c r="U131" s="17" t="s">
        <v>32</v>
      </c>
      <c r="V131" s="17" t="s">
        <v>32</v>
      </c>
      <c r="W131" s="17" t="s">
        <v>32</v>
      </c>
      <c r="X131" s="17" t="s">
        <v>32</v>
      </c>
      <c r="Y131" s="17" t="s">
        <v>32</v>
      </c>
      <c r="Z131" s="17" t="s">
        <v>32</v>
      </c>
      <c r="AA131" s="17"/>
      <c r="AB131" s="17"/>
      <c r="AC131" s="17"/>
    </row>
    <row r="132" customFormat="false" ht="12.75" hidden="false" customHeight="false" outlineLevel="0" collapsed="false">
      <c r="A132" s="15" t="s">
        <v>462</v>
      </c>
      <c r="B132" s="19" t="s">
        <v>423</v>
      </c>
      <c r="C132" s="17" t="s">
        <v>32</v>
      </c>
      <c r="D132" s="17" t="s">
        <v>32</v>
      </c>
      <c r="E132" s="17" t="s">
        <v>32</v>
      </c>
      <c r="F132" s="17" t="s">
        <v>32</v>
      </c>
      <c r="G132" s="17" t="s">
        <v>32</v>
      </c>
      <c r="H132" s="17" t="s">
        <v>32</v>
      </c>
      <c r="I132" s="17" t="s">
        <v>32</v>
      </c>
      <c r="J132" s="13" t="s">
        <v>32</v>
      </c>
      <c r="K132" s="17" t="s">
        <v>32</v>
      </c>
      <c r="L132" s="17" t="s">
        <v>32</v>
      </c>
      <c r="M132" s="17" t="s">
        <v>32</v>
      </c>
      <c r="N132" s="17" t="s">
        <v>32</v>
      </c>
      <c r="O132" s="17" t="s">
        <v>32</v>
      </c>
      <c r="P132" s="17" t="s">
        <v>32</v>
      </c>
      <c r="Q132" s="17" t="s">
        <v>32</v>
      </c>
      <c r="R132" s="13" t="s">
        <v>32</v>
      </c>
      <c r="S132" s="17" t="s">
        <v>32</v>
      </c>
      <c r="T132" s="17" t="s">
        <v>32</v>
      </c>
      <c r="U132" s="17" t="s">
        <v>32</v>
      </c>
      <c r="V132" s="17" t="s">
        <v>32</v>
      </c>
      <c r="W132" s="17" t="s">
        <v>32</v>
      </c>
      <c r="X132" s="17" t="s">
        <v>32</v>
      </c>
      <c r="Y132" s="17" t="s">
        <v>32</v>
      </c>
      <c r="Z132" s="17" t="s">
        <v>32</v>
      </c>
      <c r="AA132" s="17"/>
      <c r="AB132" s="13"/>
    </row>
    <row r="133" customFormat="false" ht="12.75" hidden="false" customHeight="false" outlineLevel="0" collapsed="false">
      <c r="A133" s="15" t="s">
        <v>464</v>
      </c>
      <c r="B133" s="18" t="s">
        <v>307</v>
      </c>
      <c r="C133" s="18" t="s">
        <v>32</v>
      </c>
      <c r="D133" s="18" t="s">
        <v>32</v>
      </c>
      <c r="E133" s="18" t="s">
        <v>32</v>
      </c>
      <c r="F133" s="18" t="s">
        <v>32</v>
      </c>
      <c r="G133" s="18" t="s">
        <v>32</v>
      </c>
      <c r="H133" s="18" t="s">
        <v>32</v>
      </c>
      <c r="I133" s="18" t="s">
        <v>32</v>
      </c>
      <c r="J133" s="13" t="s">
        <v>32</v>
      </c>
      <c r="K133" s="18" t="s">
        <v>32</v>
      </c>
      <c r="L133" s="18" t="s">
        <v>32</v>
      </c>
      <c r="M133" s="18" t="s">
        <v>32</v>
      </c>
      <c r="N133" s="18" t="s">
        <v>32</v>
      </c>
      <c r="O133" s="18" t="s">
        <v>32</v>
      </c>
      <c r="P133" s="18" t="s">
        <v>32</v>
      </c>
      <c r="Q133" s="18" t="s">
        <v>32</v>
      </c>
      <c r="R133" s="13" t="s">
        <v>32</v>
      </c>
      <c r="S133" s="18" t="s">
        <v>32</v>
      </c>
      <c r="T133" s="18" t="s">
        <v>32</v>
      </c>
      <c r="U133" s="18" t="s">
        <v>32</v>
      </c>
      <c r="V133" s="18" t="s">
        <v>32</v>
      </c>
      <c r="W133" s="18" t="s">
        <v>32</v>
      </c>
      <c r="X133" s="18" t="s">
        <v>32</v>
      </c>
      <c r="Y133" s="18" t="s">
        <v>32</v>
      </c>
      <c r="Z133" s="17" t="s">
        <v>32</v>
      </c>
      <c r="AA133" s="17"/>
      <c r="AB133" s="17"/>
    </row>
    <row r="134" customFormat="false" ht="12.75" hidden="false" customHeight="false" outlineLevel="0" collapsed="false">
      <c r="A134" s="15" t="s">
        <v>467</v>
      </c>
      <c r="B134" s="18" t="s">
        <v>466</v>
      </c>
      <c r="C134" s="13" t="s">
        <v>1549</v>
      </c>
      <c r="D134" s="13" t="s">
        <v>1471</v>
      </c>
      <c r="E134" s="13" t="s">
        <v>1501</v>
      </c>
      <c r="F134" s="13" t="s">
        <v>32</v>
      </c>
      <c r="G134" s="13" t="s">
        <v>32</v>
      </c>
      <c r="H134" s="13" t="s">
        <v>32</v>
      </c>
      <c r="I134" s="13" t="s">
        <v>32</v>
      </c>
      <c r="J134" s="13" t="s">
        <v>32</v>
      </c>
      <c r="K134" s="13" t="n">
        <v>15</v>
      </c>
      <c r="L134" s="13" t="n">
        <v>60</v>
      </c>
      <c r="M134" s="13" t="n">
        <v>5</v>
      </c>
      <c r="N134" s="13" t="s">
        <v>32</v>
      </c>
      <c r="O134" s="13" t="s">
        <v>32</v>
      </c>
      <c r="P134" s="13" t="s">
        <v>32</v>
      </c>
      <c r="Q134" s="13" t="s">
        <v>32</v>
      </c>
      <c r="R134" s="13" t="s">
        <v>32</v>
      </c>
      <c r="S134" s="13" t="s">
        <v>32</v>
      </c>
      <c r="T134" s="17" t="s">
        <v>248</v>
      </c>
      <c r="U134" s="17" t="s">
        <v>32</v>
      </c>
      <c r="V134" s="17" t="s">
        <v>32</v>
      </c>
      <c r="W134" s="17" t="s">
        <v>32</v>
      </c>
      <c r="X134" s="17" t="s">
        <v>32</v>
      </c>
      <c r="Y134" s="17" t="s">
        <v>32</v>
      </c>
      <c r="Z134" s="17" t="s">
        <v>32</v>
      </c>
      <c r="AA134" s="17"/>
      <c r="AB134" s="17"/>
    </row>
    <row r="135" customFormat="false" ht="12.75" hidden="false" customHeight="false" outlineLevel="0" collapsed="false">
      <c r="A135" s="15" t="s">
        <v>470</v>
      </c>
      <c r="B135" s="18" t="s">
        <v>466</v>
      </c>
      <c r="C135" s="13" t="s">
        <v>32</v>
      </c>
      <c r="D135" s="13" t="s">
        <v>32</v>
      </c>
      <c r="E135" s="13" t="s">
        <v>32</v>
      </c>
      <c r="F135" s="13" t="s">
        <v>32</v>
      </c>
      <c r="G135" s="13" t="s">
        <v>32</v>
      </c>
      <c r="H135" s="13" t="s">
        <v>32</v>
      </c>
      <c r="I135" s="13" t="s">
        <v>32</v>
      </c>
      <c r="J135" s="13" t="s">
        <v>32</v>
      </c>
      <c r="K135" s="13" t="s">
        <v>32</v>
      </c>
      <c r="L135" s="13" t="s">
        <v>32</v>
      </c>
      <c r="M135" s="13" t="s">
        <v>32</v>
      </c>
      <c r="N135" s="13" t="s">
        <v>32</v>
      </c>
      <c r="O135" s="13" t="s">
        <v>32</v>
      </c>
      <c r="P135" s="13" t="s">
        <v>32</v>
      </c>
      <c r="Q135" s="13" t="s">
        <v>32</v>
      </c>
      <c r="R135" s="13" t="s">
        <v>32</v>
      </c>
      <c r="S135" s="13" t="s">
        <v>32</v>
      </c>
      <c r="T135" s="13" t="s">
        <v>32</v>
      </c>
      <c r="U135" s="13" t="s">
        <v>32</v>
      </c>
      <c r="V135" s="13" t="s">
        <v>32</v>
      </c>
      <c r="W135" s="13" t="s">
        <v>32</v>
      </c>
      <c r="X135" s="13" t="s">
        <v>32</v>
      </c>
      <c r="Y135" s="13" t="s">
        <v>32</v>
      </c>
      <c r="Z135" s="17" t="s">
        <v>32</v>
      </c>
      <c r="AA135" s="17"/>
      <c r="AB135" s="17"/>
    </row>
    <row r="136" customFormat="false" ht="12.75" hidden="false" customHeight="false" outlineLevel="0" collapsed="false">
      <c r="A136" s="15" t="s">
        <v>472</v>
      </c>
      <c r="B136" s="18" t="s">
        <v>466</v>
      </c>
      <c r="C136" s="13" t="s">
        <v>32</v>
      </c>
      <c r="D136" s="13" t="s">
        <v>32</v>
      </c>
      <c r="E136" s="13" t="s">
        <v>32</v>
      </c>
      <c r="F136" s="13" t="s">
        <v>32</v>
      </c>
      <c r="G136" s="13" t="s">
        <v>32</v>
      </c>
      <c r="H136" s="13" t="s">
        <v>32</v>
      </c>
      <c r="I136" s="13" t="s">
        <v>32</v>
      </c>
      <c r="J136" s="13" t="s">
        <v>32</v>
      </c>
      <c r="K136" s="13" t="s">
        <v>32</v>
      </c>
      <c r="L136" s="13" t="s">
        <v>32</v>
      </c>
      <c r="M136" s="13" t="s">
        <v>32</v>
      </c>
      <c r="N136" s="13" t="s">
        <v>32</v>
      </c>
      <c r="O136" s="13" t="s">
        <v>32</v>
      </c>
      <c r="P136" s="13" t="s">
        <v>32</v>
      </c>
      <c r="Q136" s="13" t="s">
        <v>32</v>
      </c>
      <c r="R136" s="13" t="s">
        <v>32</v>
      </c>
      <c r="S136" s="13" t="s">
        <v>32</v>
      </c>
      <c r="T136" s="13" t="s">
        <v>32</v>
      </c>
      <c r="U136" s="13" t="s">
        <v>32</v>
      </c>
      <c r="V136" s="13" t="s">
        <v>32</v>
      </c>
      <c r="W136" s="13" t="s">
        <v>32</v>
      </c>
      <c r="X136" s="13" t="s">
        <v>32</v>
      </c>
      <c r="Y136" s="13" t="s">
        <v>32</v>
      </c>
      <c r="Z136" s="17" t="s">
        <v>32</v>
      </c>
      <c r="AA136" s="17"/>
      <c r="AB136" s="17"/>
    </row>
    <row r="137" customFormat="false" ht="12.75" hidden="false" customHeight="false" outlineLevel="0" collapsed="false">
      <c r="A137" s="15" t="s">
        <v>474</v>
      </c>
      <c r="B137" s="18" t="s">
        <v>466</v>
      </c>
      <c r="C137" s="13" t="s">
        <v>1515</v>
      </c>
      <c r="D137" s="13" t="s">
        <v>1535</v>
      </c>
      <c r="E137" s="13" t="s">
        <v>1549</v>
      </c>
      <c r="F137" s="13" t="s">
        <v>32</v>
      </c>
      <c r="G137" s="13" t="s">
        <v>32</v>
      </c>
      <c r="H137" s="13" t="s">
        <v>32</v>
      </c>
      <c r="I137" s="13" t="s">
        <v>32</v>
      </c>
      <c r="J137" s="13" t="s">
        <v>32</v>
      </c>
      <c r="K137" s="13" t="n">
        <v>50</v>
      </c>
      <c r="L137" s="13" t="n">
        <v>10</v>
      </c>
      <c r="M137" s="13" t="n">
        <v>10</v>
      </c>
      <c r="N137" s="13" t="s">
        <v>32</v>
      </c>
      <c r="O137" s="13" t="s">
        <v>32</v>
      </c>
      <c r="P137" s="13" t="s">
        <v>32</v>
      </c>
      <c r="Q137" s="13" t="s">
        <v>32</v>
      </c>
      <c r="R137" s="13" t="s">
        <v>32</v>
      </c>
      <c r="S137" s="13" t="s">
        <v>32</v>
      </c>
      <c r="T137" s="17" t="s">
        <v>32</v>
      </c>
      <c r="U137" s="17" t="s">
        <v>32</v>
      </c>
      <c r="V137" s="17" t="s">
        <v>32</v>
      </c>
      <c r="W137" s="17" t="s">
        <v>32</v>
      </c>
      <c r="X137" s="17" t="s">
        <v>32</v>
      </c>
      <c r="Y137" s="17" t="s">
        <v>32</v>
      </c>
      <c r="Z137" s="17" t="s">
        <v>32</v>
      </c>
      <c r="AA137" s="17"/>
      <c r="AB137" s="17"/>
    </row>
    <row r="138" customFormat="false" ht="12.75" hidden="false" customHeight="false" outlineLevel="0" collapsed="false">
      <c r="A138" s="15" t="s">
        <v>478</v>
      </c>
      <c r="B138" s="18" t="s">
        <v>466</v>
      </c>
      <c r="C138" s="13" t="s">
        <v>1467</v>
      </c>
      <c r="D138" s="13" t="s">
        <v>1515</v>
      </c>
      <c r="E138" s="13" t="s">
        <v>1501</v>
      </c>
      <c r="F138" s="13" t="s">
        <v>1513</v>
      </c>
      <c r="G138" s="13" t="s">
        <v>1465</v>
      </c>
      <c r="H138" s="13" t="s">
        <v>32</v>
      </c>
      <c r="I138" s="13" t="s">
        <v>32</v>
      </c>
      <c r="J138" s="13" t="s">
        <v>32</v>
      </c>
      <c r="K138" s="13" t="n">
        <v>30</v>
      </c>
      <c r="L138" s="13" t="n">
        <v>30</v>
      </c>
      <c r="M138" s="13" t="n">
        <v>5</v>
      </c>
      <c r="N138" s="13" t="n">
        <v>20</v>
      </c>
      <c r="O138" s="13" t="n">
        <v>5</v>
      </c>
      <c r="P138" s="13" t="s">
        <v>32</v>
      </c>
      <c r="Q138" s="13" t="s">
        <v>32</v>
      </c>
      <c r="R138" s="13" t="s">
        <v>32</v>
      </c>
      <c r="S138" s="13" t="s">
        <v>248</v>
      </c>
      <c r="T138" s="17" t="s">
        <v>1409</v>
      </c>
      <c r="U138" s="17" t="s">
        <v>1409</v>
      </c>
      <c r="V138" s="17" t="s">
        <v>248</v>
      </c>
      <c r="W138" s="17" t="s">
        <v>32</v>
      </c>
      <c r="X138" s="17" t="s">
        <v>32</v>
      </c>
      <c r="Y138" s="17" t="s">
        <v>32</v>
      </c>
      <c r="Z138" s="17" t="s">
        <v>32</v>
      </c>
      <c r="AA138" s="17"/>
      <c r="AB138" s="17"/>
    </row>
    <row r="139" customFormat="false" ht="12.75" hidden="false" customHeight="false" outlineLevel="0" collapsed="false">
      <c r="A139" s="15" t="s">
        <v>484</v>
      </c>
      <c r="B139" s="18" t="s">
        <v>466</v>
      </c>
      <c r="C139" s="13" t="s">
        <v>32</v>
      </c>
      <c r="D139" s="13" t="s">
        <v>32</v>
      </c>
      <c r="E139" s="13" t="s">
        <v>32</v>
      </c>
      <c r="F139" s="13" t="s">
        <v>32</v>
      </c>
      <c r="G139" s="13" t="s">
        <v>32</v>
      </c>
      <c r="H139" s="13" t="s">
        <v>32</v>
      </c>
      <c r="I139" s="13" t="s">
        <v>32</v>
      </c>
      <c r="J139" s="13" t="s">
        <v>32</v>
      </c>
      <c r="K139" s="13" t="s">
        <v>32</v>
      </c>
      <c r="L139" s="13" t="s">
        <v>32</v>
      </c>
      <c r="M139" s="13" t="s">
        <v>32</v>
      </c>
      <c r="N139" s="13" t="s">
        <v>32</v>
      </c>
      <c r="O139" s="13" t="s">
        <v>32</v>
      </c>
      <c r="P139" s="13" t="s">
        <v>32</v>
      </c>
      <c r="Q139" s="13" t="s">
        <v>32</v>
      </c>
      <c r="R139" s="13" t="s">
        <v>32</v>
      </c>
      <c r="S139" s="13" t="s">
        <v>32</v>
      </c>
      <c r="T139" s="13" t="s">
        <v>32</v>
      </c>
      <c r="U139" s="13" t="s">
        <v>32</v>
      </c>
      <c r="V139" s="13" t="s">
        <v>32</v>
      </c>
      <c r="W139" s="13" t="s">
        <v>32</v>
      </c>
      <c r="X139" s="13" t="s">
        <v>32</v>
      </c>
      <c r="Y139" s="13" t="s">
        <v>32</v>
      </c>
      <c r="Z139" s="13" t="s">
        <v>32</v>
      </c>
      <c r="AA139" s="17"/>
      <c r="AB139" s="17"/>
    </row>
    <row r="140" customFormat="false" ht="12.75" hidden="false" customHeight="false" outlineLevel="0" collapsed="false">
      <c r="A140" s="15" t="s">
        <v>486</v>
      </c>
      <c r="B140" s="18" t="s">
        <v>466</v>
      </c>
      <c r="C140" s="13" t="s">
        <v>32</v>
      </c>
      <c r="D140" s="13" t="s">
        <v>32</v>
      </c>
      <c r="E140" s="13" t="s">
        <v>32</v>
      </c>
      <c r="F140" s="13" t="s">
        <v>32</v>
      </c>
      <c r="G140" s="13" t="s">
        <v>32</v>
      </c>
      <c r="H140" s="13" t="s">
        <v>32</v>
      </c>
      <c r="I140" s="13" t="s">
        <v>32</v>
      </c>
      <c r="J140" s="13" t="s">
        <v>32</v>
      </c>
      <c r="K140" s="13" t="s">
        <v>32</v>
      </c>
      <c r="L140" s="13" t="s">
        <v>32</v>
      </c>
      <c r="M140" s="13" t="s">
        <v>32</v>
      </c>
      <c r="N140" s="13" t="s">
        <v>32</v>
      </c>
      <c r="O140" s="13" t="s">
        <v>32</v>
      </c>
      <c r="P140" s="13" t="s">
        <v>32</v>
      </c>
      <c r="Q140" s="13" t="s">
        <v>32</v>
      </c>
      <c r="R140" s="13" t="s">
        <v>32</v>
      </c>
      <c r="S140" s="13" t="s">
        <v>32</v>
      </c>
      <c r="T140" s="13" t="s">
        <v>32</v>
      </c>
      <c r="U140" s="13" t="s">
        <v>32</v>
      </c>
      <c r="V140" s="13" t="s">
        <v>32</v>
      </c>
      <c r="W140" s="13" t="s">
        <v>32</v>
      </c>
      <c r="X140" s="13" t="s">
        <v>32</v>
      </c>
      <c r="Y140" s="13" t="s">
        <v>32</v>
      </c>
      <c r="Z140" s="13" t="s">
        <v>32</v>
      </c>
      <c r="AA140" s="17"/>
      <c r="AB140" s="17"/>
    </row>
    <row r="141" customFormat="false" ht="12.75" hidden="false" customHeight="false" outlineLevel="0" collapsed="false">
      <c r="A141" s="15" t="s">
        <v>488</v>
      </c>
      <c r="B141" s="18" t="s">
        <v>466</v>
      </c>
      <c r="C141" s="13" t="s">
        <v>32</v>
      </c>
      <c r="D141" s="13" t="s">
        <v>32</v>
      </c>
      <c r="E141" s="13" t="s">
        <v>32</v>
      </c>
      <c r="F141" s="13" t="s">
        <v>32</v>
      </c>
      <c r="G141" s="13" t="s">
        <v>32</v>
      </c>
      <c r="H141" s="13" t="s">
        <v>32</v>
      </c>
      <c r="I141" s="13" t="s">
        <v>32</v>
      </c>
      <c r="J141" s="13" t="s">
        <v>32</v>
      </c>
      <c r="K141" s="13" t="s">
        <v>32</v>
      </c>
      <c r="L141" s="13" t="s">
        <v>32</v>
      </c>
      <c r="M141" s="13" t="s">
        <v>32</v>
      </c>
      <c r="N141" s="13" t="s">
        <v>32</v>
      </c>
      <c r="O141" s="13" t="s">
        <v>32</v>
      </c>
      <c r="P141" s="13" t="s">
        <v>32</v>
      </c>
      <c r="Q141" s="13" t="s">
        <v>32</v>
      </c>
      <c r="R141" s="13" t="s">
        <v>32</v>
      </c>
      <c r="S141" s="13" t="s">
        <v>32</v>
      </c>
      <c r="T141" s="13" t="s">
        <v>32</v>
      </c>
      <c r="U141" s="13" t="s">
        <v>32</v>
      </c>
      <c r="V141" s="13" t="s">
        <v>32</v>
      </c>
      <c r="W141" s="13" t="s">
        <v>32</v>
      </c>
      <c r="X141" s="13" t="s">
        <v>32</v>
      </c>
      <c r="Y141" s="13" t="s">
        <v>32</v>
      </c>
      <c r="Z141" s="13" t="s">
        <v>32</v>
      </c>
      <c r="AA141" s="17"/>
      <c r="AB141" s="17"/>
    </row>
    <row r="142" customFormat="false" ht="12.75" hidden="false" customHeight="false" outlineLevel="0" collapsed="false">
      <c r="A142" s="15" t="s">
        <v>490</v>
      </c>
      <c r="B142" s="18" t="s">
        <v>466</v>
      </c>
      <c r="C142" s="20" t="s">
        <v>1501</v>
      </c>
      <c r="D142" s="13" t="s">
        <v>1471</v>
      </c>
      <c r="E142" s="13" t="s">
        <v>1465</v>
      </c>
      <c r="F142" s="13" t="s">
        <v>1509</v>
      </c>
      <c r="G142" s="13" t="s">
        <v>32</v>
      </c>
      <c r="H142" s="13" t="s">
        <v>32</v>
      </c>
      <c r="I142" s="13" t="s">
        <v>32</v>
      </c>
      <c r="J142" s="13" t="s">
        <v>32</v>
      </c>
      <c r="K142" s="13" t="n">
        <v>35</v>
      </c>
      <c r="L142" s="13" t="n">
        <v>5</v>
      </c>
      <c r="M142" s="13" t="n">
        <v>5</v>
      </c>
      <c r="N142" s="13" t="n">
        <v>5</v>
      </c>
      <c r="O142" s="13" t="s">
        <v>32</v>
      </c>
      <c r="P142" s="13" t="s">
        <v>32</v>
      </c>
      <c r="Q142" s="13" t="s">
        <v>32</v>
      </c>
      <c r="R142" s="13" t="s">
        <v>32</v>
      </c>
      <c r="S142" s="13" t="s">
        <v>32</v>
      </c>
      <c r="T142" s="13" t="s">
        <v>32</v>
      </c>
      <c r="U142" s="13" t="s">
        <v>32</v>
      </c>
      <c r="V142" s="13" t="s">
        <v>32</v>
      </c>
      <c r="W142" s="13" t="s">
        <v>32</v>
      </c>
      <c r="X142" s="13" t="s">
        <v>32</v>
      </c>
      <c r="Y142" s="13" t="s">
        <v>32</v>
      </c>
      <c r="Z142" s="13" t="s">
        <v>32</v>
      </c>
      <c r="AA142" s="17"/>
      <c r="AB142" s="17"/>
    </row>
    <row r="143" customFormat="false" ht="12.75" hidden="false" customHeight="false" outlineLevel="0" collapsed="false">
      <c r="A143" s="15" t="s">
        <v>494</v>
      </c>
      <c r="B143" s="18" t="s">
        <v>466</v>
      </c>
      <c r="C143" s="13" t="s">
        <v>32</v>
      </c>
      <c r="D143" s="13" t="s">
        <v>32</v>
      </c>
      <c r="E143" s="13" t="s">
        <v>32</v>
      </c>
      <c r="F143" s="13" t="s">
        <v>32</v>
      </c>
      <c r="G143" s="13" t="s">
        <v>32</v>
      </c>
      <c r="H143" s="13" t="s">
        <v>32</v>
      </c>
      <c r="I143" s="13" t="s">
        <v>32</v>
      </c>
      <c r="J143" s="13" t="s">
        <v>32</v>
      </c>
      <c r="K143" s="13" t="s">
        <v>32</v>
      </c>
      <c r="L143" s="13" t="s">
        <v>32</v>
      </c>
      <c r="M143" s="13" t="s">
        <v>32</v>
      </c>
      <c r="N143" s="13" t="s">
        <v>32</v>
      </c>
      <c r="O143" s="13" t="s">
        <v>32</v>
      </c>
      <c r="P143" s="13" t="s">
        <v>32</v>
      </c>
      <c r="Q143" s="13" t="s">
        <v>32</v>
      </c>
      <c r="R143" s="13" t="s">
        <v>32</v>
      </c>
      <c r="S143" s="13" t="s">
        <v>32</v>
      </c>
      <c r="T143" s="13" t="s">
        <v>32</v>
      </c>
      <c r="U143" s="13" t="s">
        <v>32</v>
      </c>
      <c r="V143" s="13" t="s">
        <v>32</v>
      </c>
      <c r="W143" s="13" t="s">
        <v>32</v>
      </c>
      <c r="X143" s="13" t="s">
        <v>32</v>
      </c>
      <c r="Y143" s="13" t="s">
        <v>32</v>
      </c>
      <c r="Z143" s="13" t="s">
        <v>32</v>
      </c>
      <c r="AA143" s="17"/>
      <c r="AB143" s="17"/>
    </row>
    <row r="144" customFormat="false" ht="12.75" hidden="false" customHeight="false" outlineLevel="0" collapsed="false">
      <c r="A144" s="15" t="s">
        <v>496</v>
      </c>
      <c r="B144" s="18" t="s">
        <v>466</v>
      </c>
      <c r="C144" s="13" t="s">
        <v>1480</v>
      </c>
      <c r="D144" s="13" t="s">
        <v>1465</v>
      </c>
      <c r="E144" s="13" t="s">
        <v>1509</v>
      </c>
      <c r="F144" s="13" t="s">
        <v>32</v>
      </c>
      <c r="G144" s="13" t="s">
        <v>32</v>
      </c>
      <c r="H144" s="13" t="s">
        <v>32</v>
      </c>
      <c r="I144" s="13" t="s">
        <v>32</v>
      </c>
      <c r="J144" s="13" t="s">
        <v>32</v>
      </c>
      <c r="K144" s="13" t="n">
        <v>5</v>
      </c>
      <c r="L144" s="13" t="n">
        <v>10</v>
      </c>
      <c r="M144" s="13" t="n">
        <v>5</v>
      </c>
      <c r="N144" s="13" t="s">
        <v>32</v>
      </c>
      <c r="O144" s="13" t="s">
        <v>32</v>
      </c>
      <c r="P144" s="13" t="s">
        <v>32</v>
      </c>
      <c r="Q144" s="13" t="s">
        <v>32</v>
      </c>
      <c r="R144" s="13" t="s">
        <v>32</v>
      </c>
      <c r="S144" s="13" t="s">
        <v>1469</v>
      </c>
      <c r="T144" s="17" t="s">
        <v>1409</v>
      </c>
      <c r="U144" s="17" t="s">
        <v>1409</v>
      </c>
      <c r="V144" s="17" t="s">
        <v>32</v>
      </c>
      <c r="W144" s="17" t="s">
        <v>32</v>
      </c>
      <c r="X144" s="17" t="s">
        <v>32</v>
      </c>
      <c r="Y144" s="17" t="s">
        <v>32</v>
      </c>
      <c r="Z144" s="17" t="s">
        <v>32</v>
      </c>
      <c r="AA144" s="17"/>
      <c r="AB144" s="17"/>
    </row>
    <row r="145" customFormat="false" ht="12.75" hidden="false" customHeight="false" outlineLevel="0" collapsed="false">
      <c r="A145" s="15" t="s">
        <v>500</v>
      </c>
      <c r="B145" s="18" t="s">
        <v>466</v>
      </c>
      <c r="C145" s="13" t="s">
        <v>1509</v>
      </c>
      <c r="D145" s="13" t="s">
        <v>1465</v>
      </c>
      <c r="E145" s="13" t="s">
        <v>1463</v>
      </c>
      <c r="F145" s="13" t="s">
        <v>1478</v>
      </c>
      <c r="G145" s="13" t="s">
        <v>1515</v>
      </c>
      <c r="H145" s="13" t="s">
        <v>1513</v>
      </c>
      <c r="I145" s="13" t="s">
        <v>1464</v>
      </c>
      <c r="J145" s="13" t="s">
        <v>32</v>
      </c>
      <c r="K145" s="13" t="n">
        <v>20</v>
      </c>
      <c r="L145" s="13" t="n">
        <v>10</v>
      </c>
      <c r="M145" s="13" t="n">
        <v>15</v>
      </c>
      <c r="N145" s="13" t="n">
        <v>8</v>
      </c>
      <c r="O145" s="13" t="n">
        <v>1</v>
      </c>
      <c r="P145" s="13" t="n">
        <v>5</v>
      </c>
      <c r="Q145" s="13" t="n">
        <v>1</v>
      </c>
      <c r="R145" s="13" t="s">
        <v>32</v>
      </c>
      <c r="S145" s="13" t="s">
        <v>32</v>
      </c>
      <c r="T145" s="17" t="s">
        <v>1409</v>
      </c>
      <c r="U145" s="17" t="s">
        <v>1409</v>
      </c>
      <c r="V145" s="17" t="s">
        <v>248</v>
      </c>
      <c r="W145" s="17" t="s">
        <v>1409</v>
      </c>
      <c r="X145" s="17" t="s">
        <v>248</v>
      </c>
      <c r="Y145" s="17" t="s">
        <v>248</v>
      </c>
      <c r="Z145" s="17" t="s">
        <v>32</v>
      </c>
      <c r="AA145" s="17"/>
      <c r="AB145" s="17"/>
    </row>
    <row r="146" customFormat="false" ht="12.75" hidden="false" customHeight="false" outlineLevel="0" collapsed="false">
      <c r="A146" s="15" t="s">
        <v>505</v>
      </c>
      <c r="B146" s="18" t="s">
        <v>466</v>
      </c>
      <c r="C146" s="13" t="s">
        <v>32</v>
      </c>
      <c r="D146" s="13" t="s">
        <v>32</v>
      </c>
      <c r="E146" s="13" t="s">
        <v>32</v>
      </c>
      <c r="F146" s="13" t="s">
        <v>32</v>
      </c>
      <c r="G146" s="13" t="s">
        <v>32</v>
      </c>
      <c r="H146" s="13" t="s">
        <v>32</v>
      </c>
      <c r="I146" s="13" t="s">
        <v>32</v>
      </c>
      <c r="J146" s="13" t="s">
        <v>32</v>
      </c>
      <c r="K146" s="13" t="s">
        <v>32</v>
      </c>
      <c r="L146" s="13" t="s">
        <v>32</v>
      </c>
      <c r="M146" s="13" t="s">
        <v>32</v>
      </c>
      <c r="N146" s="13" t="s">
        <v>32</v>
      </c>
      <c r="O146" s="13" t="s">
        <v>32</v>
      </c>
      <c r="P146" s="13" t="s">
        <v>32</v>
      </c>
      <c r="Q146" s="13" t="s">
        <v>32</v>
      </c>
      <c r="R146" s="13" t="s">
        <v>32</v>
      </c>
      <c r="S146" s="13" t="s">
        <v>32</v>
      </c>
      <c r="T146" s="13" t="s">
        <v>32</v>
      </c>
      <c r="U146" s="13" t="s">
        <v>32</v>
      </c>
      <c r="V146" s="13" t="s">
        <v>32</v>
      </c>
      <c r="W146" s="13" t="s">
        <v>32</v>
      </c>
      <c r="X146" s="13" t="s">
        <v>32</v>
      </c>
      <c r="Y146" s="13" t="s">
        <v>32</v>
      </c>
      <c r="Z146" s="13" t="s">
        <v>32</v>
      </c>
      <c r="AA146" s="17"/>
      <c r="AB146" s="17"/>
    </row>
    <row r="147" customFormat="false" ht="12.75" hidden="false" customHeight="false" outlineLevel="0" collapsed="false">
      <c r="A147" s="15" t="s">
        <v>508</v>
      </c>
      <c r="B147" s="18" t="s">
        <v>466</v>
      </c>
      <c r="C147" s="13" t="s">
        <v>32</v>
      </c>
      <c r="D147" s="13" t="s">
        <v>32</v>
      </c>
      <c r="E147" s="13" t="s">
        <v>32</v>
      </c>
      <c r="F147" s="13" t="s">
        <v>32</v>
      </c>
      <c r="G147" s="13" t="s">
        <v>32</v>
      </c>
      <c r="H147" s="13" t="s">
        <v>32</v>
      </c>
      <c r="I147" s="13" t="s">
        <v>32</v>
      </c>
      <c r="J147" s="13" t="s">
        <v>32</v>
      </c>
      <c r="K147" s="13" t="s">
        <v>32</v>
      </c>
      <c r="L147" s="13" t="s">
        <v>32</v>
      </c>
      <c r="M147" s="13" t="s">
        <v>32</v>
      </c>
      <c r="N147" s="13" t="s">
        <v>32</v>
      </c>
      <c r="O147" s="13" t="s">
        <v>32</v>
      </c>
      <c r="P147" s="13" t="s">
        <v>32</v>
      </c>
      <c r="Q147" s="13" t="s">
        <v>32</v>
      </c>
      <c r="R147" s="13" t="s">
        <v>32</v>
      </c>
      <c r="S147" s="13" t="s">
        <v>32</v>
      </c>
      <c r="T147" s="13" t="s">
        <v>32</v>
      </c>
      <c r="U147" s="13" t="s">
        <v>32</v>
      </c>
      <c r="V147" s="13" t="s">
        <v>32</v>
      </c>
      <c r="W147" s="13" t="s">
        <v>32</v>
      </c>
      <c r="X147" s="13" t="s">
        <v>32</v>
      </c>
      <c r="Y147" s="13" t="s">
        <v>32</v>
      </c>
      <c r="Z147" s="13" t="s">
        <v>32</v>
      </c>
      <c r="AA147" s="17"/>
      <c r="AB147" s="17"/>
    </row>
    <row r="148" customFormat="false" ht="12.75" hidden="false" customHeight="false" outlineLevel="0" collapsed="false">
      <c r="A148" s="15" t="s">
        <v>510</v>
      </c>
      <c r="B148" s="18" t="s">
        <v>466</v>
      </c>
      <c r="C148" s="13" t="s">
        <v>1465</v>
      </c>
      <c r="D148" s="13" t="s">
        <v>1463</v>
      </c>
      <c r="E148" s="13" t="s">
        <v>1478</v>
      </c>
      <c r="F148" s="13" t="s">
        <v>1509</v>
      </c>
      <c r="G148" s="13" t="s">
        <v>32</v>
      </c>
      <c r="H148" s="13" t="s">
        <v>32</v>
      </c>
      <c r="I148" s="13" t="s">
        <v>32</v>
      </c>
      <c r="J148" s="13" t="s">
        <v>32</v>
      </c>
      <c r="K148" s="13" t="n">
        <v>20</v>
      </c>
      <c r="L148" s="13" t="n">
        <v>20</v>
      </c>
      <c r="M148" s="13" t="n">
        <v>5</v>
      </c>
      <c r="N148" s="13" t="n">
        <v>5</v>
      </c>
      <c r="O148" s="13" t="s">
        <v>32</v>
      </c>
      <c r="P148" s="13" t="s">
        <v>32</v>
      </c>
      <c r="Q148" s="13" t="s">
        <v>32</v>
      </c>
      <c r="R148" s="13" t="s">
        <v>32</v>
      </c>
      <c r="S148" s="13" t="s">
        <v>1409</v>
      </c>
      <c r="T148" s="17" t="s">
        <v>1409</v>
      </c>
      <c r="U148" s="17" t="s">
        <v>248</v>
      </c>
      <c r="V148" s="17" t="s">
        <v>1409</v>
      </c>
      <c r="W148" s="17" t="s">
        <v>32</v>
      </c>
      <c r="X148" s="17" t="s">
        <v>32</v>
      </c>
      <c r="Y148" s="17" t="s">
        <v>32</v>
      </c>
      <c r="Z148" s="17" t="s">
        <v>32</v>
      </c>
      <c r="AA148" s="17"/>
      <c r="AB148" s="17"/>
    </row>
    <row r="149" customFormat="false" ht="12.75" hidden="false" customHeight="false" outlineLevel="0" collapsed="false">
      <c r="A149" s="15" t="s">
        <v>515</v>
      </c>
      <c r="B149" s="18" t="s">
        <v>466</v>
      </c>
      <c r="C149" s="13" t="s">
        <v>1463</v>
      </c>
      <c r="D149" s="13" t="s">
        <v>1501</v>
      </c>
      <c r="E149" s="13" t="s">
        <v>1465</v>
      </c>
      <c r="F149" s="13" t="s">
        <v>32</v>
      </c>
      <c r="G149" s="13" t="s">
        <v>32</v>
      </c>
      <c r="H149" s="13" t="s">
        <v>32</v>
      </c>
      <c r="I149" s="13" t="s">
        <v>32</v>
      </c>
      <c r="J149" s="13" t="s">
        <v>32</v>
      </c>
      <c r="K149" s="13" t="n">
        <v>90</v>
      </c>
      <c r="L149" s="13" t="n">
        <v>5</v>
      </c>
      <c r="M149" s="13" t="n">
        <v>5</v>
      </c>
      <c r="N149" s="13" t="s">
        <v>32</v>
      </c>
      <c r="O149" s="13" t="s">
        <v>32</v>
      </c>
      <c r="P149" s="13" t="s">
        <v>32</v>
      </c>
      <c r="Q149" s="13" t="s">
        <v>32</v>
      </c>
      <c r="R149" s="13" t="s">
        <v>32</v>
      </c>
      <c r="S149" s="13" t="s">
        <v>1409</v>
      </c>
      <c r="T149" s="17" t="s">
        <v>32</v>
      </c>
      <c r="U149" s="17" t="s">
        <v>1409</v>
      </c>
      <c r="V149" s="17" t="s">
        <v>32</v>
      </c>
      <c r="W149" s="17" t="s">
        <v>32</v>
      </c>
      <c r="X149" s="17" t="s">
        <v>32</v>
      </c>
      <c r="Y149" s="17" t="s">
        <v>32</v>
      </c>
      <c r="Z149" s="17" t="s">
        <v>32</v>
      </c>
      <c r="AA149" s="17"/>
      <c r="AB149" s="17"/>
    </row>
    <row r="150" customFormat="false" ht="12.75" hidden="false" customHeight="false" outlineLevel="0" collapsed="false">
      <c r="A150" s="15" t="s">
        <v>518</v>
      </c>
      <c r="B150" s="16" t="s">
        <v>507</v>
      </c>
      <c r="C150" s="13" t="s">
        <v>1463</v>
      </c>
      <c r="D150" s="13" t="s">
        <v>1465</v>
      </c>
      <c r="E150" s="13" t="s">
        <v>32</v>
      </c>
      <c r="F150" s="13" t="s">
        <v>32</v>
      </c>
      <c r="G150" s="13" t="s">
        <v>32</v>
      </c>
      <c r="H150" s="13" t="s">
        <v>32</v>
      </c>
      <c r="I150" s="13" t="s">
        <v>32</v>
      </c>
      <c r="J150" s="13" t="s">
        <v>32</v>
      </c>
      <c r="K150" s="13" t="n">
        <v>40</v>
      </c>
      <c r="L150" s="13" t="n">
        <v>20</v>
      </c>
      <c r="M150" s="13" t="s">
        <v>32</v>
      </c>
      <c r="N150" s="13" t="s">
        <v>32</v>
      </c>
      <c r="O150" s="13" t="s">
        <v>32</v>
      </c>
      <c r="P150" s="13" t="s">
        <v>32</v>
      </c>
      <c r="Q150" s="13" t="s">
        <v>32</v>
      </c>
      <c r="R150" s="13" t="s">
        <v>32</v>
      </c>
      <c r="S150" s="13" t="s">
        <v>1409</v>
      </c>
      <c r="T150" s="17" t="s">
        <v>1409</v>
      </c>
      <c r="U150" s="17" t="s">
        <v>32</v>
      </c>
      <c r="V150" s="17" t="s">
        <v>32</v>
      </c>
      <c r="W150" s="17" t="s">
        <v>32</v>
      </c>
      <c r="X150" s="17" t="s">
        <v>32</v>
      </c>
      <c r="Y150" s="17" t="s">
        <v>32</v>
      </c>
      <c r="Z150" s="17" t="s">
        <v>32</v>
      </c>
      <c r="AA150" s="17"/>
      <c r="AB150" s="17"/>
    </row>
    <row r="151" customFormat="false" ht="12.75" hidden="false" customHeight="false" outlineLevel="0" collapsed="false">
      <c r="A151" s="15" t="s">
        <v>522</v>
      </c>
      <c r="B151" s="16" t="s">
        <v>466</v>
      </c>
      <c r="C151" s="13" t="s">
        <v>1509</v>
      </c>
      <c r="D151" s="13" t="s">
        <v>1463</v>
      </c>
      <c r="E151" s="13" t="s">
        <v>1465</v>
      </c>
      <c r="F151" s="13" t="s">
        <v>32</v>
      </c>
      <c r="G151" s="13" t="s">
        <v>32</v>
      </c>
      <c r="H151" s="13" t="s">
        <v>32</v>
      </c>
      <c r="I151" s="13" t="s">
        <v>32</v>
      </c>
      <c r="J151" s="13" t="s">
        <v>32</v>
      </c>
      <c r="K151" s="13" t="n">
        <v>5</v>
      </c>
      <c r="L151" s="13" t="n">
        <v>20</v>
      </c>
      <c r="M151" s="13" t="n">
        <v>5</v>
      </c>
      <c r="N151" s="13" t="s">
        <v>32</v>
      </c>
      <c r="O151" s="13" t="s">
        <v>32</v>
      </c>
      <c r="P151" s="13" t="s">
        <v>32</v>
      </c>
      <c r="Q151" s="13" t="s">
        <v>32</v>
      </c>
      <c r="R151" s="13" t="s">
        <v>32</v>
      </c>
      <c r="S151" s="13" t="s">
        <v>1409</v>
      </c>
      <c r="T151" s="17" t="s">
        <v>1409</v>
      </c>
      <c r="U151" s="17" t="s">
        <v>1409</v>
      </c>
      <c r="V151" s="17" t="s">
        <v>32</v>
      </c>
      <c r="W151" s="17" t="s">
        <v>32</v>
      </c>
      <c r="X151" s="17" t="s">
        <v>32</v>
      </c>
      <c r="Y151" s="17" t="s">
        <v>32</v>
      </c>
      <c r="Z151" s="17" t="s">
        <v>32</v>
      </c>
      <c r="AA151" s="17"/>
      <c r="AB151" s="17"/>
    </row>
    <row r="152" customFormat="false" ht="12.75" hidden="false" customHeight="false" outlineLevel="0" collapsed="false">
      <c r="A152" s="15" t="s">
        <v>525</v>
      </c>
      <c r="B152" s="16" t="s">
        <v>507</v>
      </c>
      <c r="C152" s="13" t="s">
        <v>1463</v>
      </c>
      <c r="D152" s="13" t="s">
        <v>1465</v>
      </c>
      <c r="E152" s="13" t="s">
        <v>1464</v>
      </c>
      <c r="F152" s="13" t="s">
        <v>1478</v>
      </c>
      <c r="G152" s="13" t="s">
        <v>32</v>
      </c>
      <c r="H152" s="13" t="s">
        <v>32</v>
      </c>
      <c r="I152" s="13" t="s">
        <v>32</v>
      </c>
      <c r="J152" s="13" t="s">
        <v>32</v>
      </c>
      <c r="K152" s="13" t="n">
        <v>15</v>
      </c>
      <c r="L152" s="13" t="n">
        <v>15</v>
      </c>
      <c r="M152" s="13" t="n">
        <v>5</v>
      </c>
      <c r="N152" s="13" t="n">
        <v>5</v>
      </c>
      <c r="O152" s="13" t="s">
        <v>32</v>
      </c>
      <c r="P152" s="13" t="s">
        <v>32</v>
      </c>
      <c r="Q152" s="13" t="s">
        <v>32</v>
      </c>
      <c r="R152" s="13" t="s">
        <v>32</v>
      </c>
      <c r="S152" s="13" t="s">
        <v>1409</v>
      </c>
      <c r="T152" s="17" t="s">
        <v>1409</v>
      </c>
      <c r="U152" s="17" t="s">
        <v>248</v>
      </c>
      <c r="V152" s="17" t="s">
        <v>248</v>
      </c>
      <c r="W152" s="17" t="s">
        <v>32</v>
      </c>
      <c r="X152" s="17" t="s">
        <v>32</v>
      </c>
      <c r="Y152" s="17" t="s">
        <v>32</v>
      </c>
      <c r="Z152" s="17" t="s">
        <v>32</v>
      </c>
      <c r="AA152" s="17"/>
      <c r="AB152" s="17"/>
    </row>
    <row r="153" customFormat="false" ht="12.75" hidden="false" customHeight="false" outlineLevel="0" collapsed="false">
      <c r="A153" s="15" t="s">
        <v>528</v>
      </c>
      <c r="B153" s="16" t="s">
        <v>507</v>
      </c>
      <c r="C153" s="13" t="s">
        <v>1465</v>
      </c>
      <c r="D153" s="13" t="s">
        <v>1501</v>
      </c>
      <c r="E153" s="13" t="s">
        <v>1487</v>
      </c>
      <c r="F153" s="13" t="s">
        <v>1463</v>
      </c>
      <c r="G153" s="13" t="s">
        <v>1550</v>
      </c>
      <c r="H153" s="13" t="s">
        <v>1464</v>
      </c>
      <c r="I153" s="13" t="s">
        <v>1515</v>
      </c>
      <c r="J153" s="13" t="s">
        <v>1535</v>
      </c>
      <c r="K153" s="13" t="n">
        <v>15</v>
      </c>
      <c r="L153" s="13" t="n">
        <v>20</v>
      </c>
      <c r="M153" s="13" t="n">
        <v>2</v>
      </c>
      <c r="N153" s="13" t="n">
        <v>10</v>
      </c>
      <c r="O153" s="13" t="n">
        <v>3</v>
      </c>
      <c r="P153" s="13" t="n">
        <v>5</v>
      </c>
      <c r="Q153" s="13" t="n">
        <v>5</v>
      </c>
      <c r="R153" s="13" t="n">
        <v>10</v>
      </c>
      <c r="S153" s="13" t="s">
        <v>1409</v>
      </c>
      <c r="T153" s="17" t="s">
        <v>1409</v>
      </c>
      <c r="U153" s="17" t="s">
        <v>248</v>
      </c>
      <c r="V153" s="17" t="s">
        <v>1409</v>
      </c>
      <c r="W153" s="17" t="s">
        <v>1409</v>
      </c>
      <c r="X153" s="17" t="s">
        <v>248</v>
      </c>
      <c r="Y153" s="17" t="s">
        <v>1409</v>
      </c>
      <c r="Z153" s="17" t="s">
        <v>248</v>
      </c>
      <c r="AA153" s="17"/>
      <c r="AB153" s="17"/>
    </row>
    <row r="154" customFormat="false" ht="12.75" hidden="false" customHeight="false" outlineLevel="0" collapsed="false">
      <c r="A154" s="15" t="s">
        <v>531</v>
      </c>
      <c r="B154" s="16" t="s">
        <v>507</v>
      </c>
      <c r="C154" s="13" t="s">
        <v>1465</v>
      </c>
      <c r="D154" s="13" t="s">
        <v>32</v>
      </c>
      <c r="E154" s="13" t="s">
        <v>32</v>
      </c>
      <c r="F154" s="13" t="s">
        <v>32</v>
      </c>
      <c r="G154" s="13" t="s">
        <v>32</v>
      </c>
      <c r="H154" s="13" t="s">
        <v>32</v>
      </c>
      <c r="I154" s="13" t="s">
        <v>32</v>
      </c>
      <c r="J154" s="13" t="s">
        <v>32</v>
      </c>
      <c r="K154" s="13" t="n">
        <v>10</v>
      </c>
      <c r="L154" s="13" t="s">
        <v>32</v>
      </c>
      <c r="M154" s="13" t="s">
        <v>32</v>
      </c>
      <c r="N154" s="13" t="s">
        <v>32</v>
      </c>
      <c r="O154" s="13" t="s">
        <v>32</v>
      </c>
      <c r="P154" s="13" t="s">
        <v>32</v>
      </c>
      <c r="Q154" s="13" t="s">
        <v>32</v>
      </c>
      <c r="R154" s="13" t="s">
        <v>32</v>
      </c>
      <c r="S154" s="13" t="s">
        <v>1409</v>
      </c>
      <c r="T154" s="13" t="s">
        <v>32</v>
      </c>
      <c r="U154" s="13" t="s">
        <v>32</v>
      </c>
      <c r="V154" s="13" t="s">
        <v>32</v>
      </c>
      <c r="W154" s="13" t="s">
        <v>32</v>
      </c>
      <c r="X154" s="13" t="s">
        <v>32</v>
      </c>
      <c r="Y154" s="13" t="s">
        <v>32</v>
      </c>
      <c r="Z154" s="13" t="s">
        <v>32</v>
      </c>
      <c r="AA154" s="17"/>
      <c r="AB154" s="17"/>
    </row>
    <row r="155" customFormat="false" ht="12.75" hidden="false" customHeight="false" outlineLevel="0" collapsed="false">
      <c r="A155" s="15" t="s">
        <v>535</v>
      </c>
      <c r="B155" s="16" t="s">
        <v>507</v>
      </c>
      <c r="C155" s="13" t="s">
        <v>1487</v>
      </c>
      <c r="D155" s="13" t="s">
        <v>1463</v>
      </c>
      <c r="E155" s="13" t="s">
        <v>1465</v>
      </c>
      <c r="F155" s="13" t="s">
        <v>1464</v>
      </c>
      <c r="G155" s="13" t="s">
        <v>1551</v>
      </c>
      <c r="H155" s="13" t="s">
        <v>1552</v>
      </c>
      <c r="I155" s="13" t="s">
        <v>1478</v>
      </c>
      <c r="J155" s="13" t="s">
        <v>1509</v>
      </c>
      <c r="K155" s="13" t="n">
        <v>5</v>
      </c>
      <c r="L155" s="13" t="n">
        <v>5</v>
      </c>
      <c r="M155" s="13" t="n">
        <v>5</v>
      </c>
      <c r="N155" s="13" t="n">
        <v>1</v>
      </c>
      <c r="O155" s="13" t="n">
        <v>1</v>
      </c>
      <c r="P155" s="13" t="n">
        <v>1</v>
      </c>
      <c r="Q155" s="13" t="n">
        <v>2</v>
      </c>
      <c r="R155" s="13" t="n">
        <v>5</v>
      </c>
      <c r="S155" s="13" t="s">
        <v>248</v>
      </c>
      <c r="T155" s="17" t="s">
        <v>1409</v>
      </c>
      <c r="U155" s="17" t="s">
        <v>1409</v>
      </c>
      <c r="V155" s="17" t="s">
        <v>248</v>
      </c>
      <c r="W155" s="17" t="s">
        <v>248</v>
      </c>
      <c r="X155" s="17" t="s">
        <v>248</v>
      </c>
      <c r="Y155" s="17" t="s">
        <v>248</v>
      </c>
      <c r="Z155" s="17" t="s">
        <v>1409</v>
      </c>
      <c r="AA155" s="17"/>
      <c r="AB155" s="17"/>
    </row>
    <row r="156" customFormat="false" ht="12.75" hidden="false" customHeight="false" outlineLevel="0" collapsed="false">
      <c r="A156" s="15" t="s">
        <v>539</v>
      </c>
      <c r="B156" s="16" t="s">
        <v>507</v>
      </c>
      <c r="C156" s="13" t="s">
        <v>1463</v>
      </c>
      <c r="D156" s="13" t="s">
        <v>1465</v>
      </c>
      <c r="E156" s="13" t="s">
        <v>1515</v>
      </c>
      <c r="F156" s="13" t="s">
        <v>1467</v>
      </c>
      <c r="G156" s="13" t="s">
        <v>32</v>
      </c>
      <c r="H156" s="13" t="s">
        <v>32</v>
      </c>
      <c r="I156" s="13" t="s">
        <v>32</v>
      </c>
      <c r="J156" s="13" t="s">
        <v>32</v>
      </c>
      <c r="K156" s="13" t="n">
        <v>5</v>
      </c>
      <c r="L156" s="13" t="n">
        <v>25</v>
      </c>
      <c r="M156" s="13" t="n">
        <v>5</v>
      </c>
      <c r="N156" s="13" t="n">
        <v>1</v>
      </c>
      <c r="O156" s="13" t="s">
        <v>32</v>
      </c>
      <c r="P156" s="13" t="s">
        <v>32</v>
      </c>
      <c r="Q156" s="13" t="s">
        <v>32</v>
      </c>
      <c r="R156" s="13" t="s">
        <v>32</v>
      </c>
      <c r="S156" s="13" t="s">
        <v>1409</v>
      </c>
      <c r="T156" s="17" t="s">
        <v>1409</v>
      </c>
      <c r="U156" s="17" t="s">
        <v>1409</v>
      </c>
      <c r="V156" s="17" t="s">
        <v>248</v>
      </c>
      <c r="W156" s="17" t="s">
        <v>32</v>
      </c>
      <c r="X156" s="17" t="s">
        <v>32</v>
      </c>
      <c r="Y156" s="17" t="s">
        <v>32</v>
      </c>
      <c r="Z156" s="17" t="s">
        <v>32</v>
      </c>
      <c r="AA156" s="17"/>
      <c r="AB156" s="17"/>
    </row>
    <row r="157" customFormat="false" ht="12.75" hidden="false" customHeight="false" outlineLevel="0" collapsed="false">
      <c r="A157" s="15" t="s">
        <v>542</v>
      </c>
      <c r="B157" s="16" t="s">
        <v>507</v>
      </c>
      <c r="C157" s="13" t="s">
        <v>1519</v>
      </c>
      <c r="D157" s="13" t="s">
        <v>1463</v>
      </c>
      <c r="E157" s="13" t="s">
        <v>1509</v>
      </c>
      <c r="F157" s="13" t="s">
        <v>32</v>
      </c>
      <c r="G157" s="13" t="s">
        <v>32</v>
      </c>
      <c r="H157" s="13" t="s">
        <v>32</v>
      </c>
      <c r="I157" s="13" t="s">
        <v>32</v>
      </c>
      <c r="J157" s="13" t="s">
        <v>32</v>
      </c>
      <c r="K157" s="13" t="n">
        <v>1</v>
      </c>
      <c r="L157" s="13" t="n">
        <v>1</v>
      </c>
      <c r="M157" s="13" t="n">
        <v>3</v>
      </c>
      <c r="N157" s="13" t="s">
        <v>32</v>
      </c>
      <c r="O157" s="13" t="s">
        <v>32</v>
      </c>
      <c r="P157" s="13" t="s">
        <v>32</v>
      </c>
      <c r="Q157" s="13" t="s">
        <v>32</v>
      </c>
      <c r="R157" s="13" t="s">
        <v>32</v>
      </c>
      <c r="S157" s="13" t="s">
        <v>1409</v>
      </c>
      <c r="T157" s="13" t="s">
        <v>1409</v>
      </c>
      <c r="U157" s="13" t="s">
        <v>1409</v>
      </c>
      <c r="V157" s="13" t="s">
        <v>32</v>
      </c>
      <c r="W157" s="13" t="s">
        <v>32</v>
      </c>
      <c r="X157" s="13" t="s">
        <v>32</v>
      </c>
      <c r="Y157" s="13" t="s">
        <v>32</v>
      </c>
      <c r="Z157" s="13" t="s">
        <v>32</v>
      </c>
      <c r="AA157" s="17"/>
      <c r="AB157" s="17"/>
    </row>
    <row r="158" customFormat="false" ht="12.75" hidden="false" customHeight="false" outlineLevel="0" collapsed="false">
      <c r="A158" s="15" t="s">
        <v>545</v>
      </c>
      <c r="B158" s="16" t="s">
        <v>507</v>
      </c>
      <c r="C158" s="13" t="s">
        <v>1487</v>
      </c>
      <c r="D158" s="13" t="s">
        <v>1463</v>
      </c>
      <c r="E158" s="13" t="s">
        <v>1501</v>
      </c>
      <c r="F158" s="13" t="s">
        <v>1465</v>
      </c>
      <c r="G158" s="13" t="s">
        <v>32</v>
      </c>
      <c r="H158" s="13" t="s">
        <v>32</v>
      </c>
      <c r="I158" s="13" t="s">
        <v>32</v>
      </c>
      <c r="J158" s="13" t="s">
        <v>32</v>
      </c>
      <c r="K158" s="13" t="n">
        <v>10</v>
      </c>
      <c r="L158" s="13" t="n">
        <v>10</v>
      </c>
      <c r="M158" s="13" t="n">
        <v>5</v>
      </c>
      <c r="N158" s="13" t="n">
        <v>5</v>
      </c>
      <c r="O158" s="13" t="s">
        <v>32</v>
      </c>
      <c r="P158" s="13" t="s">
        <v>32</v>
      </c>
      <c r="Q158" s="13" t="s">
        <v>32</v>
      </c>
      <c r="R158" s="13" t="s">
        <v>32</v>
      </c>
      <c r="S158" s="13" t="s">
        <v>248</v>
      </c>
      <c r="T158" s="17" t="s">
        <v>1409</v>
      </c>
      <c r="U158" s="17" t="s">
        <v>1409</v>
      </c>
      <c r="V158" s="17" t="s">
        <v>1409</v>
      </c>
      <c r="W158" s="17" t="s">
        <v>32</v>
      </c>
      <c r="X158" s="17" t="s">
        <v>32</v>
      </c>
      <c r="Y158" s="17" t="s">
        <v>32</v>
      </c>
      <c r="Z158" s="17" t="s">
        <v>32</v>
      </c>
      <c r="AA158" s="17"/>
      <c r="AB158" s="17"/>
    </row>
    <row r="159" customFormat="false" ht="12.75" hidden="false" customHeight="false" outlineLevel="0" collapsed="false">
      <c r="A159" s="15" t="s">
        <v>548</v>
      </c>
      <c r="B159" s="16" t="s">
        <v>507</v>
      </c>
      <c r="C159" s="13" t="s">
        <v>1487</v>
      </c>
      <c r="D159" s="13" t="s">
        <v>1463</v>
      </c>
      <c r="E159" s="13" t="s">
        <v>1509</v>
      </c>
      <c r="F159" s="13" t="s">
        <v>1478</v>
      </c>
      <c r="G159" s="13" t="s">
        <v>1465</v>
      </c>
      <c r="H159" s="13" t="s">
        <v>32</v>
      </c>
      <c r="I159" s="13" t="s">
        <v>32</v>
      </c>
      <c r="J159" s="13" t="s">
        <v>32</v>
      </c>
      <c r="K159" s="13" t="n">
        <v>10</v>
      </c>
      <c r="L159" s="13" t="n">
        <v>10</v>
      </c>
      <c r="M159" s="13" t="n">
        <v>5</v>
      </c>
      <c r="N159" s="13" t="n">
        <v>2</v>
      </c>
      <c r="O159" s="13" t="n">
        <v>3</v>
      </c>
      <c r="P159" s="13" t="s">
        <v>32</v>
      </c>
      <c r="Q159" s="13" t="s">
        <v>32</v>
      </c>
      <c r="R159" s="13" t="s">
        <v>32</v>
      </c>
      <c r="S159" s="13" t="s">
        <v>248</v>
      </c>
      <c r="T159" s="17" t="s">
        <v>1409</v>
      </c>
      <c r="U159" s="17" t="s">
        <v>1409</v>
      </c>
      <c r="V159" s="17" t="s">
        <v>248</v>
      </c>
      <c r="W159" s="17" t="s">
        <v>1409</v>
      </c>
      <c r="X159" s="17" t="s">
        <v>32</v>
      </c>
      <c r="Y159" s="17" t="s">
        <v>32</v>
      </c>
      <c r="Z159" s="17" t="s">
        <v>32</v>
      </c>
      <c r="AA159" s="17"/>
      <c r="AB159" s="17"/>
    </row>
    <row r="160" customFormat="false" ht="12.75" hidden="false" customHeight="false" outlineLevel="0" collapsed="false">
      <c r="A160" s="15" t="s">
        <v>551</v>
      </c>
      <c r="B160" s="16" t="s">
        <v>507</v>
      </c>
      <c r="C160" s="13" t="s">
        <v>1463</v>
      </c>
      <c r="D160" s="13" t="s">
        <v>1465</v>
      </c>
      <c r="E160" s="13" t="s">
        <v>1515</v>
      </c>
      <c r="F160" s="13" t="s">
        <v>32</v>
      </c>
      <c r="G160" s="13" t="s">
        <v>32</v>
      </c>
      <c r="H160" s="13" t="s">
        <v>32</v>
      </c>
      <c r="I160" s="13" t="s">
        <v>32</v>
      </c>
      <c r="J160" s="13" t="s">
        <v>32</v>
      </c>
      <c r="K160" s="13" t="n">
        <v>8</v>
      </c>
      <c r="L160" s="13" t="n">
        <v>2</v>
      </c>
      <c r="M160" s="13" t="n">
        <v>5</v>
      </c>
      <c r="N160" s="13" t="s">
        <v>32</v>
      </c>
      <c r="O160" s="13" t="s">
        <v>32</v>
      </c>
      <c r="P160" s="13" t="s">
        <v>32</v>
      </c>
      <c r="Q160" s="13" t="s">
        <v>32</v>
      </c>
      <c r="R160" s="13" t="s">
        <v>32</v>
      </c>
      <c r="S160" s="13" t="s">
        <v>1409</v>
      </c>
      <c r="T160" s="13" t="s">
        <v>1409</v>
      </c>
      <c r="U160" s="13" t="s">
        <v>1409</v>
      </c>
      <c r="V160" s="13" t="s">
        <v>32</v>
      </c>
      <c r="W160" s="13" t="s">
        <v>32</v>
      </c>
      <c r="X160" s="13" t="s">
        <v>32</v>
      </c>
      <c r="Y160" s="13" t="s">
        <v>32</v>
      </c>
      <c r="Z160" s="13" t="s">
        <v>32</v>
      </c>
      <c r="AA160" s="17"/>
      <c r="AB160" s="17"/>
    </row>
    <row r="161" customFormat="false" ht="12.75" hidden="false" customHeight="false" outlineLevel="0" collapsed="false">
      <c r="A161" s="15" t="s">
        <v>555</v>
      </c>
      <c r="B161" s="16" t="s">
        <v>557</v>
      </c>
      <c r="C161" s="13" t="s">
        <v>1515</v>
      </c>
      <c r="D161" s="13" t="s">
        <v>1465</v>
      </c>
      <c r="E161" s="13" t="s">
        <v>1463</v>
      </c>
      <c r="F161" s="13" t="s">
        <v>32</v>
      </c>
      <c r="G161" s="13" t="s">
        <v>32</v>
      </c>
      <c r="H161" s="13" t="s">
        <v>32</v>
      </c>
      <c r="I161" s="13" t="s">
        <v>32</v>
      </c>
      <c r="J161" s="13" t="s">
        <v>32</v>
      </c>
      <c r="K161" s="13" t="n">
        <v>2</v>
      </c>
      <c r="L161" s="13" t="n">
        <v>1</v>
      </c>
      <c r="M161" s="13" t="n">
        <v>2</v>
      </c>
      <c r="N161" s="13" t="s">
        <v>32</v>
      </c>
      <c r="O161" s="13" t="s">
        <v>32</v>
      </c>
      <c r="P161" s="13" t="s">
        <v>32</v>
      </c>
      <c r="Q161" s="13" t="s">
        <v>32</v>
      </c>
      <c r="R161" s="13" t="s">
        <v>32</v>
      </c>
      <c r="S161" s="13" t="s">
        <v>1409</v>
      </c>
      <c r="T161" s="13" t="s">
        <v>1409</v>
      </c>
      <c r="U161" s="13" t="s">
        <v>1409</v>
      </c>
      <c r="V161" s="13" t="s">
        <v>32</v>
      </c>
      <c r="W161" s="13" t="s">
        <v>32</v>
      </c>
      <c r="X161" s="13" t="s">
        <v>32</v>
      </c>
      <c r="Y161" s="13" t="s">
        <v>32</v>
      </c>
      <c r="Z161" s="13" t="s">
        <v>32</v>
      </c>
      <c r="AA161" s="17"/>
      <c r="AB161" s="17"/>
    </row>
    <row r="162" customFormat="false" ht="12.75" hidden="false" customHeight="false" outlineLevel="0" collapsed="false">
      <c r="A162" s="15" t="s">
        <v>559</v>
      </c>
      <c r="B162" s="16" t="s">
        <v>507</v>
      </c>
      <c r="C162" s="13" t="s">
        <v>1519</v>
      </c>
      <c r="D162" s="13" t="s">
        <v>1509</v>
      </c>
      <c r="E162" s="13" t="s">
        <v>1465</v>
      </c>
      <c r="F162" s="13" t="s">
        <v>1463</v>
      </c>
      <c r="G162" s="13" t="s">
        <v>32</v>
      </c>
      <c r="H162" s="13" t="s">
        <v>32</v>
      </c>
      <c r="I162" s="13" t="s">
        <v>32</v>
      </c>
      <c r="J162" s="13" t="s">
        <v>32</v>
      </c>
      <c r="K162" s="13" t="n">
        <v>5</v>
      </c>
      <c r="L162" s="13" t="n">
        <v>2</v>
      </c>
      <c r="M162" s="13" t="n">
        <v>3</v>
      </c>
      <c r="N162" s="13" t="n">
        <v>5</v>
      </c>
      <c r="O162" s="13" t="s">
        <v>32</v>
      </c>
      <c r="P162" s="13" t="s">
        <v>32</v>
      </c>
      <c r="Q162" s="13" t="s">
        <v>32</v>
      </c>
      <c r="R162" s="13" t="s">
        <v>32</v>
      </c>
      <c r="S162" s="13" t="s">
        <v>1409</v>
      </c>
      <c r="T162" s="17" t="s">
        <v>1409</v>
      </c>
      <c r="U162" s="17" t="s">
        <v>1409</v>
      </c>
      <c r="V162" s="17" t="s">
        <v>1409</v>
      </c>
      <c r="W162" s="17" t="s">
        <v>32</v>
      </c>
      <c r="X162" s="17" t="s">
        <v>32</v>
      </c>
      <c r="Y162" s="17" t="s">
        <v>32</v>
      </c>
      <c r="Z162" s="17" t="s">
        <v>32</v>
      </c>
      <c r="AA162" s="17"/>
      <c r="AB162" s="17"/>
    </row>
    <row r="163" customFormat="false" ht="12.75" hidden="false" customHeight="false" outlineLevel="0" collapsed="false">
      <c r="A163" s="15" t="s">
        <v>562</v>
      </c>
      <c r="B163" s="16" t="s">
        <v>557</v>
      </c>
      <c r="C163" s="13" t="s">
        <v>32</v>
      </c>
      <c r="D163" s="13" t="s">
        <v>32</v>
      </c>
      <c r="E163" s="13" t="s">
        <v>32</v>
      </c>
      <c r="F163" s="13" t="s">
        <v>32</v>
      </c>
      <c r="G163" s="13" t="s">
        <v>32</v>
      </c>
      <c r="H163" s="13" t="s">
        <v>32</v>
      </c>
      <c r="I163" s="13" t="s">
        <v>32</v>
      </c>
      <c r="J163" s="13" t="s">
        <v>32</v>
      </c>
      <c r="K163" s="13" t="s">
        <v>32</v>
      </c>
      <c r="L163" s="13" t="s">
        <v>32</v>
      </c>
      <c r="M163" s="13" t="s">
        <v>32</v>
      </c>
      <c r="N163" s="13" t="s">
        <v>32</v>
      </c>
      <c r="O163" s="13" t="s">
        <v>32</v>
      </c>
      <c r="P163" s="13" t="s">
        <v>32</v>
      </c>
      <c r="Q163" s="13" t="s">
        <v>32</v>
      </c>
      <c r="R163" s="13" t="s">
        <v>32</v>
      </c>
      <c r="S163" s="13" t="s">
        <v>32</v>
      </c>
      <c r="T163" s="13" t="s">
        <v>32</v>
      </c>
      <c r="U163" s="13" t="s">
        <v>32</v>
      </c>
      <c r="V163" s="13" t="s">
        <v>32</v>
      </c>
      <c r="W163" s="13" t="s">
        <v>32</v>
      </c>
      <c r="X163" s="13" t="s">
        <v>32</v>
      </c>
      <c r="Y163" s="13" t="s">
        <v>32</v>
      </c>
      <c r="Z163" s="13" t="s">
        <v>32</v>
      </c>
      <c r="AA163" s="17"/>
      <c r="AB163" s="17"/>
    </row>
    <row r="164" customFormat="false" ht="12.75" hidden="false" customHeight="false" outlineLevel="0" collapsed="false">
      <c r="A164" s="15" t="s">
        <v>564</v>
      </c>
      <c r="B164" s="16" t="s">
        <v>557</v>
      </c>
      <c r="C164" s="13" t="s">
        <v>1465</v>
      </c>
      <c r="D164" s="13" t="s">
        <v>1463</v>
      </c>
      <c r="E164" s="13" t="s">
        <v>1464</v>
      </c>
      <c r="F164" s="13" t="s">
        <v>1501</v>
      </c>
      <c r="G164" s="13" t="s">
        <v>1553</v>
      </c>
      <c r="H164" s="13" t="s">
        <v>32</v>
      </c>
      <c r="I164" s="13" t="s">
        <v>32</v>
      </c>
      <c r="J164" s="13" t="s">
        <v>32</v>
      </c>
      <c r="K164" s="13" t="n">
        <v>25</v>
      </c>
      <c r="L164" s="13" t="n">
        <v>30</v>
      </c>
      <c r="M164" s="13" t="n">
        <v>5</v>
      </c>
      <c r="N164" s="13" t="n">
        <v>5</v>
      </c>
      <c r="O164" s="13" t="n">
        <v>5</v>
      </c>
      <c r="P164" s="13" t="s">
        <v>32</v>
      </c>
      <c r="Q164" s="13" t="s">
        <v>32</v>
      </c>
      <c r="R164" s="13" t="s">
        <v>32</v>
      </c>
      <c r="S164" s="13" t="s">
        <v>1409</v>
      </c>
      <c r="T164" s="17" t="s">
        <v>1409</v>
      </c>
      <c r="U164" s="17" t="s">
        <v>248</v>
      </c>
      <c r="V164" s="17" t="s">
        <v>1409</v>
      </c>
      <c r="W164" s="17" t="s">
        <v>248</v>
      </c>
      <c r="X164" s="17" t="s">
        <v>32</v>
      </c>
      <c r="Y164" s="17" t="s">
        <v>32</v>
      </c>
      <c r="Z164" s="17" t="s">
        <v>32</v>
      </c>
      <c r="AA164" s="17"/>
      <c r="AB164" s="17"/>
    </row>
    <row r="165" customFormat="false" ht="12.75" hidden="false" customHeight="false" outlineLevel="0" collapsed="false">
      <c r="A165" s="15" t="s">
        <v>568</v>
      </c>
      <c r="B165" s="16" t="s">
        <v>557</v>
      </c>
      <c r="C165" s="13" t="s">
        <v>1487</v>
      </c>
      <c r="D165" s="13" t="s">
        <v>1463</v>
      </c>
      <c r="E165" s="13" t="s">
        <v>1465</v>
      </c>
      <c r="F165" s="13" t="s">
        <v>1501</v>
      </c>
      <c r="G165" s="13" t="s">
        <v>32</v>
      </c>
      <c r="H165" s="13" t="s">
        <v>32</v>
      </c>
      <c r="I165" s="13" t="s">
        <v>32</v>
      </c>
      <c r="J165" s="13" t="s">
        <v>32</v>
      </c>
      <c r="K165" s="13" t="n">
        <v>15</v>
      </c>
      <c r="L165" s="13" t="n">
        <v>50</v>
      </c>
      <c r="M165" s="13" t="n">
        <v>15</v>
      </c>
      <c r="N165" s="13" t="n">
        <v>5</v>
      </c>
      <c r="O165" s="13" t="s">
        <v>32</v>
      </c>
      <c r="P165" s="13" t="s">
        <v>32</v>
      </c>
      <c r="Q165" s="13" t="s">
        <v>32</v>
      </c>
      <c r="R165" s="13" t="s">
        <v>32</v>
      </c>
      <c r="S165" s="13" t="s">
        <v>248</v>
      </c>
      <c r="T165" s="13" t="s">
        <v>1409</v>
      </c>
      <c r="U165" s="13" t="s">
        <v>1409</v>
      </c>
      <c r="V165" s="13" t="s">
        <v>1409</v>
      </c>
      <c r="W165" s="13" t="s">
        <v>32</v>
      </c>
      <c r="X165" s="13" t="s">
        <v>32</v>
      </c>
      <c r="Y165" s="13" t="s">
        <v>32</v>
      </c>
      <c r="Z165" s="13" t="s">
        <v>32</v>
      </c>
      <c r="AA165" s="13"/>
      <c r="AB165" s="17"/>
    </row>
    <row r="166" customFormat="false" ht="12.75" hidden="false" customHeight="false" outlineLevel="0" collapsed="false">
      <c r="A166" s="15" t="s">
        <v>572</v>
      </c>
      <c r="B166" s="16" t="s">
        <v>557</v>
      </c>
      <c r="C166" s="13" t="s">
        <v>32</v>
      </c>
      <c r="D166" s="13" t="s">
        <v>32</v>
      </c>
      <c r="E166" s="13" t="s">
        <v>32</v>
      </c>
      <c r="F166" s="13" t="s">
        <v>32</v>
      </c>
      <c r="G166" s="13" t="s">
        <v>32</v>
      </c>
      <c r="H166" s="13" t="s">
        <v>32</v>
      </c>
      <c r="I166" s="13" t="s">
        <v>32</v>
      </c>
      <c r="J166" s="13" t="s">
        <v>32</v>
      </c>
      <c r="K166" s="13" t="s">
        <v>32</v>
      </c>
      <c r="L166" s="13" t="s">
        <v>32</v>
      </c>
      <c r="M166" s="13" t="s">
        <v>32</v>
      </c>
      <c r="N166" s="13" t="s">
        <v>32</v>
      </c>
      <c r="O166" s="13" t="s">
        <v>32</v>
      </c>
      <c r="P166" s="13" t="s">
        <v>32</v>
      </c>
      <c r="Q166" s="13" t="s">
        <v>32</v>
      </c>
      <c r="R166" s="13" t="s">
        <v>32</v>
      </c>
      <c r="S166" s="13" t="s">
        <v>32</v>
      </c>
      <c r="T166" s="13" t="s">
        <v>32</v>
      </c>
      <c r="U166" s="13" t="s">
        <v>32</v>
      </c>
      <c r="V166" s="13" t="s">
        <v>32</v>
      </c>
      <c r="W166" s="13" t="s">
        <v>32</v>
      </c>
      <c r="X166" s="13" t="s">
        <v>32</v>
      </c>
      <c r="Y166" s="13" t="s">
        <v>32</v>
      </c>
      <c r="Z166" s="13" t="s">
        <v>32</v>
      </c>
      <c r="AA166" s="17"/>
      <c r="AB166" s="17"/>
    </row>
    <row r="167" customFormat="false" ht="12.75" hidden="false" customHeight="false" outlineLevel="0" collapsed="false">
      <c r="A167" s="15" t="s">
        <v>574</v>
      </c>
      <c r="B167" s="16" t="s">
        <v>557</v>
      </c>
      <c r="C167" s="13" t="s">
        <v>32</v>
      </c>
      <c r="D167" s="13" t="s">
        <v>32</v>
      </c>
      <c r="E167" s="13" t="s">
        <v>32</v>
      </c>
      <c r="F167" s="13" t="s">
        <v>32</v>
      </c>
      <c r="G167" s="13" t="s">
        <v>32</v>
      </c>
      <c r="H167" s="13" t="s">
        <v>32</v>
      </c>
      <c r="I167" s="13" t="s">
        <v>32</v>
      </c>
      <c r="J167" s="13" t="s">
        <v>32</v>
      </c>
      <c r="K167" s="13" t="s">
        <v>32</v>
      </c>
      <c r="L167" s="13" t="s">
        <v>32</v>
      </c>
      <c r="M167" s="13" t="s">
        <v>32</v>
      </c>
      <c r="N167" s="13" t="s">
        <v>32</v>
      </c>
      <c r="O167" s="13" t="s">
        <v>32</v>
      </c>
      <c r="P167" s="13" t="s">
        <v>32</v>
      </c>
      <c r="Q167" s="13" t="s">
        <v>32</v>
      </c>
      <c r="R167" s="13" t="s">
        <v>32</v>
      </c>
      <c r="S167" s="13" t="s">
        <v>32</v>
      </c>
      <c r="T167" s="13" t="s">
        <v>32</v>
      </c>
      <c r="U167" s="13" t="s">
        <v>32</v>
      </c>
      <c r="V167" s="13" t="s">
        <v>32</v>
      </c>
      <c r="W167" s="13" t="s">
        <v>32</v>
      </c>
      <c r="X167" s="13" t="s">
        <v>32</v>
      </c>
      <c r="Y167" s="13" t="s">
        <v>32</v>
      </c>
      <c r="Z167" s="13" t="s">
        <v>32</v>
      </c>
      <c r="AA167" s="17"/>
      <c r="AB167" s="17"/>
    </row>
    <row r="168" customFormat="false" ht="12.75" hidden="false" customHeight="false" outlineLevel="0" collapsed="false">
      <c r="A168" s="15" t="s">
        <v>576</v>
      </c>
      <c r="B168" s="16" t="s">
        <v>557</v>
      </c>
      <c r="C168" s="13" t="s">
        <v>32</v>
      </c>
      <c r="D168" s="13" t="s">
        <v>32</v>
      </c>
      <c r="E168" s="13" t="s">
        <v>32</v>
      </c>
      <c r="F168" s="13" t="s">
        <v>32</v>
      </c>
      <c r="G168" s="13" t="s">
        <v>32</v>
      </c>
      <c r="H168" s="13" t="s">
        <v>32</v>
      </c>
      <c r="I168" s="13" t="s">
        <v>32</v>
      </c>
      <c r="J168" s="13" t="s">
        <v>32</v>
      </c>
      <c r="K168" s="13" t="s">
        <v>32</v>
      </c>
      <c r="L168" s="13" t="s">
        <v>32</v>
      </c>
      <c r="M168" s="13" t="s">
        <v>32</v>
      </c>
      <c r="N168" s="13" t="s">
        <v>32</v>
      </c>
      <c r="O168" s="13" t="s">
        <v>32</v>
      </c>
      <c r="P168" s="13" t="s">
        <v>32</v>
      </c>
      <c r="Q168" s="13" t="s">
        <v>32</v>
      </c>
      <c r="R168" s="13" t="s">
        <v>32</v>
      </c>
      <c r="S168" s="13" t="s">
        <v>32</v>
      </c>
      <c r="T168" s="13" t="s">
        <v>32</v>
      </c>
      <c r="U168" s="13" t="s">
        <v>32</v>
      </c>
      <c r="V168" s="13" t="s">
        <v>32</v>
      </c>
      <c r="W168" s="13" t="s">
        <v>32</v>
      </c>
      <c r="X168" s="13" t="s">
        <v>32</v>
      </c>
      <c r="Y168" s="13" t="s">
        <v>32</v>
      </c>
      <c r="Z168" s="13" t="s">
        <v>32</v>
      </c>
      <c r="AA168" s="17"/>
      <c r="AB168" s="17"/>
    </row>
    <row r="169" customFormat="false" ht="12.75" hidden="false" customHeight="false" outlineLevel="0" collapsed="false">
      <c r="A169" s="15" t="s">
        <v>578</v>
      </c>
      <c r="B169" s="16" t="s">
        <v>557</v>
      </c>
      <c r="C169" s="13" t="s">
        <v>32</v>
      </c>
      <c r="D169" s="13" t="s">
        <v>32</v>
      </c>
      <c r="E169" s="13" t="s">
        <v>32</v>
      </c>
      <c r="F169" s="13" t="s">
        <v>32</v>
      </c>
      <c r="G169" s="13" t="s">
        <v>32</v>
      </c>
      <c r="H169" s="13" t="s">
        <v>32</v>
      </c>
      <c r="I169" s="13" t="s">
        <v>32</v>
      </c>
      <c r="J169" s="13" t="s">
        <v>32</v>
      </c>
      <c r="K169" s="13" t="s">
        <v>32</v>
      </c>
      <c r="L169" s="13" t="s">
        <v>32</v>
      </c>
      <c r="M169" s="13" t="s">
        <v>32</v>
      </c>
      <c r="N169" s="13" t="s">
        <v>32</v>
      </c>
      <c r="O169" s="13" t="s">
        <v>32</v>
      </c>
      <c r="P169" s="13" t="s">
        <v>32</v>
      </c>
      <c r="Q169" s="13" t="s">
        <v>32</v>
      </c>
      <c r="R169" s="13" t="s">
        <v>32</v>
      </c>
      <c r="S169" s="13" t="s">
        <v>32</v>
      </c>
      <c r="T169" s="13" t="s">
        <v>32</v>
      </c>
      <c r="U169" s="13" t="s">
        <v>32</v>
      </c>
      <c r="V169" s="13" t="s">
        <v>32</v>
      </c>
      <c r="W169" s="13" t="s">
        <v>32</v>
      </c>
      <c r="X169" s="13" t="s">
        <v>32</v>
      </c>
      <c r="Y169" s="13" t="s">
        <v>32</v>
      </c>
      <c r="Z169" s="13" t="s">
        <v>32</v>
      </c>
      <c r="AA169" s="17"/>
      <c r="AB169" s="17"/>
    </row>
    <row r="170" customFormat="false" ht="12.75" hidden="false" customHeight="false" outlineLevel="0" collapsed="false">
      <c r="A170" s="15" t="s">
        <v>580</v>
      </c>
      <c r="B170" s="16" t="s">
        <v>557</v>
      </c>
      <c r="C170" s="13" t="s">
        <v>1504</v>
      </c>
      <c r="D170" s="13" t="s">
        <v>1465</v>
      </c>
      <c r="E170" s="13" t="s">
        <v>1487</v>
      </c>
      <c r="F170" s="13" t="s">
        <v>1464</v>
      </c>
      <c r="G170" s="13" t="s">
        <v>1515</v>
      </c>
      <c r="H170" s="13" t="s">
        <v>32</v>
      </c>
      <c r="I170" s="13" t="s">
        <v>32</v>
      </c>
      <c r="J170" s="13" t="s">
        <v>32</v>
      </c>
      <c r="K170" s="13" t="n">
        <v>10</v>
      </c>
      <c r="L170" s="13" t="n">
        <v>10</v>
      </c>
      <c r="M170" s="13" t="n">
        <v>5</v>
      </c>
      <c r="N170" s="13" t="n">
        <v>10</v>
      </c>
      <c r="O170" s="13" t="n">
        <v>5</v>
      </c>
      <c r="P170" s="13" t="s">
        <v>32</v>
      </c>
      <c r="Q170" s="13" t="s">
        <v>32</v>
      </c>
      <c r="R170" s="13" t="s">
        <v>32</v>
      </c>
      <c r="S170" s="13" t="s">
        <v>248</v>
      </c>
      <c r="T170" s="13" t="s">
        <v>1409</v>
      </c>
      <c r="U170" s="13" t="s">
        <v>248</v>
      </c>
      <c r="V170" s="13" t="s">
        <v>248</v>
      </c>
      <c r="W170" s="13" t="s">
        <v>1409</v>
      </c>
      <c r="X170" s="13" t="s">
        <v>32</v>
      </c>
      <c r="Y170" s="13" t="s">
        <v>32</v>
      </c>
      <c r="Z170" s="13" t="s">
        <v>32</v>
      </c>
      <c r="AA170" s="17"/>
      <c r="AB170" s="17"/>
    </row>
    <row r="171" customFormat="false" ht="12.75" hidden="false" customHeight="false" outlineLevel="0" collapsed="false">
      <c r="A171" s="15" t="s">
        <v>583</v>
      </c>
      <c r="B171" s="16" t="s">
        <v>557</v>
      </c>
      <c r="C171" s="13" t="s">
        <v>1501</v>
      </c>
      <c r="D171" s="13" t="s">
        <v>1504</v>
      </c>
      <c r="E171" s="13" t="s">
        <v>1515</v>
      </c>
      <c r="F171" s="13" t="s">
        <v>1465</v>
      </c>
      <c r="G171" s="13" t="s">
        <v>1509</v>
      </c>
      <c r="H171" s="13" t="s">
        <v>1463</v>
      </c>
      <c r="I171" s="13" t="s">
        <v>32</v>
      </c>
      <c r="J171" s="13" t="s">
        <v>32</v>
      </c>
      <c r="K171" s="13" t="n">
        <v>5</v>
      </c>
      <c r="L171" s="13" t="n">
        <v>25</v>
      </c>
      <c r="M171" s="13" t="n">
        <v>10</v>
      </c>
      <c r="N171" s="13" t="n">
        <v>3</v>
      </c>
      <c r="O171" s="13" t="n">
        <v>5</v>
      </c>
      <c r="P171" s="13" t="n">
        <v>2</v>
      </c>
      <c r="Q171" s="13" t="s">
        <v>32</v>
      </c>
      <c r="R171" s="13" t="s">
        <v>32</v>
      </c>
      <c r="S171" s="13" t="s">
        <v>1409</v>
      </c>
      <c r="T171" s="17" t="s">
        <v>248</v>
      </c>
      <c r="U171" s="17" t="s">
        <v>1409</v>
      </c>
      <c r="V171" s="17" t="s">
        <v>1409</v>
      </c>
      <c r="W171" s="17" t="s">
        <v>1409</v>
      </c>
      <c r="X171" s="17" t="s">
        <v>1409</v>
      </c>
      <c r="Y171" s="13" t="s">
        <v>32</v>
      </c>
      <c r="Z171" s="13" t="s">
        <v>32</v>
      </c>
      <c r="AA171" s="17"/>
      <c r="AB171" s="17"/>
    </row>
    <row r="172" customFormat="false" ht="12.75" hidden="false" customHeight="false" outlineLevel="0" collapsed="false">
      <c r="A172" s="15" t="s">
        <v>587</v>
      </c>
      <c r="B172" s="16" t="s">
        <v>557</v>
      </c>
      <c r="C172" s="13" t="s">
        <v>32</v>
      </c>
      <c r="D172" s="13" t="s">
        <v>32</v>
      </c>
      <c r="E172" s="13" t="s">
        <v>32</v>
      </c>
      <c r="F172" s="13" t="s">
        <v>32</v>
      </c>
      <c r="G172" s="13" t="s">
        <v>32</v>
      </c>
      <c r="H172" s="13" t="s">
        <v>32</v>
      </c>
      <c r="I172" s="13" t="s">
        <v>32</v>
      </c>
      <c r="J172" s="13" t="s">
        <v>32</v>
      </c>
      <c r="K172" s="13" t="s">
        <v>32</v>
      </c>
      <c r="L172" s="13" t="s">
        <v>32</v>
      </c>
      <c r="M172" s="13" t="s">
        <v>32</v>
      </c>
      <c r="N172" s="13" t="s">
        <v>32</v>
      </c>
      <c r="O172" s="13" t="s">
        <v>32</v>
      </c>
      <c r="P172" s="13" t="s">
        <v>32</v>
      </c>
      <c r="Q172" s="13" t="s">
        <v>32</v>
      </c>
      <c r="R172" s="13" t="s">
        <v>32</v>
      </c>
      <c r="S172" s="13" t="s">
        <v>32</v>
      </c>
      <c r="T172" s="13" t="s">
        <v>32</v>
      </c>
      <c r="U172" s="13" t="s">
        <v>32</v>
      </c>
      <c r="V172" s="13" t="s">
        <v>32</v>
      </c>
      <c r="W172" s="13" t="s">
        <v>32</v>
      </c>
      <c r="X172" s="13" t="s">
        <v>32</v>
      </c>
      <c r="Y172" s="13" t="s">
        <v>32</v>
      </c>
      <c r="Z172" s="13" t="s">
        <v>32</v>
      </c>
      <c r="AA172" s="17"/>
      <c r="AB172" s="17"/>
    </row>
    <row r="173" customFormat="false" ht="12.75" hidden="false" customHeight="false" outlineLevel="0" collapsed="false">
      <c r="A173" s="15" t="s">
        <v>589</v>
      </c>
      <c r="B173" s="16" t="s">
        <v>557</v>
      </c>
      <c r="C173" s="13" t="s">
        <v>32</v>
      </c>
      <c r="D173" s="13" t="s">
        <v>32</v>
      </c>
      <c r="E173" s="13" t="s">
        <v>32</v>
      </c>
      <c r="F173" s="13" t="s">
        <v>32</v>
      </c>
      <c r="G173" s="13" t="s">
        <v>32</v>
      </c>
      <c r="H173" s="13" t="s">
        <v>32</v>
      </c>
      <c r="I173" s="13" t="s">
        <v>32</v>
      </c>
      <c r="J173" s="13" t="s">
        <v>32</v>
      </c>
      <c r="K173" s="13" t="s">
        <v>32</v>
      </c>
      <c r="L173" s="13" t="s">
        <v>32</v>
      </c>
      <c r="M173" s="13" t="s">
        <v>32</v>
      </c>
      <c r="N173" s="13" t="s">
        <v>32</v>
      </c>
      <c r="O173" s="13" t="s">
        <v>32</v>
      </c>
      <c r="P173" s="13" t="s">
        <v>32</v>
      </c>
      <c r="Q173" s="13" t="s">
        <v>32</v>
      </c>
      <c r="R173" s="13" t="s">
        <v>32</v>
      </c>
      <c r="S173" s="13" t="s">
        <v>32</v>
      </c>
      <c r="T173" s="13" t="s">
        <v>32</v>
      </c>
      <c r="U173" s="13" t="s">
        <v>32</v>
      </c>
      <c r="V173" s="13" t="s">
        <v>32</v>
      </c>
      <c r="W173" s="13" t="s">
        <v>32</v>
      </c>
      <c r="X173" s="13" t="s">
        <v>32</v>
      </c>
      <c r="Y173" s="13" t="s">
        <v>32</v>
      </c>
      <c r="Z173" s="13" t="s">
        <v>32</v>
      </c>
      <c r="AA173" s="17"/>
      <c r="AB173" s="17"/>
    </row>
    <row r="174" customFormat="false" ht="12.75" hidden="false" customHeight="false" outlineLevel="0" collapsed="false">
      <c r="A174" s="15" t="s">
        <v>591</v>
      </c>
      <c r="B174" s="16" t="s">
        <v>557</v>
      </c>
      <c r="C174" s="13" t="s">
        <v>32</v>
      </c>
      <c r="D174" s="13" t="s">
        <v>32</v>
      </c>
      <c r="E174" s="13" t="s">
        <v>32</v>
      </c>
      <c r="F174" s="13" t="s">
        <v>32</v>
      </c>
      <c r="G174" s="13" t="s">
        <v>32</v>
      </c>
      <c r="H174" s="13" t="s">
        <v>32</v>
      </c>
      <c r="I174" s="13" t="s">
        <v>32</v>
      </c>
      <c r="J174" s="13" t="s">
        <v>32</v>
      </c>
      <c r="K174" s="13" t="s">
        <v>32</v>
      </c>
      <c r="L174" s="13" t="s">
        <v>32</v>
      </c>
      <c r="M174" s="13" t="s">
        <v>32</v>
      </c>
      <c r="N174" s="13" t="s">
        <v>32</v>
      </c>
      <c r="O174" s="13" t="s">
        <v>32</v>
      </c>
      <c r="P174" s="13" t="s">
        <v>32</v>
      </c>
      <c r="Q174" s="13" t="s">
        <v>32</v>
      </c>
      <c r="R174" s="13" t="s">
        <v>32</v>
      </c>
      <c r="S174" s="13" t="s">
        <v>32</v>
      </c>
      <c r="T174" s="13" t="s">
        <v>32</v>
      </c>
      <c r="U174" s="13" t="s">
        <v>32</v>
      </c>
      <c r="V174" s="13" t="s">
        <v>32</v>
      </c>
      <c r="W174" s="13" t="s">
        <v>32</v>
      </c>
      <c r="X174" s="13" t="s">
        <v>32</v>
      </c>
      <c r="Y174" s="13" t="s">
        <v>32</v>
      </c>
      <c r="Z174" s="13" t="s">
        <v>32</v>
      </c>
      <c r="AA174" s="17"/>
      <c r="AB174" s="17"/>
    </row>
    <row r="175" customFormat="false" ht="12.75" hidden="false" customHeight="false" outlineLevel="0" collapsed="false">
      <c r="A175" s="28" t="s">
        <v>593</v>
      </c>
      <c r="B175" s="29" t="s">
        <v>595</v>
      </c>
      <c r="C175" s="31" t="s">
        <v>1490</v>
      </c>
      <c r="D175" s="31" t="s">
        <v>1464</v>
      </c>
      <c r="E175" s="31" t="s">
        <v>1519</v>
      </c>
      <c r="F175" s="31" t="s">
        <v>1501</v>
      </c>
      <c r="G175" s="31" t="s">
        <v>1554</v>
      </c>
      <c r="H175" s="31" t="s">
        <v>1516</v>
      </c>
      <c r="I175" s="31" t="s">
        <v>32</v>
      </c>
      <c r="J175" s="31" t="s">
        <v>32</v>
      </c>
      <c r="K175" s="31" t="n">
        <v>20</v>
      </c>
      <c r="L175" s="31" t="n">
        <v>5</v>
      </c>
      <c r="M175" s="31" t="n">
        <v>5</v>
      </c>
      <c r="N175" s="31" t="n">
        <v>15</v>
      </c>
      <c r="O175" s="31" t="n">
        <v>10</v>
      </c>
      <c r="P175" s="31" t="n">
        <v>5</v>
      </c>
      <c r="Q175" s="31" t="s">
        <v>32</v>
      </c>
      <c r="R175" s="31" t="s">
        <v>32</v>
      </c>
      <c r="S175" s="31" t="s">
        <v>248</v>
      </c>
      <c r="T175" s="31" t="s">
        <v>248</v>
      </c>
      <c r="U175" s="31" t="s">
        <v>1409</v>
      </c>
      <c r="V175" s="31" t="s">
        <v>1555</v>
      </c>
      <c r="W175" s="31" t="s">
        <v>1409</v>
      </c>
      <c r="X175" s="31" t="s">
        <v>32</v>
      </c>
      <c r="Y175" s="31" t="s">
        <v>32</v>
      </c>
      <c r="Z175" s="30" t="s">
        <v>32</v>
      </c>
      <c r="AA175" s="30"/>
      <c r="AB175" s="30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customFormat="false" ht="12.75" hidden="false" customHeight="false" outlineLevel="0" collapsed="false">
      <c r="A176" s="28" t="s">
        <v>598</v>
      </c>
      <c r="B176" s="29" t="s">
        <v>595</v>
      </c>
      <c r="C176" s="31" t="s">
        <v>1556</v>
      </c>
      <c r="D176" s="31" t="s">
        <v>1465</v>
      </c>
      <c r="E176" s="31" t="s">
        <v>1501</v>
      </c>
      <c r="F176" s="31" t="s">
        <v>32</v>
      </c>
      <c r="G176" s="31" t="s">
        <v>32</v>
      </c>
      <c r="H176" s="31" t="s">
        <v>32</v>
      </c>
      <c r="I176" s="31" t="s">
        <v>32</v>
      </c>
      <c r="J176" s="31" t="s">
        <v>32</v>
      </c>
      <c r="K176" s="31" t="n">
        <v>10</v>
      </c>
      <c r="L176" s="31" t="n">
        <v>10</v>
      </c>
      <c r="M176" s="31" t="n">
        <v>10</v>
      </c>
      <c r="N176" s="31" t="s">
        <v>32</v>
      </c>
      <c r="O176" s="31" t="s">
        <v>32</v>
      </c>
      <c r="P176" s="31" t="s">
        <v>32</v>
      </c>
      <c r="Q176" s="31" t="s">
        <v>32</v>
      </c>
      <c r="R176" s="31" t="s">
        <v>32</v>
      </c>
      <c r="S176" s="31" t="s">
        <v>1409</v>
      </c>
      <c r="T176" s="31" t="s">
        <v>1409</v>
      </c>
      <c r="U176" s="31" t="s">
        <v>1409</v>
      </c>
      <c r="V176" s="31" t="s">
        <v>32</v>
      </c>
      <c r="W176" s="31" t="s">
        <v>32</v>
      </c>
      <c r="X176" s="31" t="s">
        <v>32</v>
      </c>
      <c r="Y176" s="31" t="s">
        <v>32</v>
      </c>
      <c r="Z176" s="31" t="s">
        <v>32</v>
      </c>
      <c r="AA176" s="30"/>
      <c r="AB176" s="30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customFormat="false" ht="12.75" hidden="false" customHeight="false" outlineLevel="0" collapsed="false">
      <c r="A177" s="28" t="s">
        <v>601</v>
      </c>
      <c r="B177" s="29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0"/>
      <c r="AA177" s="30"/>
      <c r="AB177" s="30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customFormat="false" ht="12.75" hidden="false" customHeight="false" outlineLevel="0" collapsed="false">
      <c r="A178" s="28" t="s">
        <v>603</v>
      </c>
      <c r="B178" s="29" t="s">
        <v>605</v>
      </c>
      <c r="C178" s="31" t="s">
        <v>32</v>
      </c>
      <c r="D178" s="31" t="s">
        <v>32</v>
      </c>
      <c r="E178" s="31" t="s">
        <v>32</v>
      </c>
      <c r="F178" s="31" t="s">
        <v>32</v>
      </c>
      <c r="G178" s="31" t="s">
        <v>32</v>
      </c>
      <c r="H178" s="31" t="s">
        <v>32</v>
      </c>
      <c r="I178" s="31" t="s">
        <v>32</v>
      </c>
      <c r="J178" s="31" t="s">
        <v>32</v>
      </c>
      <c r="K178" s="31" t="s">
        <v>32</v>
      </c>
      <c r="L178" s="31" t="s">
        <v>32</v>
      </c>
      <c r="M178" s="31" t="s">
        <v>32</v>
      </c>
      <c r="N178" s="31" t="s">
        <v>32</v>
      </c>
      <c r="O178" s="31" t="s">
        <v>32</v>
      </c>
      <c r="P178" s="31" t="s">
        <v>32</v>
      </c>
      <c r="Q178" s="31" t="s">
        <v>32</v>
      </c>
      <c r="R178" s="31" t="s">
        <v>32</v>
      </c>
      <c r="S178" s="31" t="s">
        <v>32</v>
      </c>
      <c r="T178" s="31" t="s">
        <v>32</v>
      </c>
      <c r="U178" s="31" t="s">
        <v>32</v>
      </c>
      <c r="V178" s="31" t="s">
        <v>32</v>
      </c>
      <c r="W178" s="31" t="s">
        <v>32</v>
      </c>
      <c r="X178" s="31" t="s">
        <v>32</v>
      </c>
      <c r="Y178" s="31" t="s">
        <v>32</v>
      </c>
      <c r="Z178" s="31" t="s">
        <v>32</v>
      </c>
      <c r="AA178" s="30"/>
      <c r="AB178" s="30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customFormat="false" ht="12.75" hidden="false" customHeight="false" outlineLevel="0" collapsed="false">
      <c r="A179" s="28" t="s">
        <v>608</v>
      </c>
      <c r="B179" s="29" t="s">
        <v>605</v>
      </c>
      <c r="C179" s="31" t="s">
        <v>32</v>
      </c>
      <c r="D179" s="31" t="s">
        <v>32</v>
      </c>
      <c r="E179" s="31" t="s">
        <v>32</v>
      </c>
      <c r="F179" s="31" t="s">
        <v>32</v>
      </c>
      <c r="G179" s="31" t="s">
        <v>32</v>
      </c>
      <c r="H179" s="31" t="s">
        <v>32</v>
      </c>
      <c r="I179" s="31" t="s">
        <v>32</v>
      </c>
      <c r="J179" s="31" t="s">
        <v>32</v>
      </c>
      <c r="K179" s="31" t="s">
        <v>32</v>
      </c>
      <c r="L179" s="31" t="s">
        <v>32</v>
      </c>
      <c r="M179" s="31" t="s">
        <v>32</v>
      </c>
      <c r="N179" s="31" t="s">
        <v>32</v>
      </c>
      <c r="O179" s="31" t="s">
        <v>32</v>
      </c>
      <c r="P179" s="31" t="s">
        <v>32</v>
      </c>
      <c r="Q179" s="31" t="s">
        <v>32</v>
      </c>
      <c r="R179" s="31" t="s">
        <v>32</v>
      </c>
      <c r="S179" s="31" t="s">
        <v>32</v>
      </c>
      <c r="T179" s="31" t="s">
        <v>32</v>
      </c>
      <c r="U179" s="31" t="s">
        <v>32</v>
      </c>
      <c r="V179" s="31" t="s">
        <v>32</v>
      </c>
      <c r="W179" s="31" t="s">
        <v>32</v>
      </c>
      <c r="X179" s="31" t="s">
        <v>32</v>
      </c>
      <c r="Y179" s="31" t="s">
        <v>32</v>
      </c>
      <c r="Z179" s="31" t="s">
        <v>32</v>
      </c>
      <c r="AA179" s="30"/>
      <c r="AB179" s="30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customFormat="false" ht="12.75" hidden="false" customHeight="false" outlineLevel="0" collapsed="false">
      <c r="A180" s="28" t="s">
        <v>612</v>
      </c>
      <c r="B180" s="29" t="s">
        <v>595</v>
      </c>
      <c r="C180" s="31" t="s">
        <v>1557</v>
      </c>
      <c r="D180" s="31" t="s">
        <v>1504</v>
      </c>
      <c r="E180" s="31" t="s">
        <v>32</v>
      </c>
      <c r="F180" s="31" t="s">
        <v>32</v>
      </c>
      <c r="G180" s="31" t="s">
        <v>32</v>
      </c>
      <c r="H180" s="31" t="s">
        <v>32</v>
      </c>
      <c r="I180" s="31" t="s">
        <v>32</v>
      </c>
      <c r="J180" s="31" t="s">
        <v>32</v>
      </c>
      <c r="K180" s="31" t="n">
        <v>1</v>
      </c>
      <c r="L180" s="31" t="n">
        <v>1</v>
      </c>
      <c r="M180" s="31" t="s">
        <v>32</v>
      </c>
      <c r="N180" s="31" t="s">
        <v>32</v>
      </c>
      <c r="O180" s="31" t="s">
        <v>32</v>
      </c>
      <c r="P180" s="31" t="s">
        <v>32</v>
      </c>
      <c r="Q180" s="31" t="s">
        <v>32</v>
      </c>
      <c r="R180" s="31" t="s">
        <v>32</v>
      </c>
      <c r="S180" s="31" t="s">
        <v>1409</v>
      </c>
      <c r="T180" s="31" t="s">
        <v>248</v>
      </c>
      <c r="U180" s="31" t="s">
        <v>32</v>
      </c>
      <c r="V180" s="31" t="s">
        <v>32</v>
      </c>
      <c r="W180" s="31" t="s">
        <v>32</v>
      </c>
      <c r="X180" s="31" t="s">
        <v>32</v>
      </c>
      <c r="Y180" s="31" t="s">
        <v>32</v>
      </c>
      <c r="Z180" s="31" t="s">
        <v>32</v>
      </c>
      <c r="AA180" s="30"/>
      <c r="AB180" s="30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customFormat="false" ht="12.75" hidden="false" customHeight="false" outlineLevel="0" collapsed="false">
      <c r="A181" s="28" t="s">
        <v>615</v>
      </c>
      <c r="B181" s="29" t="s">
        <v>595</v>
      </c>
      <c r="C181" s="31" t="s">
        <v>1557</v>
      </c>
      <c r="D181" s="31" t="s">
        <v>1558</v>
      </c>
      <c r="E181" s="31" t="s">
        <v>1559</v>
      </c>
      <c r="F181" s="31" t="s">
        <v>32</v>
      </c>
      <c r="G181" s="31" t="s">
        <v>32</v>
      </c>
      <c r="H181" s="31" t="s">
        <v>32</v>
      </c>
      <c r="I181" s="31" t="s">
        <v>32</v>
      </c>
      <c r="J181" s="31" t="s">
        <v>32</v>
      </c>
      <c r="K181" s="31" t="n">
        <v>13</v>
      </c>
      <c r="L181" s="31" t="n">
        <v>60</v>
      </c>
      <c r="M181" s="31" t="n">
        <v>2</v>
      </c>
      <c r="N181" s="31" t="s">
        <v>32</v>
      </c>
      <c r="O181" s="31" t="s">
        <v>32</v>
      </c>
      <c r="P181" s="31" t="s">
        <v>32</v>
      </c>
      <c r="Q181" s="31" t="s">
        <v>32</v>
      </c>
      <c r="R181" s="31" t="s">
        <v>32</v>
      </c>
      <c r="S181" s="31" t="s">
        <v>1409</v>
      </c>
      <c r="T181" s="31" t="s">
        <v>1409</v>
      </c>
      <c r="U181" s="31" t="s">
        <v>1409</v>
      </c>
      <c r="V181" s="31" t="s">
        <v>32</v>
      </c>
      <c r="W181" s="31" t="s">
        <v>32</v>
      </c>
      <c r="X181" s="31" t="s">
        <v>32</v>
      </c>
      <c r="Y181" s="31" t="s">
        <v>32</v>
      </c>
      <c r="Z181" s="31" t="s">
        <v>32</v>
      </c>
      <c r="AA181" s="30"/>
      <c r="AB181" s="30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customFormat="false" ht="12.75" hidden="false" customHeight="false" outlineLevel="0" collapsed="false">
      <c r="A182" s="28" t="s">
        <v>619</v>
      </c>
      <c r="B182" s="29" t="s">
        <v>621</v>
      </c>
      <c r="C182" s="31" t="s">
        <v>32</v>
      </c>
      <c r="D182" s="31" t="s">
        <v>32</v>
      </c>
      <c r="E182" s="31" t="s">
        <v>32</v>
      </c>
      <c r="F182" s="31" t="s">
        <v>32</v>
      </c>
      <c r="G182" s="31" t="s">
        <v>32</v>
      </c>
      <c r="H182" s="31" t="s">
        <v>32</v>
      </c>
      <c r="I182" s="31" t="s">
        <v>32</v>
      </c>
      <c r="J182" s="31" t="s">
        <v>32</v>
      </c>
      <c r="K182" s="31" t="s">
        <v>32</v>
      </c>
      <c r="L182" s="31" t="s">
        <v>32</v>
      </c>
      <c r="M182" s="31" t="s">
        <v>32</v>
      </c>
      <c r="N182" s="31" t="s">
        <v>32</v>
      </c>
      <c r="O182" s="31" t="s">
        <v>32</v>
      </c>
      <c r="P182" s="31" t="s">
        <v>32</v>
      </c>
      <c r="Q182" s="31" t="s">
        <v>32</v>
      </c>
      <c r="R182" s="31" t="s">
        <v>32</v>
      </c>
      <c r="S182" s="31" t="s">
        <v>32</v>
      </c>
      <c r="T182" s="31" t="s">
        <v>32</v>
      </c>
      <c r="U182" s="31" t="s">
        <v>32</v>
      </c>
      <c r="V182" s="31" t="s">
        <v>32</v>
      </c>
      <c r="W182" s="31" t="s">
        <v>32</v>
      </c>
      <c r="X182" s="31" t="s">
        <v>32</v>
      </c>
      <c r="Y182" s="31" t="s">
        <v>32</v>
      </c>
      <c r="Z182" s="31" t="s">
        <v>32</v>
      </c>
      <c r="AA182" s="30"/>
      <c r="AB182" s="30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customFormat="false" ht="12.75" hidden="false" customHeight="false" outlineLevel="0" collapsed="false">
      <c r="A183" s="28" t="s">
        <v>623</v>
      </c>
      <c r="B183" s="29" t="s">
        <v>621</v>
      </c>
      <c r="C183" s="31" t="s">
        <v>1560</v>
      </c>
      <c r="D183" s="31" t="s">
        <v>32</v>
      </c>
      <c r="E183" s="31" t="s">
        <v>32</v>
      </c>
      <c r="F183" s="31" t="s">
        <v>32</v>
      </c>
      <c r="G183" s="31" t="s">
        <v>32</v>
      </c>
      <c r="H183" s="31" t="s">
        <v>32</v>
      </c>
      <c r="I183" s="31" t="s">
        <v>32</v>
      </c>
      <c r="J183" s="31" t="s">
        <v>32</v>
      </c>
      <c r="K183" s="31" t="n">
        <v>5</v>
      </c>
      <c r="L183" s="31" t="s">
        <v>32</v>
      </c>
      <c r="M183" s="31" t="s">
        <v>32</v>
      </c>
      <c r="N183" s="31" t="s">
        <v>32</v>
      </c>
      <c r="O183" s="31" t="s">
        <v>32</v>
      </c>
      <c r="P183" s="31" t="s">
        <v>32</v>
      </c>
      <c r="Q183" s="31" t="s">
        <v>32</v>
      </c>
      <c r="R183" s="31" t="s">
        <v>32</v>
      </c>
      <c r="S183" s="31" t="s">
        <v>1409</v>
      </c>
      <c r="T183" s="31" t="s">
        <v>32</v>
      </c>
      <c r="U183" s="31" t="s">
        <v>32</v>
      </c>
      <c r="V183" s="31" t="s">
        <v>32</v>
      </c>
      <c r="W183" s="31" t="s">
        <v>32</v>
      </c>
      <c r="X183" s="31" t="s">
        <v>32</v>
      </c>
      <c r="Y183" s="31" t="s">
        <v>32</v>
      </c>
      <c r="Z183" s="31" t="s">
        <v>32</v>
      </c>
      <c r="AA183" s="30"/>
      <c r="AB183" s="30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customFormat="false" ht="12.75" hidden="false" customHeight="false" outlineLevel="0" collapsed="false">
      <c r="A184" s="28" t="s">
        <v>626</v>
      </c>
      <c r="B184" s="29" t="s">
        <v>595</v>
      </c>
      <c r="C184" s="31" t="s">
        <v>1464</v>
      </c>
      <c r="D184" s="31" t="s">
        <v>1557</v>
      </c>
      <c r="E184" s="31" t="s">
        <v>1515</v>
      </c>
      <c r="F184" s="31" t="s">
        <v>1556</v>
      </c>
      <c r="G184" s="31" t="s">
        <v>32</v>
      </c>
      <c r="H184" s="31" t="s">
        <v>32</v>
      </c>
      <c r="I184" s="31" t="s">
        <v>32</v>
      </c>
      <c r="J184" s="31" t="s">
        <v>32</v>
      </c>
      <c r="K184" s="31" t="n">
        <v>1</v>
      </c>
      <c r="L184" s="31" t="n">
        <v>2</v>
      </c>
      <c r="M184" s="31" t="n">
        <v>1</v>
      </c>
      <c r="N184" s="31" t="n">
        <v>1</v>
      </c>
      <c r="O184" s="31" t="s">
        <v>32</v>
      </c>
      <c r="P184" s="31" t="s">
        <v>32</v>
      </c>
      <c r="Q184" s="31" t="s">
        <v>32</v>
      </c>
      <c r="R184" s="31" t="s">
        <v>32</v>
      </c>
      <c r="S184" s="31" t="s">
        <v>248</v>
      </c>
      <c r="T184" s="31" t="s">
        <v>1409</v>
      </c>
      <c r="U184" s="31" t="s">
        <v>1409</v>
      </c>
      <c r="V184" s="31" t="s">
        <v>1409</v>
      </c>
      <c r="W184" s="31" t="s">
        <v>32</v>
      </c>
      <c r="X184" s="31" t="s">
        <v>32</v>
      </c>
      <c r="Y184" s="31" t="s">
        <v>32</v>
      </c>
      <c r="Z184" s="31" t="s">
        <v>32</v>
      </c>
      <c r="AA184" s="30"/>
      <c r="AB184" s="30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customFormat="false" ht="12.75" hidden="false" customHeight="false" outlineLevel="0" collapsed="false">
      <c r="A185" s="15" t="s">
        <v>629</v>
      </c>
      <c r="B185" s="16"/>
      <c r="C185" s="13" t="s">
        <v>32</v>
      </c>
      <c r="D185" s="13" t="s">
        <v>32</v>
      </c>
      <c r="E185" s="13" t="s">
        <v>32</v>
      </c>
      <c r="F185" s="13" t="s">
        <v>32</v>
      </c>
      <c r="G185" s="13" t="s">
        <v>32</v>
      </c>
      <c r="H185" s="13" t="s">
        <v>32</v>
      </c>
      <c r="I185" s="13" t="s">
        <v>32</v>
      </c>
      <c r="J185" s="13" t="s">
        <v>32</v>
      </c>
      <c r="K185" s="13" t="s">
        <v>32</v>
      </c>
      <c r="L185" s="13" t="s">
        <v>32</v>
      </c>
      <c r="M185" s="13" t="s">
        <v>32</v>
      </c>
      <c r="N185" s="13" t="s">
        <v>32</v>
      </c>
      <c r="O185" s="13" t="s">
        <v>32</v>
      </c>
      <c r="P185" s="13" t="s">
        <v>32</v>
      </c>
      <c r="Q185" s="13" t="s">
        <v>32</v>
      </c>
      <c r="R185" s="13" t="s">
        <v>32</v>
      </c>
      <c r="S185" s="13" t="s">
        <v>32</v>
      </c>
      <c r="T185" s="13" t="s">
        <v>32</v>
      </c>
      <c r="U185" s="13" t="s">
        <v>32</v>
      </c>
      <c r="V185" s="13" t="s">
        <v>32</v>
      </c>
      <c r="W185" s="13" t="s">
        <v>32</v>
      </c>
      <c r="X185" s="13" t="s">
        <v>32</v>
      </c>
      <c r="Y185" s="13" t="s">
        <v>32</v>
      </c>
      <c r="Z185" s="13" t="s">
        <v>32</v>
      </c>
      <c r="AA185" s="17"/>
      <c r="AB185" s="17"/>
    </row>
    <row r="186" customFormat="false" ht="12.75" hidden="false" customHeight="false" outlineLevel="0" collapsed="false">
      <c r="A186" s="15" t="s">
        <v>632</v>
      </c>
      <c r="B186" s="16"/>
      <c r="C186" s="13" t="s">
        <v>32</v>
      </c>
      <c r="D186" s="13" t="s">
        <v>32</v>
      </c>
      <c r="E186" s="13" t="s">
        <v>32</v>
      </c>
      <c r="F186" s="13" t="s">
        <v>32</v>
      </c>
      <c r="G186" s="13" t="s">
        <v>32</v>
      </c>
      <c r="H186" s="13" t="s">
        <v>32</v>
      </c>
      <c r="I186" s="13" t="s">
        <v>32</v>
      </c>
      <c r="J186" s="13" t="s">
        <v>32</v>
      </c>
      <c r="K186" s="13" t="s">
        <v>32</v>
      </c>
      <c r="L186" s="13" t="s">
        <v>32</v>
      </c>
      <c r="M186" s="13" t="s">
        <v>32</v>
      </c>
      <c r="N186" s="13" t="s">
        <v>32</v>
      </c>
      <c r="O186" s="13" t="s">
        <v>32</v>
      </c>
      <c r="P186" s="13" t="s">
        <v>32</v>
      </c>
      <c r="Q186" s="13" t="s">
        <v>32</v>
      </c>
      <c r="R186" s="13" t="s">
        <v>32</v>
      </c>
      <c r="S186" s="13" t="s">
        <v>32</v>
      </c>
      <c r="T186" s="13" t="s">
        <v>32</v>
      </c>
      <c r="U186" s="13" t="s">
        <v>32</v>
      </c>
      <c r="V186" s="13" t="s">
        <v>32</v>
      </c>
      <c r="W186" s="13" t="s">
        <v>32</v>
      </c>
      <c r="X186" s="13" t="s">
        <v>32</v>
      </c>
      <c r="Y186" s="13" t="s">
        <v>32</v>
      </c>
      <c r="Z186" s="13" t="s">
        <v>32</v>
      </c>
      <c r="AA186" s="17"/>
      <c r="AB186" s="17"/>
    </row>
    <row r="187" customFormat="false" ht="12.75" hidden="false" customHeight="false" outlineLevel="0" collapsed="false">
      <c r="A187" s="15" t="s">
        <v>634</v>
      </c>
      <c r="B187" s="16"/>
      <c r="C187" s="13" t="s">
        <v>32</v>
      </c>
      <c r="D187" s="13" t="s">
        <v>32</v>
      </c>
      <c r="E187" s="13" t="s">
        <v>32</v>
      </c>
      <c r="F187" s="13" t="s">
        <v>32</v>
      </c>
      <c r="G187" s="13" t="s">
        <v>32</v>
      </c>
      <c r="H187" s="13" t="s">
        <v>32</v>
      </c>
      <c r="I187" s="13" t="s">
        <v>32</v>
      </c>
      <c r="J187" s="13" t="s">
        <v>32</v>
      </c>
      <c r="K187" s="13" t="s">
        <v>32</v>
      </c>
      <c r="L187" s="13" t="s">
        <v>32</v>
      </c>
      <c r="M187" s="13" t="s">
        <v>32</v>
      </c>
      <c r="N187" s="13" t="s">
        <v>32</v>
      </c>
      <c r="O187" s="13" t="s">
        <v>32</v>
      </c>
      <c r="P187" s="13" t="s">
        <v>32</v>
      </c>
      <c r="Q187" s="13" t="s">
        <v>32</v>
      </c>
      <c r="R187" s="13" t="s">
        <v>32</v>
      </c>
      <c r="S187" s="13" t="s">
        <v>32</v>
      </c>
      <c r="T187" s="13" t="s">
        <v>32</v>
      </c>
      <c r="U187" s="13" t="s">
        <v>32</v>
      </c>
      <c r="V187" s="13" t="s">
        <v>32</v>
      </c>
      <c r="W187" s="13" t="s">
        <v>32</v>
      </c>
      <c r="X187" s="13" t="s">
        <v>32</v>
      </c>
      <c r="Y187" s="13" t="s">
        <v>32</v>
      </c>
      <c r="Z187" s="13" t="s">
        <v>32</v>
      </c>
      <c r="AA187" s="17"/>
      <c r="AB187" s="17"/>
    </row>
    <row r="188" customFormat="false" ht="12.75" hidden="false" customHeight="false" outlineLevel="0" collapsed="false">
      <c r="A188" s="15" t="s">
        <v>636</v>
      </c>
      <c r="B188" s="16"/>
      <c r="C188" s="13" t="s">
        <v>32</v>
      </c>
      <c r="D188" s="13" t="s">
        <v>32</v>
      </c>
      <c r="E188" s="13" t="s">
        <v>32</v>
      </c>
      <c r="F188" s="13" t="s">
        <v>32</v>
      </c>
      <c r="G188" s="13" t="s">
        <v>32</v>
      </c>
      <c r="H188" s="13" t="s">
        <v>32</v>
      </c>
      <c r="I188" s="13" t="s">
        <v>32</v>
      </c>
      <c r="J188" s="13" t="s">
        <v>32</v>
      </c>
      <c r="K188" s="13" t="s">
        <v>32</v>
      </c>
      <c r="L188" s="13" t="s">
        <v>32</v>
      </c>
      <c r="M188" s="13" t="s">
        <v>32</v>
      </c>
      <c r="N188" s="13" t="s">
        <v>32</v>
      </c>
      <c r="O188" s="13" t="s">
        <v>32</v>
      </c>
      <c r="P188" s="13" t="s">
        <v>32</v>
      </c>
      <c r="Q188" s="13" t="s">
        <v>32</v>
      </c>
      <c r="R188" s="13" t="s">
        <v>32</v>
      </c>
      <c r="S188" s="13" t="s">
        <v>32</v>
      </c>
      <c r="T188" s="13" t="s">
        <v>32</v>
      </c>
      <c r="U188" s="13" t="s">
        <v>32</v>
      </c>
      <c r="V188" s="13" t="s">
        <v>32</v>
      </c>
      <c r="W188" s="13" t="s">
        <v>32</v>
      </c>
      <c r="X188" s="13" t="s">
        <v>32</v>
      </c>
      <c r="Y188" s="13" t="s">
        <v>32</v>
      </c>
      <c r="Z188" s="13" t="s">
        <v>32</v>
      </c>
      <c r="AA188" s="17"/>
      <c r="AB188" s="17"/>
    </row>
    <row r="189" customFormat="false" ht="12.75" hidden="false" customHeight="false" outlineLevel="0" collapsed="false">
      <c r="A189" s="15" t="s">
        <v>638</v>
      </c>
      <c r="B189" s="16" t="s">
        <v>631</v>
      </c>
      <c r="C189" s="13" t="s">
        <v>1467</v>
      </c>
      <c r="D189" s="13" t="s">
        <v>1515</v>
      </c>
      <c r="E189" s="13" t="s">
        <v>1478</v>
      </c>
      <c r="F189" s="13" t="s">
        <v>1556</v>
      </c>
      <c r="G189" s="13" t="s">
        <v>32</v>
      </c>
      <c r="H189" s="13" t="s">
        <v>32</v>
      </c>
      <c r="I189" s="13" t="s">
        <v>32</v>
      </c>
      <c r="J189" s="13" t="s">
        <v>32</v>
      </c>
      <c r="K189" s="13" t="n">
        <v>5</v>
      </c>
      <c r="L189" s="13" t="n">
        <v>5</v>
      </c>
      <c r="M189" s="13" t="n">
        <v>3</v>
      </c>
      <c r="N189" s="13" t="n">
        <v>2</v>
      </c>
      <c r="O189" s="13" t="s">
        <v>32</v>
      </c>
      <c r="P189" s="13" t="s">
        <v>32</v>
      </c>
      <c r="Q189" s="13" t="s">
        <v>32</v>
      </c>
      <c r="R189" s="13" t="s">
        <v>32</v>
      </c>
      <c r="S189" s="13" t="s">
        <v>248</v>
      </c>
      <c r="T189" s="13" t="s">
        <v>1409</v>
      </c>
      <c r="U189" s="13" t="s">
        <v>248</v>
      </c>
      <c r="V189" s="13" t="s">
        <v>248</v>
      </c>
      <c r="W189" s="13" t="s">
        <v>32</v>
      </c>
      <c r="X189" s="13" t="s">
        <v>32</v>
      </c>
      <c r="Y189" s="13" t="s">
        <v>32</v>
      </c>
      <c r="Z189" s="17" t="s">
        <v>32</v>
      </c>
      <c r="AA189" s="17"/>
      <c r="AB189" s="17"/>
    </row>
    <row r="190" customFormat="false" ht="12.75" hidden="false" customHeight="false" outlineLevel="0" collapsed="false">
      <c r="A190" s="15" t="s">
        <v>643</v>
      </c>
      <c r="B190" s="16"/>
      <c r="C190" s="13" t="s">
        <v>32</v>
      </c>
      <c r="D190" s="13" t="s">
        <v>32</v>
      </c>
      <c r="E190" s="13" t="s">
        <v>32</v>
      </c>
      <c r="F190" s="13" t="s">
        <v>32</v>
      </c>
      <c r="G190" s="13" t="s">
        <v>32</v>
      </c>
      <c r="H190" s="13" t="s">
        <v>32</v>
      </c>
      <c r="I190" s="13" t="s">
        <v>32</v>
      </c>
      <c r="J190" s="13" t="s">
        <v>32</v>
      </c>
      <c r="K190" s="13" t="s">
        <v>32</v>
      </c>
      <c r="L190" s="13" t="s">
        <v>32</v>
      </c>
      <c r="M190" s="13" t="s">
        <v>32</v>
      </c>
      <c r="N190" s="13" t="s">
        <v>32</v>
      </c>
      <c r="O190" s="13" t="s">
        <v>32</v>
      </c>
      <c r="P190" s="13" t="s">
        <v>32</v>
      </c>
      <c r="Q190" s="13" t="s">
        <v>32</v>
      </c>
      <c r="R190" s="13" t="s">
        <v>32</v>
      </c>
      <c r="S190" s="13" t="s">
        <v>32</v>
      </c>
      <c r="T190" s="13" t="s">
        <v>32</v>
      </c>
      <c r="U190" s="13" t="s">
        <v>32</v>
      </c>
      <c r="V190" s="13" t="s">
        <v>32</v>
      </c>
      <c r="W190" s="13" t="s">
        <v>32</v>
      </c>
      <c r="X190" s="13" t="s">
        <v>32</v>
      </c>
      <c r="Y190" s="13" t="s">
        <v>32</v>
      </c>
      <c r="Z190" s="13" t="s">
        <v>32</v>
      </c>
      <c r="AA190" s="17"/>
      <c r="AB190" s="17"/>
    </row>
    <row r="191" customFormat="false" ht="12.75" hidden="false" customHeight="false" outlineLevel="0" collapsed="false">
      <c r="A191" s="28" t="s">
        <v>646</v>
      </c>
      <c r="B191" s="29" t="s">
        <v>595</v>
      </c>
      <c r="C191" s="31" t="s">
        <v>1501</v>
      </c>
      <c r="D191" s="31" t="s">
        <v>1463</v>
      </c>
      <c r="E191" s="31" t="s">
        <v>1465</v>
      </c>
      <c r="F191" s="31" t="s">
        <v>1468</v>
      </c>
      <c r="G191" s="31" t="s">
        <v>1504</v>
      </c>
      <c r="H191" s="31" t="s">
        <v>32</v>
      </c>
      <c r="I191" s="31" t="s">
        <v>32</v>
      </c>
      <c r="J191" s="31" t="s">
        <v>32</v>
      </c>
      <c r="K191" s="31" t="n">
        <v>5</v>
      </c>
      <c r="L191" s="31" t="n">
        <v>10</v>
      </c>
      <c r="M191" s="31" t="n">
        <v>1</v>
      </c>
      <c r="N191" s="31" t="n">
        <v>2</v>
      </c>
      <c r="O191" s="31" t="n">
        <v>2</v>
      </c>
      <c r="P191" s="31" t="s">
        <v>32</v>
      </c>
      <c r="Q191" s="31" t="s">
        <v>32</v>
      </c>
      <c r="R191" s="31" t="s">
        <v>32</v>
      </c>
      <c r="S191" s="31" t="s">
        <v>1409</v>
      </c>
      <c r="T191" s="31" t="s">
        <v>1409</v>
      </c>
      <c r="U191" s="31" t="s">
        <v>1409</v>
      </c>
      <c r="V191" s="31" t="s">
        <v>1409</v>
      </c>
      <c r="W191" s="31" t="s">
        <v>248</v>
      </c>
      <c r="X191" s="31" t="s">
        <v>32</v>
      </c>
      <c r="Y191" s="31" t="s">
        <v>32</v>
      </c>
      <c r="Z191" s="31" t="s">
        <v>32</v>
      </c>
      <c r="AA191" s="30"/>
      <c r="AB191" s="30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customFormat="false" ht="12.75" hidden="false" customHeight="false" outlineLevel="0" collapsed="false">
      <c r="A192" s="15" t="s">
        <v>650</v>
      </c>
      <c r="B192" s="16" t="s">
        <v>631</v>
      </c>
      <c r="C192" s="13" t="s">
        <v>1515</v>
      </c>
      <c r="D192" s="13" t="s">
        <v>1464</v>
      </c>
      <c r="E192" s="13" t="s">
        <v>1478</v>
      </c>
      <c r="F192" s="13" t="s">
        <v>1463</v>
      </c>
      <c r="G192" s="13" t="s">
        <v>1516</v>
      </c>
      <c r="H192" s="13" t="s">
        <v>32</v>
      </c>
      <c r="I192" s="13" t="s">
        <v>32</v>
      </c>
      <c r="J192" s="13" t="s">
        <v>32</v>
      </c>
      <c r="K192" s="13" t="n">
        <v>30</v>
      </c>
      <c r="L192" s="13" t="n">
        <v>5</v>
      </c>
      <c r="M192" s="13" t="n">
        <v>5</v>
      </c>
      <c r="N192" s="13" t="n">
        <v>5</v>
      </c>
      <c r="O192" s="13" t="n">
        <v>10</v>
      </c>
      <c r="P192" s="13" t="s">
        <v>32</v>
      </c>
      <c r="Q192" s="13" t="s">
        <v>32</v>
      </c>
      <c r="R192" s="13" t="s">
        <v>32</v>
      </c>
      <c r="S192" s="13" t="s">
        <v>1409</v>
      </c>
      <c r="T192" s="13" t="s">
        <v>248</v>
      </c>
      <c r="U192" s="13" t="s">
        <v>248</v>
      </c>
      <c r="V192" s="13" t="s">
        <v>1409</v>
      </c>
      <c r="W192" s="13" t="s">
        <v>248</v>
      </c>
      <c r="X192" s="13" t="s">
        <v>32</v>
      </c>
      <c r="Y192" s="13" t="s">
        <v>32</v>
      </c>
      <c r="Z192" s="17" t="s">
        <v>32</v>
      </c>
      <c r="AA192" s="17"/>
      <c r="AB192" s="17"/>
    </row>
    <row r="193" customFormat="false" ht="12.75" hidden="false" customHeight="false" outlineLevel="0" collapsed="false">
      <c r="A193" s="15" t="s">
        <v>653</v>
      </c>
      <c r="B193" s="16" t="s">
        <v>631</v>
      </c>
      <c r="C193" s="13" t="s">
        <v>1558</v>
      </c>
      <c r="D193" s="13" t="s">
        <v>1515</v>
      </c>
      <c r="E193" s="13" t="s">
        <v>1478</v>
      </c>
      <c r="F193" s="13" t="s">
        <v>32</v>
      </c>
      <c r="G193" s="13" t="s">
        <v>32</v>
      </c>
      <c r="H193" s="13" t="s">
        <v>32</v>
      </c>
      <c r="I193" s="13" t="s">
        <v>32</v>
      </c>
      <c r="J193" s="13" t="s">
        <v>32</v>
      </c>
      <c r="K193" s="13" t="n">
        <v>85</v>
      </c>
      <c r="L193" s="13" t="n">
        <v>5</v>
      </c>
      <c r="M193" s="13" t="n">
        <v>10</v>
      </c>
      <c r="N193" s="13" t="s">
        <v>32</v>
      </c>
      <c r="O193" s="13" t="s">
        <v>32</v>
      </c>
      <c r="P193" s="13" t="s">
        <v>32</v>
      </c>
      <c r="Q193" s="13" t="s">
        <v>32</v>
      </c>
      <c r="R193" s="13" t="s">
        <v>32</v>
      </c>
      <c r="S193" s="13" t="s">
        <v>1409</v>
      </c>
      <c r="T193" s="13" t="s">
        <v>1409</v>
      </c>
      <c r="U193" s="13" t="s">
        <v>248</v>
      </c>
      <c r="V193" s="13" t="s">
        <v>32</v>
      </c>
      <c r="W193" s="13" t="s">
        <v>32</v>
      </c>
      <c r="X193" s="13" t="s">
        <v>32</v>
      </c>
      <c r="Y193" s="13" t="s">
        <v>32</v>
      </c>
      <c r="Z193" s="13" t="s">
        <v>32</v>
      </c>
      <c r="AA193" s="17"/>
      <c r="AB193" s="17"/>
    </row>
    <row r="194" customFormat="false" ht="12.75" hidden="false" customHeight="false" outlineLevel="0" collapsed="false">
      <c r="A194" s="15" t="s">
        <v>656</v>
      </c>
      <c r="B194" s="16" t="s">
        <v>631</v>
      </c>
      <c r="C194" s="13" t="s">
        <v>1463</v>
      </c>
      <c r="D194" s="13" t="s">
        <v>1478</v>
      </c>
      <c r="E194" s="13" t="s">
        <v>1504</v>
      </c>
      <c r="F194" s="13" t="s">
        <v>1464</v>
      </c>
      <c r="G194" s="13" t="s">
        <v>32</v>
      </c>
      <c r="H194" s="13" t="s">
        <v>32</v>
      </c>
      <c r="I194" s="13" t="s">
        <v>32</v>
      </c>
      <c r="J194" s="13" t="s">
        <v>32</v>
      </c>
      <c r="K194" s="13" t="n">
        <v>10</v>
      </c>
      <c r="L194" s="13" t="n">
        <v>2</v>
      </c>
      <c r="M194" s="13" t="n">
        <v>5</v>
      </c>
      <c r="N194" s="13" t="n">
        <v>1</v>
      </c>
      <c r="O194" s="13" t="s">
        <v>32</v>
      </c>
      <c r="P194" s="13" t="s">
        <v>32</v>
      </c>
      <c r="Q194" s="13" t="s">
        <v>32</v>
      </c>
      <c r="R194" s="13" t="s">
        <v>32</v>
      </c>
      <c r="S194" s="13" t="s">
        <v>1409</v>
      </c>
      <c r="T194" s="13" t="s">
        <v>248</v>
      </c>
      <c r="U194" s="13" t="s">
        <v>248</v>
      </c>
      <c r="V194" s="13" t="s">
        <v>248</v>
      </c>
      <c r="W194" s="13" t="s">
        <v>32</v>
      </c>
      <c r="X194" s="13" t="s">
        <v>32</v>
      </c>
      <c r="Y194" s="13" t="s">
        <v>32</v>
      </c>
      <c r="Z194" s="13" t="s">
        <v>32</v>
      </c>
      <c r="AA194" s="17"/>
      <c r="AB194" s="17"/>
    </row>
    <row r="195" customFormat="false" ht="12.75" hidden="false" customHeight="false" outlineLevel="0" collapsed="false">
      <c r="A195" s="15" t="s">
        <v>660</v>
      </c>
      <c r="B195" s="16"/>
      <c r="C195" s="13" t="s">
        <v>32</v>
      </c>
      <c r="D195" s="13" t="s">
        <v>32</v>
      </c>
      <c r="E195" s="13" t="s">
        <v>32</v>
      </c>
      <c r="F195" s="13" t="s">
        <v>32</v>
      </c>
      <c r="G195" s="13" t="s">
        <v>32</v>
      </c>
      <c r="H195" s="13" t="s">
        <v>32</v>
      </c>
      <c r="I195" s="13" t="s">
        <v>32</v>
      </c>
      <c r="J195" s="13" t="s">
        <v>32</v>
      </c>
      <c r="K195" s="13" t="s">
        <v>32</v>
      </c>
      <c r="L195" s="13" t="s">
        <v>32</v>
      </c>
      <c r="M195" s="13" t="s">
        <v>32</v>
      </c>
      <c r="N195" s="13" t="s">
        <v>32</v>
      </c>
      <c r="O195" s="13" t="s">
        <v>32</v>
      </c>
      <c r="P195" s="13" t="s">
        <v>32</v>
      </c>
      <c r="Q195" s="13" t="s">
        <v>32</v>
      </c>
      <c r="R195" s="13" t="s">
        <v>32</v>
      </c>
      <c r="S195" s="13" t="s">
        <v>32</v>
      </c>
      <c r="T195" s="13" t="s">
        <v>32</v>
      </c>
      <c r="U195" s="13" t="s">
        <v>32</v>
      </c>
      <c r="V195" s="13" t="s">
        <v>32</v>
      </c>
      <c r="W195" s="13" t="s">
        <v>32</v>
      </c>
      <c r="X195" s="13" t="s">
        <v>32</v>
      </c>
      <c r="Y195" s="13" t="s">
        <v>32</v>
      </c>
      <c r="Z195" s="13" t="s">
        <v>32</v>
      </c>
      <c r="AA195" s="17"/>
      <c r="AB195" s="17"/>
    </row>
    <row r="196" customFormat="false" ht="12.75" hidden="false" customHeight="false" outlineLevel="0" collapsed="false">
      <c r="A196" s="15" t="s">
        <v>662</v>
      </c>
      <c r="B196" s="16"/>
      <c r="C196" s="13" t="s">
        <v>32</v>
      </c>
      <c r="D196" s="13" t="s">
        <v>32</v>
      </c>
      <c r="E196" s="13" t="s">
        <v>32</v>
      </c>
      <c r="F196" s="13" t="s">
        <v>32</v>
      </c>
      <c r="G196" s="13" t="s">
        <v>32</v>
      </c>
      <c r="H196" s="13" t="s">
        <v>32</v>
      </c>
      <c r="I196" s="13" t="s">
        <v>32</v>
      </c>
      <c r="J196" s="13" t="s">
        <v>32</v>
      </c>
      <c r="K196" s="13" t="s">
        <v>32</v>
      </c>
      <c r="L196" s="13" t="s">
        <v>32</v>
      </c>
      <c r="M196" s="13" t="s">
        <v>32</v>
      </c>
      <c r="N196" s="13" t="s">
        <v>32</v>
      </c>
      <c r="O196" s="13" t="s">
        <v>32</v>
      </c>
      <c r="P196" s="13" t="s">
        <v>32</v>
      </c>
      <c r="Q196" s="13" t="s">
        <v>32</v>
      </c>
      <c r="R196" s="13" t="s">
        <v>32</v>
      </c>
      <c r="S196" s="13" t="s">
        <v>32</v>
      </c>
      <c r="T196" s="13" t="s">
        <v>32</v>
      </c>
      <c r="U196" s="13" t="s">
        <v>32</v>
      </c>
      <c r="V196" s="13" t="s">
        <v>32</v>
      </c>
      <c r="W196" s="13" t="s">
        <v>32</v>
      </c>
      <c r="X196" s="13" t="s">
        <v>32</v>
      </c>
      <c r="Y196" s="13" t="s">
        <v>32</v>
      </c>
      <c r="Z196" s="13" t="s">
        <v>32</v>
      </c>
      <c r="AA196" s="17"/>
      <c r="AB196" s="17"/>
    </row>
    <row r="197" customFormat="false" ht="12.75" hidden="false" customHeight="false" outlineLevel="0" collapsed="false">
      <c r="A197" s="15" t="s">
        <v>664</v>
      </c>
      <c r="B197" s="16"/>
      <c r="C197" s="13" t="s">
        <v>32</v>
      </c>
      <c r="D197" s="13" t="s">
        <v>32</v>
      </c>
      <c r="E197" s="13" t="s">
        <v>32</v>
      </c>
      <c r="F197" s="13" t="s">
        <v>32</v>
      </c>
      <c r="G197" s="13" t="s">
        <v>32</v>
      </c>
      <c r="H197" s="13" t="s">
        <v>32</v>
      </c>
      <c r="I197" s="13" t="s">
        <v>32</v>
      </c>
      <c r="J197" s="13" t="s">
        <v>32</v>
      </c>
      <c r="K197" s="13" t="s">
        <v>32</v>
      </c>
      <c r="L197" s="13" t="s">
        <v>32</v>
      </c>
      <c r="M197" s="13" t="s">
        <v>32</v>
      </c>
      <c r="N197" s="13" t="s">
        <v>32</v>
      </c>
      <c r="O197" s="13" t="s">
        <v>32</v>
      </c>
      <c r="P197" s="13" t="s">
        <v>32</v>
      </c>
      <c r="Q197" s="13" t="s">
        <v>32</v>
      </c>
      <c r="R197" s="13" t="s">
        <v>32</v>
      </c>
      <c r="S197" s="13" t="s">
        <v>32</v>
      </c>
      <c r="T197" s="13" t="s">
        <v>32</v>
      </c>
      <c r="U197" s="13" t="s">
        <v>32</v>
      </c>
      <c r="V197" s="13" t="s">
        <v>32</v>
      </c>
      <c r="W197" s="13" t="s">
        <v>32</v>
      </c>
      <c r="X197" s="13" t="s">
        <v>32</v>
      </c>
      <c r="Y197" s="13" t="s">
        <v>32</v>
      </c>
      <c r="Z197" s="13" t="s">
        <v>32</v>
      </c>
      <c r="AA197" s="17"/>
      <c r="AB197" s="17"/>
    </row>
    <row r="198" customFormat="false" ht="12.75" hidden="false" customHeight="false" outlineLevel="0" collapsed="false">
      <c r="A198" s="15" t="s">
        <v>666</v>
      </c>
      <c r="B198" s="16"/>
      <c r="C198" s="13" t="s">
        <v>32</v>
      </c>
      <c r="D198" s="13" t="s">
        <v>32</v>
      </c>
      <c r="E198" s="13" t="s">
        <v>32</v>
      </c>
      <c r="F198" s="13" t="s">
        <v>32</v>
      </c>
      <c r="G198" s="13" t="s">
        <v>32</v>
      </c>
      <c r="H198" s="13" t="s">
        <v>32</v>
      </c>
      <c r="I198" s="13" t="s">
        <v>32</v>
      </c>
      <c r="J198" s="13" t="s">
        <v>32</v>
      </c>
      <c r="K198" s="13" t="s">
        <v>32</v>
      </c>
      <c r="L198" s="13" t="s">
        <v>32</v>
      </c>
      <c r="M198" s="13" t="s">
        <v>32</v>
      </c>
      <c r="N198" s="13" t="s">
        <v>32</v>
      </c>
      <c r="O198" s="13" t="s">
        <v>32</v>
      </c>
      <c r="P198" s="13" t="s">
        <v>32</v>
      </c>
      <c r="Q198" s="13" t="s">
        <v>32</v>
      </c>
      <c r="R198" s="13" t="s">
        <v>32</v>
      </c>
      <c r="S198" s="13" t="s">
        <v>32</v>
      </c>
      <c r="T198" s="13" t="s">
        <v>32</v>
      </c>
      <c r="U198" s="13" t="s">
        <v>32</v>
      </c>
      <c r="V198" s="13" t="s">
        <v>32</v>
      </c>
      <c r="W198" s="13" t="s">
        <v>32</v>
      </c>
      <c r="X198" s="13" t="s">
        <v>32</v>
      </c>
      <c r="Y198" s="13" t="s">
        <v>32</v>
      </c>
      <c r="Z198" s="13" t="s">
        <v>32</v>
      </c>
      <c r="AA198" s="17"/>
      <c r="AB198" s="17"/>
    </row>
    <row r="199" customFormat="false" ht="12.75" hidden="false" customHeight="false" outlineLevel="0" collapsed="false">
      <c r="A199" s="15" t="s">
        <v>668</v>
      </c>
      <c r="B199" s="16"/>
      <c r="C199" s="13" t="s">
        <v>32</v>
      </c>
      <c r="D199" s="13" t="s">
        <v>32</v>
      </c>
      <c r="E199" s="13" t="s">
        <v>32</v>
      </c>
      <c r="F199" s="13" t="s">
        <v>32</v>
      </c>
      <c r="G199" s="13" t="s">
        <v>32</v>
      </c>
      <c r="H199" s="13" t="s">
        <v>32</v>
      </c>
      <c r="I199" s="13" t="s">
        <v>32</v>
      </c>
      <c r="J199" s="13" t="s">
        <v>32</v>
      </c>
      <c r="K199" s="13" t="s">
        <v>32</v>
      </c>
      <c r="L199" s="13" t="s">
        <v>32</v>
      </c>
      <c r="M199" s="13" t="s">
        <v>32</v>
      </c>
      <c r="N199" s="13" t="s">
        <v>32</v>
      </c>
      <c r="O199" s="13" t="s">
        <v>32</v>
      </c>
      <c r="P199" s="13" t="s">
        <v>32</v>
      </c>
      <c r="Q199" s="13" t="s">
        <v>32</v>
      </c>
      <c r="R199" s="13" t="s">
        <v>32</v>
      </c>
      <c r="S199" s="13" t="s">
        <v>32</v>
      </c>
      <c r="T199" s="13" t="s">
        <v>32</v>
      </c>
      <c r="U199" s="13" t="s">
        <v>32</v>
      </c>
      <c r="V199" s="13" t="s">
        <v>32</v>
      </c>
      <c r="W199" s="13" t="s">
        <v>32</v>
      </c>
      <c r="X199" s="13" t="s">
        <v>32</v>
      </c>
      <c r="Y199" s="13" t="s">
        <v>32</v>
      </c>
      <c r="Z199" s="13" t="s">
        <v>32</v>
      </c>
      <c r="AA199" s="17"/>
      <c r="AB199" s="17"/>
    </row>
    <row r="200" customFormat="false" ht="12.75" hidden="false" customHeight="false" outlineLevel="0" collapsed="false">
      <c r="A200" s="15" t="s">
        <v>670</v>
      </c>
      <c r="B200" s="16"/>
      <c r="C200" s="13" t="s">
        <v>32</v>
      </c>
      <c r="D200" s="13" t="s">
        <v>32</v>
      </c>
      <c r="E200" s="13" t="s">
        <v>32</v>
      </c>
      <c r="F200" s="13" t="s">
        <v>32</v>
      </c>
      <c r="G200" s="13" t="s">
        <v>32</v>
      </c>
      <c r="H200" s="13" t="s">
        <v>32</v>
      </c>
      <c r="I200" s="13" t="s">
        <v>32</v>
      </c>
      <c r="J200" s="13" t="s">
        <v>32</v>
      </c>
      <c r="K200" s="13" t="s">
        <v>32</v>
      </c>
      <c r="L200" s="13" t="s">
        <v>32</v>
      </c>
      <c r="M200" s="13" t="s">
        <v>32</v>
      </c>
      <c r="N200" s="13" t="s">
        <v>32</v>
      </c>
      <c r="O200" s="13" t="s">
        <v>32</v>
      </c>
      <c r="P200" s="13" t="s">
        <v>32</v>
      </c>
      <c r="Q200" s="13" t="s">
        <v>32</v>
      </c>
      <c r="R200" s="13" t="s">
        <v>32</v>
      </c>
      <c r="S200" s="13" t="s">
        <v>32</v>
      </c>
      <c r="T200" s="13" t="s">
        <v>32</v>
      </c>
      <c r="U200" s="13" t="s">
        <v>32</v>
      </c>
      <c r="V200" s="13" t="s">
        <v>32</v>
      </c>
      <c r="W200" s="13" t="s">
        <v>32</v>
      </c>
      <c r="X200" s="13" t="s">
        <v>32</v>
      </c>
      <c r="Y200" s="13" t="s">
        <v>32</v>
      </c>
      <c r="Z200" s="13" t="s">
        <v>32</v>
      </c>
      <c r="AA200" s="17"/>
      <c r="AB200" s="17"/>
    </row>
    <row r="201" customFormat="false" ht="12.75" hidden="false" customHeight="false" outlineLevel="0" collapsed="false">
      <c r="A201" s="15" t="s">
        <v>672</v>
      </c>
      <c r="B201" s="16" t="s">
        <v>631</v>
      </c>
      <c r="C201" s="13" t="s">
        <v>1558</v>
      </c>
      <c r="D201" s="13" t="s">
        <v>1515</v>
      </c>
      <c r="E201" s="13" t="s">
        <v>1478</v>
      </c>
      <c r="F201" s="13" t="s">
        <v>1561</v>
      </c>
      <c r="G201" s="13" t="s">
        <v>32</v>
      </c>
      <c r="H201" s="13" t="s">
        <v>32</v>
      </c>
      <c r="I201" s="13" t="s">
        <v>32</v>
      </c>
      <c r="J201" s="13" t="s">
        <v>32</v>
      </c>
      <c r="K201" s="13" t="n">
        <v>40</v>
      </c>
      <c r="L201" s="13" t="n">
        <v>5</v>
      </c>
      <c r="M201" s="13" t="n">
        <v>5</v>
      </c>
      <c r="N201" s="13" t="n">
        <v>30</v>
      </c>
      <c r="O201" s="13" t="s">
        <v>32</v>
      </c>
      <c r="P201" s="13" t="s">
        <v>32</v>
      </c>
      <c r="Q201" s="13" t="s">
        <v>32</v>
      </c>
      <c r="R201" s="13" t="s">
        <v>32</v>
      </c>
      <c r="S201" s="13" t="s">
        <v>1409</v>
      </c>
      <c r="T201" s="13" t="s">
        <v>1409</v>
      </c>
      <c r="U201" s="13" t="s">
        <v>248</v>
      </c>
      <c r="V201" s="13" t="s">
        <v>1409</v>
      </c>
      <c r="W201" s="13" t="s">
        <v>32</v>
      </c>
      <c r="X201" s="13" t="s">
        <v>32</v>
      </c>
      <c r="Y201" s="13" t="s">
        <v>32</v>
      </c>
      <c r="Z201" s="17" t="s">
        <v>32</v>
      </c>
      <c r="AA201" s="17"/>
      <c r="AB201" s="17"/>
    </row>
    <row r="202" customFormat="false" ht="12.75" hidden="false" customHeight="false" outlineLevel="0" collapsed="false">
      <c r="A202" s="15" t="s">
        <v>675</v>
      </c>
      <c r="B202" s="16" t="s">
        <v>631</v>
      </c>
      <c r="C202" s="13" t="s">
        <v>1558</v>
      </c>
      <c r="D202" s="13" t="s">
        <v>1504</v>
      </c>
      <c r="E202" s="13" t="s">
        <v>1515</v>
      </c>
      <c r="F202" s="13" t="s">
        <v>1478</v>
      </c>
      <c r="G202" s="13" t="s">
        <v>1501</v>
      </c>
      <c r="H202" s="13" t="s">
        <v>32</v>
      </c>
      <c r="I202" s="13" t="s">
        <v>32</v>
      </c>
      <c r="J202" s="13" t="s">
        <v>32</v>
      </c>
      <c r="K202" s="13" t="n">
        <v>80</v>
      </c>
      <c r="L202" s="13" t="n">
        <v>5</v>
      </c>
      <c r="M202" s="13" t="n">
        <v>5</v>
      </c>
      <c r="N202" s="13" t="n">
        <v>5</v>
      </c>
      <c r="O202" s="13" t="n">
        <v>5</v>
      </c>
      <c r="P202" s="13" t="s">
        <v>32</v>
      </c>
      <c r="Q202" s="13" t="s">
        <v>32</v>
      </c>
      <c r="R202" s="13" t="s">
        <v>32</v>
      </c>
      <c r="S202" s="13" t="s">
        <v>1409</v>
      </c>
      <c r="T202" s="13" t="s">
        <v>248</v>
      </c>
      <c r="U202" s="13" t="s">
        <v>1409</v>
      </c>
      <c r="V202" s="13" t="s">
        <v>248</v>
      </c>
      <c r="W202" s="13" t="s">
        <v>1409</v>
      </c>
      <c r="X202" s="13" t="s">
        <v>32</v>
      </c>
      <c r="Y202" s="13" t="s">
        <v>32</v>
      </c>
      <c r="Z202" s="17" t="s">
        <v>32</v>
      </c>
      <c r="AA202" s="17"/>
      <c r="AB202" s="17"/>
    </row>
    <row r="203" customFormat="false" ht="12.75" hidden="false" customHeight="false" outlineLevel="0" collapsed="false">
      <c r="A203" s="15" t="s">
        <v>678</v>
      </c>
      <c r="B203" s="16" t="s">
        <v>631</v>
      </c>
      <c r="C203" s="13" t="s">
        <v>1478</v>
      </c>
      <c r="D203" s="13" t="s">
        <v>32</v>
      </c>
      <c r="E203" s="13" t="s">
        <v>32</v>
      </c>
      <c r="F203" s="13" t="s">
        <v>32</v>
      </c>
      <c r="G203" s="13" t="s">
        <v>32</v>
      </c>
      <c r="H203" s="13" t="s">
        <v>32</v>
      </c>
      <c r="I203" s="13" t="s">
        <v>32</v>
      </c>
      <c r="J203" s="13" t="s">
        <v>32</v>
      </c>
      <c r="K203" s="13" t="n">
        <v>1</v>
      </c>
      <c r="L203" s="13" t="s">
        <v>32</v>
      </c>
      <c r="M203" s="13" t="s">
        <v>32</v>
      </c>
      <c r="N203" s="13" t="s">
        <v>32</v>
      </c>
      <c r="O203" s="13" t="s">
        <v>32</v>
      </c>
      <c r="P203" s="13" t="s">
        <v>32</v>
      </c>
      <c r="Q203" s="13" t="s">
        <v>32</v>
      </c>
      <c r="R203" s="13" t="s">
        <v>32</v>
      </c>
      <c r="S203" s="13" t="s">
        <v>248</v>
      </c>
      <c r="T203" s="13" t="s">
        <v>32</v>
      </c>
      <c r="U203" s="13" t="s">
        <v>32</v>
      </c>
      <c r="V203" s="13" t="s">
        <v>32</v>
      </c>
      <c r="W203" s="13" t="s">
        <v>32</v>
      </c>
      <c r="X203" s="13" t="s">
        <v>32</v>
      </c>
      <c r="Y203" s="13" t="s">
        <v>32</v>
      </c>
      <c r="Z203" s="13" t="s">
        <v>32</v>
      </c>
      <c r="AA203" s="17"/>
      <c r="AB203" s="17"/>
    </row>
    <row r="204" customFormat="false" ht="12.75" hidden="false" customHeight="false" outlineLevel="0" collapsed="false">
      <c r="A204" s="15" t="s">
        <v>682</v>
      </c>
      <c r="B204" s="16"/>
      <c r="C204" s="13" t="s">
        <v>32</v>
      </c>
      <c r="D204" s="13" t="s">
        <v>32</v>
      </c>
      <c r="E204" s="13" t="s">
        <v>32</v>
      </c>
      <c r="F204" s="13" t="s">
        <v>32</v>
      </c>
      <c r="G204" s="13" t="s">
        <v>32</v>
      </c>
      <c r="H204" s="13" t="s">
        <v>32</v>
      </c>
      <c r="I204" s="13" t="s">
        <v>32</v>
      </c>
      <c r="J204" s="13" t="s">
        <v>32</v>
      </c>
      <c r="K204" s="13" t="s">
        <v>32</v>
      </c>
      <c r="L204" s="13" t="s">
        <v>32</v>
      </c>
      <c r="M204" s="13" t="s">
        <v>32</v>
      </c>
      <c r="N204" s="13" t="s">
        <v>32</v>
      </c>
      <c r="O204" s="13" t="s">
        <v>32</v>
      </c>
      <c r="P204" s="13" t="s">
        <v>32</v>
      </c>
      <c r="Q204" s="13" t="s">
        <v>32</v>
      </c>
      <c r="R204" s="13" t="s">
        <v>32</v>
      </c>
      <c r="S204" s="13" t="s">
        <v>32</v>
      </c>
      <c r="T204" s="13" t="s">
        <v>32</v>
      </c>
      <c r="U204" s="13" t="s">
        <v>32</v>
      </c>
      <c r="V204" s="13" t="s">
        <v>32</v>
      </c>
      <c r="W204" s="13" t="s">
        <v>32</v>
      </c>
      <c r="X204" s="13" t="s">
        <v>32</v>
      </c>
      <c r="Y204" s="13" t="s">
        <v>32</v>
      </c>
      <c r="Z204" s="13" t="s">
        <v>32</v>
      </c>
      <c r="AA204" s="17"/>
      <c r="AB204" s="17"/>
    </row>
    <row r="205" customFormat="false" ht="12.75" hidden="false" customHeight="false" outlineLevel="0" collapsed="false">
      <c r="A205" s="15" t="s">
        <v>684</v>
      </c>
      <c r="B205" s="16" t="s">
        <v>605</v>
      </c>
      <c r="C205" s="13" t="s">
        <v>1471</v>
      </c>
      <c r="D205" s="13" t="s">
        <v>1468</v>
      </c>
      <c r="E205" s="13" t="s">
        <v>32</v>
      </c>
      <c r="F205" s="13" t="s">
        <v>32</v>
      </c>
      <c r="G205" s="13" t="s">
        <v>32</v>
      </c>
      <c r="H205" s="13" t="s">
        <v>32</v>
      </c>
      <c r="I205" s="13" t="s">
        <v>32</v>
      </c>
      <c r="J205" s="13" t="s">
        <v>32</v>
      </c>
      <c r="K205" s="13" t="n">
        <v>5</v>
      </c>
      <c r="L205" s="13" t="n">
        <v>5</v>
      </c>
      <c r="M205" s="13" t="s">
        <v>32</v>
      </c>
      <c r="N205" s="13" t="s">
        <v>32</v>
      </c>
      <c r="O205" s="13" t="s">
        <v>32</v>
      </c>
      <c r="P205" s="13" t="s">
        <v>32</v>
      </c>
      <c r="Q205" s="13" t="s">
        <v>32</v>
      </c>
      <c r="R205" s="13" t="s">
        <v>32</v>
      </c>
      <c r="S205" s="13" t="s">
        <v>248</v>
      </c>
      <c r="T205" s="13" t="s">
        <v>1409</v>
      </c>
      <c r="U205" s="13" t="s">
        <v>32</v>
      </c>
      <c r="V205" s="13" t="s">
        <v>32</v>
      </c>
      <c r="W205" s="13" t="s">
        <v>32</v>
      </c>
      <c r="X205" s="13" t="s">
        <v>32</v>
      </c>
      <c r="Y205" s="13" t="s">
        <v>32</v>
      </c>
      <c r="Z205" s="13" t="s">
        <v>32</v>
      </c>
      <c r="AA205" s="17"/>
      <c r="AB205" s="17"/>
    </row>
    <row r="206" customFormat="false" ht="12.75" hidden="false" customHeight="false" outlineLevel="0" collapsed="false">
      <c r="A206" s="15" t="s">
        <v>688</v>
      </c>
      <c r="B206" s="16" t="s">
        <v>605</v>
      </c>
      <c r="C206" s="13" t="s">
        <v>1465</v>
      </c>
      <c r="D206" s="13" t="s">
        <v>1562</v>
      </c>
      <c r="E206" s="13" t="s">
        <v>1556</v>
      </c>
      <c r="F206" s="13" t="s">
        <v>32</v>
      </c>
      <c r="G206" s="13" t="s">
        <v>32</v>
      </c>
      <c r="H206" s="13" t="s">
        <v>32</v>
      </c>
      <c r="I206" s="13" t="s">
        <v>32</v>
      </c>
      <c r="J206" s="13" t="s">
        <v>32</v>
      </c>
      <c r="K206" s="13" t="n">
        <v>1</v>
      </c>
      <c r="L206" s="13" t="n">
        <v>1</v>
      </c>
      <c r="M206" s="13" t="n">
        <v>2</v>
      </c>
      <c r="N206" s="13" t="s">
        <v>32</v>
      </c>
      <c r="O206" s="13" t="s">
        <v>32</v>
      </c>
      <c r="P206" s="13" t="s">
        <v>32</v>
      </c>
      <c r="Q206" s="13" t="s">
        <v>32</v>
      </c>
      <c r="R206" s="13" t="s">
        <v>32</v>
      </c>
      <c r="S206" s="13" t="s">
        <v>1409</v>
      </c>
      <c r="T206" s="13" t="s">
        <v>1409</v>
      </c>
      <c r="U206" s="13" t="s">
        <v>1409</v>
      </c>
      <c r="V206" s="13" t="s">
        <v>32</v>
      </c>
      <c r="W206" s="13" t="s">
        <v>32</v>
      </c>
      <c r="X206" s="13" t="s">
        <v>32</v>
      </c>
      <c r="Y206" s="13" t="s">
        <v>32</v>
      </c>
      <c r="Z206" s="13" t="s">
        <v>32</v>
      </c>
      <c r="AA206" s="17"/>
      <c r="AB206" s="17"/>
    </row>
    <row r="207" customFormat="false" ht="12.75" hidden="false" customHeight="false" outlineLevel="0" collapsed="false">
      <c r="A207" s="15" t="s">
        <v>692</v>
      </c>
      <c r="B207" s="16" t="s">
        <v>605</v>
      </c>
      <c r="C207" s="13" t="s">
        <v>1471</v>
      </c>
      <c r="D207" s="13" t="s">
        <v>1515</v>
      </c>
      <c r="E207" s="13" t="s">
        <v>1529</v>
      </c>
      <c r="F207" s="13" t="s">
        <v>1558</v>
      </c>
      <c r="G207" s="13" t="s">
        <v>1541</v>
      </c>
      <c r="H207" s="13" t="s">
        <v>32</v>
      </c>
      <c r="I207" s="13" t="s">
        <v>32</v>
      </c>
      <c r="J207" s="13" t="s">
        <v>32</v>
      </c>
      <c r="K207" s="13" t="n">
        <v>60</v>
      </c>
      <c r="L207" s="13" t="n">
        <v>5</v>
      </c>
      <c r="M207" s="13" t="n">
        <v>10</v>
      </c>
      <c r="N207" s="13" t="n">
        <v>5</v>
      </c>
      <c r="O207" s="13" t="n">
        <v>10</v>
      </c>
      <c r="P207" s="13" t="s">
        <v>32</v>
      </c>
      <c r="Q207" s="13" t="s">
        <v>32</v>
      </c>
      <c r="R207" s="13" t="s">
        <v>32</v>
      </c>
      <c r="S207" s="13" t="s">
        <v>32</v>
      </c>
      <c r="T207" s="13" t="s">
        <v>32</v>
      </c>
      <c r="U207" s="13" t="s">
        <v>32</v>
      </c>
      <c r="V207" s="13" t="s">
        <v>32</v>
      </c>
      <c r="W207" s="13" t="s">
        <v>32</v>
      </c>
      <c r="X207" s="13" t="s">
        <v>32</v>
      </c>
      <c r="Y207" s="13" t="s">
        <v>32</v>
      </c>
      <c r="Z207" s="13" t="s">
        <v>32</v>
      </c>
      <c r="AA207" s="17"/>
      <c r="AB207" s="17"/>
    </row>
    <row r="208" customFormat="false" ht="12.75" hidden="false" customHeight="false" outlineLevel="0" collapsed="false">
      <c r="A208" s="15" t="s">
        <v>696</v>
      </c>
      <c r="B208" s="16"/>
      <c r="C208" s="13" t="s">
        <v>32</v>
      </c>
      <c r="D208" s="13" t="s">
        <v>32</v>
      </c>
      <c r="E208" s="13" t="s">
        <v>32</v>
      </c>
      <c r="F208" s="13" t="s">
        <v>32</v>
      </c>
      <c r="G208" s="13" t="s">
        <v>32</v>
      </c>
      <c r="H208" s="13" t="s">
        <v>32</v>
      </c>
      <c r="I208" s="13" t="s">
        <v>32</v>
      </c>
      <c r="J208" s="13" t="s">
        <v>32</v>
      </c>
      <c r="K208" s="13" t="s">
        <v>32</v>
      </c>
      <c r="L208" s="13" t="s">
        <v>32</v>
      </c>
      <c r="M208" s="13" t="s">
        <v>32</v>
      </c>
      <c r="N208" s="13" t="s">
        <v>32</v>
      </c>
      <c r="O208" s="13" t="s">
        <v>32</v>
      </c>
      <c r="P208" s="13" t="s">
        <v>32</v>
      </c>
      <c r="Q208" s="13" t="s">
        <v>32</v>
      </c>
      <c r="R208" s="13" t="s">
        <v>32</v>
      </c>
      <c r="S208" s="13" t="s">
        <v>32</v>
      </c>
      <c r="T208" s="13" t="s">
        <v>32</v>
      </c>
      <c r="U208" s="13" t="s">
        <v>32</v>
      </c>
      <c r="V208" s="13" t="s">
        <v>32</v>
      </c>
      <c r="W208" s="13" t="s">
        <v>32</v>
      </c>
      <c r="X208" s="13" t="s">
        <v>32</v>
      </c>
      <c r="Y208" s="13" t="s">
        <v>32</v>
      </c>
      <c r="Z208" s="13" t="s">
        <v>32</v>
      </c>
      <c r="AA208" s="17"/>
      <c r="AB208" s="17"/>
    </row>
    <row r="209" customFormat="false" ht="12.75" hidden="false" customHeight="false" outlineLevel="0" collapsed="false">
      <c r="A209" s="15" t="s">
        <v>698</v>
      </c>
      <c r="B209" s="16"/>
      <c r="C209" s="13" t="s">
        <v>32</v>
      </c>
      <c r="D209" s="13" t="s">
        <v>32</v>
      </c>
      <c r="E209" s="13" t="s">
        <v>32</v>
      </c>
      <c r="F209" s="13" t="s">
        <v>32</v>
      </c>
      <c r="G209" s="13" t="s">
        <v>32</v>
      </c>
      <c r="H209" s="13" t="s">
        <v>32</v>
      </c>
      <c r="I209" s="13" t="s">
        <v>32</v>
      </c>
      <c r="J209" s="13" t="s">
        <v>32</v>
      </c>
      <c r="K209" s="13" t="s">
        <v>32</v>
      </c>
      <c r="L209" s="13" t="s">
        <v>32</v>
      </c>
      <c r="M209" s="13" t="s">
        <v>32</v>
      </c>
      <c r="N209" s="13" t="s">
        <v>32</v>
      </c>
      <c r="O209" s="13" t="s">
        <v>32</v>
      </c>
      <c r="P209" s="13" t="s">
        <v>32</v>
      </c>
      <c r="Q209" s="13" t="s">
        <v>32</v>
      </c>
      <c r="R209" s="13" t="s">
        <v>32</v>
      </c>
      <c r="S209" s="13" t="s">
        <v>32</v>
      </c>
      <c r="T209" s="13" t="s">
        <v>32</v>
      </c>
      <c r="U209" s="13" t="s">
        <v>32</v>
      </c>
      <c r="V209" s="13" t="s">
        <v>32</v>
      </c>
      <c r="W209" s="13" t="s">
        <v>32</v>
      </c>
      <c r="X209" s="13" t="s">
        <v>32</v>
      </c>
      <c r="Y209" s="13" t="s">
        <v>32</v>
      </c>
      <c r="Z209" s="13" t="s">
        <v>32</v>
      </c>
      <c r="AA209" s="17"/>
      <c r="AB209" s="17"/>
    </row>
    <row r="210" customFormat="false" ht="12.75" hidden="false" customHeight="false" outlineLevel="0" collapsed="false">
      <c r="A210" s="15" t="s">
        <v>700</v>
      </c>
      <c r="B210" s="16" t="s">
        <v>605</v>
      </c>
      <c r="C210" s="13" t="s">
        <v>1558</v>
      </c>
      <c r="D210" s="13" t="s">
        <v>1471</v>
      </c>
      <c r="E210" s="13" t="s">
        <v>32</v>
      </c>
      <c r="F210" s="13" t="s">
        <v>32</v>
      </c>
      <c r="G210" s="13" t="s">
        <v>32</v>
      </c>
      <c r="H210" s="13" t="s">
        <v>32</v>
      </c>
      <c r="I210" s="13" t="s">
        <v>32</v>
      </c>
      <c r="J210" s="13" t="s">
        <v>32</v>
      </c>
      <c r="K210" s="13" t="n">
        <v>35</v>
      </c>
      <c r="L210" s="13" t="n">
        <v>50</v>
      </c>
      <c r="M210" s="13" t="s">
        <v>32</v>
      </c>
      <c r="N210" s="13" t="s">
        <v>32</v>
      </c>
      <c r="O210" s="13" t="s">
        <v>32</v>
      </c>
      <c r="P210" s="13" t="s">
        <v>32</v>
      </c>
      <c r="Q210" s="13" t="s">
        <v>32</v>
      </c>
      <c r="R210" s="13" t="s">
        <v>32</v>
      </c>
      <c r="S210" s="13" t="s">
        <v>1409</v>
      </c>
      <c r="T210" s="13" t="s">
        <v>248</v>
      </c>
      <c r="U210" s="13" t="s">
        <v>32</v>
      </c>
      <c r="V210" s="13" t="s">
        <v>32</v>
      </c>
      <c r="W210" s="13" t="s">
        <v>32</v>
      </c>
      <c r="X210" s="13" t="s">
        <v>32</v>
      </c>
      <c r="Y210" s="13" t="s">
        <v>32</v>
      </c>
      <c r="Z210" s="13" t="s">
        <v>32</v>
      </c>
      <c r="AA210" s="17"/>
      <c r="AB210" s="17"/>
    </row>
    <row r="211" customFormat="false" ht="12.75" hidden="false" customHeight="false" outlineLevel="0" collapsed="false">
      <c r="A211" s="28" t="s">
        <v>704</v>
      </c>
      <c r="B211" s="29" t="s">
        <v>706</v>
      </c>
      <c r="C211" s="31" t="s">
        <v>1504</v>
      </c>
      <c r="D211" s="31" t="s">
        <v>1478</v>
      </c>
      <c r="E211" s="31" t="s">
        <v>1463</v>
      </c>
      <c r="F211" s="31" t="s">
        <v>32</v>
      </c>
      <c r="G211" s="31" t="s">
        <v>32</v>
      </c>
      <c r="H211" s="31" t="s">
        <v>32</v>
      </c>
      <c r="I211" s="31" t="s">
        <v>32</v>
      </c>
      <c r="J211" s="31" t="s">
        <v>32</v>
      </c>
      <c r="K211" s="31" t="n">
        <v>80</v>
      </c>
      <c r="L211" s="31" t="n">
        <v>5</v>
      </c>
      <c r="M211" s="31" t="n">
        <v>5</v>
      </c>
      <c r="N211" s="31" t="s">
        <v>32</v>
      </c>
      <c r="O211" s="31" t="s">
        <v>32</v>
      </c>
      <c r="P211" s="31" t="s">
        <v>32</v>
      </c>
      <c r="Q211" s="31" t="s">
        <v>32</v>
      </c>
      <c r="R211" s="31" t="s">
        <v>32</v>
      </c>
      <c r="S211" s="31" t="s">
        <v>248</v>
      </c>
      <c r="T211" s="31" t="s">
        <v>248</v>
      </c>
      <c r="U211" s="31" t="s">
        <v>1409</v>
      </c>
      <c r="V211" s="31" t="s">
        <v>32</v>
      </c>
      <c r="W211" s="31" t="s">
        <v>32</v>
      </c>
      <c r="X211" s="31" t="s">
        <v>32</v>
      </c>
      <c r="Y211" s="31" t="s">
        <v>32</v>
      </c>
      <c r="Z211" s="30" t="s">
        <v>32</v>
      </c>
      <c r="AA211" s="30"/>
      <c r="AB211" s="30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customFormat="false" ht="12.75" hidden="false" customHeight="false" outlineLevel="0" collapsed="false">
      <c r="A212" s="28" t="s">
        <v>708</v>
      </c>
      <c r="B212" s="29" t="s">
        <v>621</v>
      </c>
      <c r="C212" s="31" t="s">
        <v>1501</v>
      </c>
      <c r="D212" s="31" t="s">
        <v>1556</v>
      </c>
      <c r="E212" s="31" t="s">
        <v>1541</v>
      </c>
      <c r="F212" s="31" t="s">
        <v>1504</v>
      </c>
      <c r="G212" s="31" t="s">
        <v>1465</v>
      </c>
      <c r="H212" s="31" t="s">
        <v>1560</v>
      </c>
      <c r="I212" s="31" t="s">
        <v>32</v>
      </c>
      <c r="J212" s="31" t="s">
        <v>32</v>
      </c>
      <c r="K212" s="31" t="n">
        <v>2</v>
      </c>
      <c r="L212" s="31" t="n">
        <v>5</v>
      </c>
      <c r="M212" s="31" t="n">
        <v>8</v>
      </c>
      <c r="N212" s="31" t="n">
        <v>10</v>
      </c>
      <c r="O212" s="31" t="n">
        <v>1</v>
      </c>
      <c r="P212" s="31" t="n">
        <v>4</v>
      </c>
      <c r="Q212" s="31" t="s">
        <v>32</v>
      </c>
      <c r="R212" s="31" t="s">
        <v>32</v>
      </c>
      <c r="S212" s="31" t="s">
        <v>1409</v>
      </c>
      <c r="T212" s="31" t="s">
        <v>1409</v>
      </c>
      <c r="U212" s="31" t="s">
        <v>1409</v>
      </c>
      <c r="V212" s="31" t="s">
        <v>248</v>
      </c>
      <c r="W212" s="31" t="s">
        <v>1409</v>
      </c>
      <c r="X212" s="31" t="s">
        <v>1409</v>
      </c>
      <c r="Y212" s="31" t="s">
        <v>32</v>
      </c>
      <c r="Z212" s="30" t="s">
        <v>32</v>
      </c>
      <c r="AA212" s="30"/>
      <c r="AB212" s="30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customFormat="false" ht="12.75" hidden="false" customHeight="false" outlineLevel="0" collapsed="false">
      <c r="A213" s="15" t="s">
        <v>712</v>
      </c>
      <c r="B213" s="16" t="s">
        <v>706</v>
      </c>
      <c r="C213" s="13" t="s">
        <v>1504</v>
      </c>
      <c r="D213" s="13" t="s">
        <v>1464</v>
      </c>
      <c r="E213" s="13" t="s">
        <v>1463</v>
      </c>
      <c r="F213" s="13" t="s">
        <v>1541</v>
      </c>
      <c r="G213" s="13" t="s">
        <v>32</v>
      </c>
      <c r="H213" s="13" t="s">
        <v>32</v>
      </c>
      <c r="I213" s="13" t="s">
        <v>32</v>
      </c>
      <c r="J213" s="13" t="s">
        <v>32</v>
      </c>
      <c r="K213" s="13" t="n">
        <v>5</v>
      </c>
      <c r="L213" s="13" t="n">
        <v>1</v>
      </c>
      <c r="M213" s="13" t="n">
        <v>1</v>
      </c>
      <c r="N213" s="13" t="n">
        <v>3</v>
      </c>
      <c r="O213" s="13" t="s">
        <v>32</v>
      </c>
      <c r="P213" s="13" t="s">
        <v>32</v>
      </c>
      <c r="Q213" s="13" t="s">
        <v>32</v>
      </c>
      <c r="R213" s="13" t="s">
        <v>32</v>
      </c>
      <c r="S213" s="13" t="s">
        <v>32</v>
      </c>
      <c r="T213" s="13" t="s">
        <v>32</v>
      </c>
      <c r="U213" s="13" t="s">
        <v>32</v>
      </c>
      <c r="V213" s="13" t="s">
        <v>32</v>
      </c>
      <c r="W213" s="13" t="s">
        <v>32</v>
      </c>
      <c r="X213" s="13" t="s">
        <v>32</v>
      </c>
      <c r="Y213" s="13" t="s">
        <v>32</v>
      </c>
      <c r="Z213" s="13" t="s">
        <v>32</v>
      </c>
      <c r="AA213" s="17"/>
      <c r="AB213" s="17"/>
    </row>
    <row r="214" customFormat="false" ht="12.75" hidden="false" customHeight="false" outlineLevel="0" collapsed="false">
      <c r="A214" s="15" t="s">
        <v>715</v>
      </c>
      <c r="B214" s="16" t="s">
        <v>605</v>
      </c>
      <c r="C214" s="13" t="s">
        <v>1541</v>
      </c>
      <c r="D214" s="13" t="s">
        <v>32</v>
      </c>
      <c r="E214" s="13" t="s">
        <v>32</v>
      </c>
      <c r="F214" s="13" t="s">
        <v>32</v>
      </c>
      <c r="G214" s="13" t="s">
        <v>32</v>
      </c>
      <c r="H214" s="13" t="s">
        <v>32</v>
      </c>
      <c r="I214" s="13" t="s">
        <v>32</v>
      </c>
      <c r="J214" s="13" t="s">
        <v>32</v>
      </c>
      <c r="K214" s="13" t="n">
        <v>5</v>
      </c>
      <c r="L214" s="13" t="s">
        <v>32</v>
      </c>
      <c r="M214" s="13" t="s">
        <v>32</v>
      </c>
      <c r="N214" s="13" t="s">
        <v>32</v>
      </c>
      <c r="O214" s="13" t="s">
        <v>32</v>
      </c>
      <c r="P214" s="13" t="s">
        <v>32</v>
      </c>
      <c r="Q214" s="13" t="s">
        <v>32</v>
      </c>
      <c r="R214" s="13" t="s">
        <v>32</v>
      </c>
      <c r="S214" s="13" t="s">
        <v>32</v>
      </c>
      <c r="T214" s="13" t="s">
        <v>32</v>
      </c>
      <c r="U214" s="13" t="s">
        <v>32</v>
      </c>
      <c r="V214" s="13" t="s">
        <v>32</v>
      </c>
      <c r="W214" s="13" t="s">
        <v>32</v>
      </c>
      <c r="X214" s="13" t="s">
        <v>32</v>
      </c>
      <c r="Y214" s="13" t="s">
        <v>32</v>
      </c>
      <c r="Z214" s="13" t="s">
        <v>32</v>
      </c>
      <c r="AA214" s="17"/>
      <c r="AB214" s="17"/>
    </row>
    <row r="215" customFormat="false" ht="12.75" hidden="false" customHeight="false" outlineLevel="0" collapsed="false">
      <c r="A215" s="15" t="s">
        <v>719</v>
      </c>
      <c r="B215" s="16" t="s">
        <v>605</v>
      </c>
      <c r="C215" s="13" t="s">
        <v>1463</v>
      </c>
      <c r="D215" s="53" t="s">
        <v>1498</v>
      </c>
      <c r="E215" s="13" t="s">
        <v>1512</v>
      </c>
      <c r="F215" s="13" t="s">
        <v>32</v>
      </c>
      <c r="G215" s="13" t="s">
        <v>32</v>
      </c>
      <c r="H215" s="13" t="s">
        <v>32</v>
      </c>
      <c r="I215" s="13" t="s">
        <v>32</v>
      </c>
      <c r="J215" s="13" t="s">
        <v>32</v>
      </c>
      <c r="K215" s="13" t="n">
        <v>50</v>
      </c>
      <c r="L215" s="13" t="n">
        <v>2</v>
      </c>
      <c r="M215" s="13" t="n">
        <v>40</v>
      </c>
      <c r="N215" s="13" t="n">
        <v>8</v>
      </c>
      <c r="O215" s="13" t="s">
        <v>32</v>
      </c>
      <c r="P215" s="13" t="s">
        <v>32</v>
      </c>
      <c r="Q215" s="13" t="s">
        <v>32</v>
      </c>
      <c r="R215" s="13" t="s">
        <v>32</v>
      </c>
      <c r="S215" s="13" t="s">
        <v>32</v>
      </c>
      <c r="T215" s="13" t="s">
        <v>32</v>
      </c>
      <c r="U215" s="13" t="s">
        <v>32</v>
      </c>
      <c r="V215" s="13" t="s">
        <v>32</v>
      </c>
      <c r="W215" s="13" t="s">
        <v>32</v>
      </c>
      <c r="X215" s="13" t="s">
        <v>32</v>
      </c>
      <c r="Y215" s="13" t="s">
        <v>32</v>
      </c>
      <c r="Z215" s="13" t="s">
        <v>32</v>
      </c>
      <c r="AA215" s="17"/>
      <c r="AB215" s="17"/>
    </row>
    <row r="216" customFormat="false" ht="12.75" hidden="false" customHeight="false" outlineLevel="0" collapsed="false">
      <c r="A216" s="15" t="s">
        <v>723</v>
      </c>
      <c r="B216" s="16"/>
      <c r="C216" s="13" t="s">
        <v>32</v>
      </c>
      <c r="D216" s="13" t="s">
        <v>32</v>
      </c>
      <c r="E216" s="13" t="s">
        <v>32</v>
      </c>
      <c r="F216" s="13" t="s">
        <v>32</v>
      </c>
      <c r="G216" s="13" t="s">
        <v>32</v>
      </c>
      <c r="H216" s="13" t="s">
        <v>32</v>
      </c>
      <c r="I216" s="13" t="s">
        <v>32</v>
      </c>
      <c r="J216" s="13" t="s">
        <v>32</v>
      </c>
      <c r="K216" s="13" t="s">
        <v>32</v>
      </c>
      <c r="L216" s="13" t="s">
        <v>32</v>
      </c>
      <c r="M216" s="13" t="s">
        <v>32</v>
      </c>
      <c r="N216" s="13" t="s">
        <v>32</v>
      </c>
      <c r="O216" s="13" t="s">
        <v>32</v>
      </c>
      <c r="P216" s="13" t="s">
        <v>32</v>
      </c>
      <c r="Q216" s="13" t="s">
        <v>32</v>
      </c>
      <c r="R216" s="13" t="s">
        <v>32</v>
      </c>
      <c r="S216" s="13" t="s">
        <v>32</v>
      </c>
      <c r="T216" s="13" t="s">
        <v>32</v>
      </c>
      <c r="U216" s="13" t="s">
        <v>32</v>
      </c>
      <c r="V216" s="13" t="s">
        <v>32</v>
      </c>
      <c r="W216" s="13" t="s">
        <v>32</v>
      </c>
      <c r="X216" s="13" t="s">
        <v>32</v>
      </c>
      <c r="Y216" s="13" t="s">
        <v>32</v>
      </c>
      <c r="Z216" s="13" t="s">
        <v>32</v>
      </c>
      <c r="AA216" s="17"/>
      <c r="AB216" s="17"/>
    </row>
    <row r="217" customFormat="false" ht="12.75" hidden="false" customHeight="false" outlineLevel="0" collapsed="false">
      <c r="A217" s="15" t="s">
        <v>725</v>
      </c>
      <c r="B217" s="16" t="s">
        <v>605</v>
      </c>
      <c r="C217" s="13" t="s">
        <v>1471</v>
      </c>
      <c r="D217" s="13" t="s">
        <v>1541</v>
      </c>
      <c r="E217" s="13" t="s">
        <v>1558</v>
      </c>
      <c r="F217" s="13" t="s">
        <v>32</v>
      </c>
      <c r="G217" s="13" t="s">
        <v>32</v>
      </c>
      <c r="H217" s="13" t="s">
        <v>32</v>
      </c>
      <c r="I217" s="13" t="s">
        <v>32</v>
      </c>
      <c r="J217" s="13" t="s">
        <v>32</v>
      </c>
      <c r="K217" s="13" t="n">
        <v>10</v>
      </c>
      <c r="L217" s="13" t="n">
        <v>20</v>
      </c>
      <c r="M217" s="13" t="n">
        <v>5</v>
      </c>
      <c r="N217" s="13" t="s">
        <v>32</v>
      </c>
      <c r="O217" s="13" t="s">
        <v>32</v>
      </c>
      <c r="P217" s="13" t="s">
        <v>32</v>
      </c>
      <c r="Q217" s="13" t="s">
        <v>32</v>
      </c>
      <c r="R217" s="13" t="s">
        <v>32</v>
      </c>
      <c r="S217" s="13" t="s">
        <v>32</v>
      </c>
      <c r="T217" s="13" t="s">
        <v>32</v>
      </c>
      <c r="U217" s="13" t="s">
        <v>32</v>
      </c>
      <c r="V217" s="13" t="s">
        <v>32</v>
      </c>
      <c r="W217" s="13" t="s">
        <v>32</v>
      </c>
      <c r="X217" s="13" t="s">
        <v>32</v>
      </c>
      <c r="Y217" s="13" t="s">
        <v>32</v>
      </c>
      <c r="Z217" s="13" t="s">
        <v>32</v>
      </c>
      <c r="AA217" s="17"/>
      <c r="AB217" s="17"/>
    </row>
    <row r="218" customFormat="false" ht="12.75" hidden="false" customHeight="false" outlineLevel="0" collapsed="false">
      <c r="A218" s="15" t="s">
        <v>731</v>
      </c>
      <c r="B218" s="16" t="s">
        <v>605</v>
      </c>
      <c r="C218" s="13" t="s">
        <v>1463</v>
      </c>
      <c r="D218" s="13" t="s">
        <v>1478</v>
      </c>
      <c r="E218" s="13" t="s">
        <v>1465</v>
      </c>
      <c r="F218" s="13" t="s">
        <v>1560</v>
      </c>
      <c r="G218" s="13" t="s">
        <v>32</v>
      </c>
      <c r="H218" s="13" t="s">
        <v>32</v>
      </c>
      <c r="I218" s="13" t="s">
        <v>32</v>
      </c>
      <c r="J218" s="13" t="s">
        <v>32</v>
      </c>
      <c r="K218" s="13" t="n">
        <v>5</v>
      </c>
      <c r="L218" s="13" t="n">
        <v>8</v>
      </c>
      <c r="M218" s="13" t="n">
        <v>1</v>
      </c>
      <c r="N218" s="13" t="n">
        <v>1</v>
      </c>
      <c r="O218" s="13" t="s">
        <v>32</v>
      </c>
      <c r="P218" s="13" t="s">
        <v>32</v>
      </c>
      <c r="Q218" s="13" t="s">
        <v>32</v>
      </c>
      <c r="R218" s="13" t="s">
        <v>32</v>
      </c>
      <c r="S218" s="13" t="s">
        <v>32</v>
      </c>
      <c r="T218" s="13" t="s">
        <v>32</v>
      </c>
      <c r="U218" s="13" t="s">
        <v>32</v>
      </c>
      <c r="V218" s="13" t="s">
        <v>32</v>
      </c>
      <c r="W218" s="13" t="s">
        <v>32</v>
      </c>
      <c r="X218" s="13" t="s">
        <v>32</v>
      </c>
      <c r="Y218" s="13" t="s">
        <v>32</v>
      </c>
      <c r="Z218" s="13" t="s">
        <v>32</v>
      </c>
      <c r="AA218" s="17"/>
      <c r="AB218" s="17"/>
    </row>
    <row r="219" customFormat="false" ht="12.75" hidden="false" customHeight="false" outlineLevel="0" collapsed="false">
      <c r="A219" s="15" t="s">
        <v>734</v>
      </c>
      <c r="B219" s="16" t="s">
        <v>621</v>
      </c>
      <c r="C219" s="13" t="s">
        <v>1501</v>
      </c>
      <c r="D219" s="13" t="s">
        <v>1515</v>
      </c>
      <c r="E219" s="13" t="s">
        <v>1563</v>
      </c>
      <c r="F219" s="13" t="s">
        <v>1464</v>
      </c>
      <c r="G219" s="13" t="s">
        <v>32</v>
      </c>
      <c r="H219" s="13" t="s">
        <v>32</v>
      </c>
      <c r="I219" s="13" t="s">
        <v>32</v>
      </c>
      <c r="J219" s="13" t="s">
        <v>32</v>
      </c>
      <c r="K219" s="13" t="n">
        <v>5</v>
      </c>
      <c r="L219" s="13" t="n">
        <v>10</v>
      </c>
      <c r="M219" s="13" t="n">
        <v>40</v>
      </c>
      <c r="N219" s="13" t="n">
        <v>5</v>
      </c>
      <c r="O219" s="13" t="s">
        <v>32</v>
      </c>
      <c r="P219" s="13" t="s">
        <v>32</v>
      </c>
      <c r="Q219" s="13" t="s">
        <v>32</v>
      </c>
      <c r="R219" s="13" t="s">
        <v>32</v>
      </c>
      <c r="S219" s="13" t="s">
        <v>32</v>
      </c>
      <c r="T219" s="13" t="s">
        <v>32</v>
      </c>
      <c r="U219" s="13" t="s">
        <v>32</v>
      </c>
      <c r="V219" s="13" t="s">
        <v>32</v>
      </c>
      <c r="W219" s="13" t="s">
        <v>32</v>
      </c>
      <c r="X219" s="13" t="s">
        <v>32</v>
      </c>
      <c r="Y219" s="13" t="s">
        <v>32</v>
      </c>
      <c r="Z219" s="13" t="s">
        <v>32</v>
      </c>
      <c r="AA219" s="17"/>
      <c r="AB219" s="17"/>
    </row>
    <row r="220" customFormat="false" ht="12.75" hidden="false" customHeight="false" outlineLevel="0" collapsed="false">
      <c r="A220" s="15" t="s">
        <v>737</v>
      </c>
      <c r="B220" s="16" t="s">
        <v>621</v>
      </c>
      <c r="C220" s="13" t="s">
        <v>1504</v>
      </c>
      <c r="D220" s="13" t="s">
        <v>1556</v>
      </c>
      <c r="E220" s="13" t="s">
        <v>1463</v>
      </c>
      <c r="F220" s="13" t="s">
        <v>32</v>
      </c>
      <c r="G220" s="13" t="s">
        <v>32</v>
      </c>
      <c r="H220" s="13" t="s">
        <v>32</v>
      </c>
      <c r="I220" s="13" t="s">
        <v>32</v>
      </c>
      <c r="J220" s="13" t="s">
        <v>32</v>
      </c>
      <c r="K220" s="13" t="n">
        <v>2</v>
      </c>
      <c r="L220" s="13" t="n">
        <v>2</v>
      </c>
      <c r="M220" s="13" t="n">
        <v>1</v>
      </c>
      <c r="N220" s="13" t="s">
        <v>32</v>
      </c>
      <c r="O220" s="13" t="s">
        <v>32</v>
      </c>
      <c r="P220" s="13" t="s">
        <v>32</v>
      </c>
      <c r="Q220" s="13" t="s">
        <v>32</v>
      </c>
      <c r="R220" s="13" t="s">
        <v>32</v>
      </c>
      <c r="S220" s="13" t="s">
        <v>32</v>
      </c>
      <c r="T220" s="13" t="s">
        <v>32</v>
      </c>
      <c r="U220" s="13" t="s">
        <v>32</v>
      </c>
      <c r="V220" s="13" t="s">
        <v>32</v>
      </c>
      <c r="W220" s="13" t="s">
        <v>32</v>
      </c>
      <c r="X220" s="13" t="s">
        <v>32</v>
      </c>
      <c r="Y220" s="13" t="s">
        <v>32</v>
      </c>
      <c r="Z220" s="13" t="s">
        <v>32</v>
      </c>
      <c r="AA220" s="17"/>
      <c r="AB220" s="17"/>
    </row>
    <row r="221" customFormat="false" ht="12.75" hidden="false" customHeight="false" outlineLevel="0" collapsed="false">
      <c r="A221" s="28" t="s">
        <v>739</v>
      </c>
      <c r="B221" s="29" t="s">
        <v>706</v>
      </c>
      <c r="C221" s="31" t="s">
        <v>1478</v>
      </c>
      <c r="D221" s="31" t="s">
        <v>1463</v>
      </c>
      <c r="E221" s="31" t="s">
        <v>1467</v>
      </c>
      <c r="F221" s="31" t="s">
        <v>1504</v>
      </c>
      <c r="G221" s="31" t="s">
        <v>32</v>
      </c>
      <c r="H221" s="31" t="s">
        <v>32</v>
      </c>
      <c r="I221" s="31" t="s">
        <v>32</v>
      </c>
      <c r="J221" s="31" t="s">
        <v>32</v>
      </c>
      <c r="K221" s="31" t="n">
        <v>10</v>
      </c>
      <c r="L221" s="31" t="n">
        <v>10</v>
      </c>
      <c r="M221" s="31" t="n">
        <v>5</v>
      </c>
      <c r="N221" s="31" t="n">
        <v>10</v>
      </c>
      <c r="O221" s="31" t="s">
        <v>32</v>
      </c>
      <c r="P221" s="31" t="s">
        <v>32</v>
      </c>
      <c r="Q221" s="31" t="s">
        <v>32</v>
      </c>
      <c r="R221" s="31" t="s">
        <v>32</v>
      </c>
      <c r="S221" s="31" t="s">
        <v>248</v>
      </c>
      <c r="T221" s="31" t="s">
        <v>1409</v>
      </c>
      <c r="U221" s="31" t="s">
        <v>248</v>
      </c>
      <c r="V221" s="31" t="s">
        <v>248</v>
      </c>
      <c r="W221" s="31" t="s">
        <v>32</v>
      </c>
      <c r="X221" s="31" t="s">
        <v>32</v>
      </c>
      <c r="Y221" s="31" t="s">
        <v>32</v>
      </c>
      <c r="Z221" s="30" t="s">
        <v>32</v>
      </c>
      <c r="AA221" s="30"/>
      <c r="AB221" s="30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customFormat="false" ht="12.75" hidden="false" customHeight="false" outlineLevel="0" collapsed="false">
      <c r="A222" s="28" t="s">
        <v>742</v>
      </c>
      <c r="B222" s="29" t="s">
        <v>605</v>
      </c>
      <c r="C222" s="31" t="s">
        <v>1541</v>
      </c>
      <c r="D222" s="31" t="s">
        <v>32</v>
      </c>
      <c r="E222" s="31" t="s">
        <v>32</v>
      </c>
      <c r="F222" s="31" t="s">
        <v>32</v>
      </c>
      <c r="G222" s="31" t="s">
        <v>32</v>
      </c>
      <c r="H222" s="31" t="s">
        <v>32</v>
      </c>
      <c r="I222" s="31" t="s">
        <v>32</v>
      </c>
      <c r="J222" s="31" t="s">
        <v>32</v>
      </c>
      <c r="K222" s="31" t="n">
        <v>1</v>
      </c>
      <c r="L222" s="31" t="s">
        <v>32</v>
      </c>
      <c r="M222" s="31" t="s">
        <v>32</v>
      </c>
      <c r="N222" s="31" t="s">
        <v>32</v>
      </c>
      <c r="O222" s="31" t="s">
        <v>32</v>
      </c>
      <c r="P222" s="31" t="s">
        <v>32</v>
      </c>
      <c r="Q222" s="31" t="s">
        <v>32</v>
      </c>
      <c r="R222" s="31" t="s">
        <v>32</v>
      </c>
      <c r="S222" s="31" t="s">
        <v>1409</v>
      </c>
      <c r="T222" s="31" t="s">
        <v>32</v>
      </c>
      <c r="U222" s="31" t="s">
        <v>32</v>
      </c>
      <c r="V222" s="31" t="s">
        <v>32</v>
      </c>
      <c r="W222" s="31" t="s">
        <v>32</v>
      </c>
      <c r="X222" s="31" t="s">
        <v>32</v>
      </c>
      <c r="Y222" s="31" t="s">
        <v>32</v>
      </c>
      <c r="Z222" s="31" t="s">
        <v>32</v>
      </c>
      <c r="AA222" s="30"/>
      <c r="AB222" s="30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customFormat="false" ht="12.75" hidden="false" customHeight="false" outlineLevel="0" collapsed="false">
      <c r="A223" s="28" t="s">
        <v>747</v>
      </c>
      <c r="B223" s="29" t="s">
        <v>605</v>
      </c>
      <c r="C223" s="31" t="s">
        <v>1541</v>
      </c>
      <c r="D223" s="31" t="s">
        <v>1564</v>
      </c>
      <c r="E223" s="31" t="s">
        <v>32</v>
      </c>
      <c r="F223" s="31" t="s">
        <v>32</v>
      </c>
      <c r="G223" s="31" t="s">
        <v>32</v>
      </c>
      <c r="H223" s="31" t="s">
        <v>32</v>
      </c>
      <c r="I223" s="31" t="s">
        <v>32</v>
      </c>
      <c r="J223" s="31" t="s">
        <v>32</v>
      </c>
      <c r="K223" s="31" t="n">
        <v>5</v>
      </c>
      <c r="L223" s="31" t="n">
        <v>5</v>
      </c>
      <c r="M223" s="31" t="s">
        <v>32</v>
      </c>
      <c r="N223" s="31" t="s">
        <v>32</v>
      </c>
      <c r="O223" s="31" t="s">
        <v>32</v>
      </c>
      <c r="P223" s="31" t="s">
        <v>32</v>
      </c>
      <c r="Q223" s="31" t="s">
        <v>32</v>
      </c>
      <c r="R223" s="31" t="s">
        <v>32</v>
      </c>
      <c r="S223" s="31" t="s">
        <v>1409</v>
      </c>
      <c r="T223" s="31" t="s">
        <v>1409</v>
      </c>
      <c r="U223" s="31" t="s">
        <v>32</v>
      </c>
      <c r="V223" s="31" t="s">
        <v>32</v>
      </c>
      <c r="W223" s="31" t="s">
        <v>32</v>
      </c>
      <c r="X223" s="31" t="s">
        <v>32</v>
      </c>
      <c r="Y223" s="31" t="s">
        <v>32</v>
      </c>
      <c r="Z223" s="31" t="s">
        <v>32</v>
      </c>
      <c r="AA223" s="30"/>
      <c r="AB223" s="30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customFormat="false" ht="12.75" hidden="false" customHeight="false" outlineLevel="0" collapsed="false">
      <c r="A224" s="28" t="s">
        <v>751</v>
      </c>
      <c r="B224" s="29" t="s">
        <v>706</v>
      </c>
      <c r="C224" s="31" t="s">
        <v>1467</v>
      </c>
      <c r="D224" s="31" t="s">
        <v>1478</v>
      </c>
      <c r="E224" s="31" t="s">
        <v>1565</v>
      </c>
      <c r="F224" s="31" t="s">
        <v>1463</v>
      </c>
      <c r="G224" s="31" t="s">
        <v>32</v>
      </c>
      <c r="H224" s="31" t="s">
        <v>32</v>
      </c>
      <c r="I224" s="31" t="s">
        <v>32</v>
      </c>
      <c r="J224" s="31" t="s">
        <v>32</v>
      </c>
      <c r="K224" s="31" t="n">
        <v>2</v>
      </c>
      <c r="L224" s="31" t="n">
        <v>5</v>
      </c>
      <c r="M224" s="31" t="n">
        <v>5</v>
      </c>
      <c r="N224" s="31" t="n">
        <v>10</v>
      </c>
      <c r="O224" s="31" t="s">
        <v>32</v>
      </c>
      <c r="P224" s="31" t="s">
        <v>32</v>
      </c>
      <c r="Q224" s="31" t="s">
        <v>32</v>
      </c>
      <c r="R224" s="31" t="s">
        <v>32</v>
      </c>
      <c r="S224" s="31" t="s">
        <v>248</v>
      </c>
      <c r="T224" s="31" t="s">
        <v>248</v>
      </c>
      <c r="U224" s="31" t="s">
        <v>248</v>
      </c>
      <c r="V224" s="31" t="s">
        <v>1409</v>
      </c>
      <c r="W224" s="31" t="s">
        <v>32</v>
      </c>
      <c r="X224" s="31" t="s">
        <v>32</v>
      </c>
      <c r="Y224" s="31" t="s">
        <v>32</v>
      </c>
      <c r="Z224" s="30" t="s">
        <v>32</v>
      </c>
      <c r="AA224" s="30"/>
      <c r="AB224" s="30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customFormat="false" ht="12.75" hidden="false" customHeight="false" outlineLevel="0" collapsed="false">
      <c r="A225" s="28" t="s">
        <v>756</v>
      </c>
      <c r="B225" s="29" t="s">
        <v>621</v>
      </c>
      <c r="C225" s="31" t="s">
        <v>1515</v>
      </c>
      <c r="D225" s="31" t="s">
        <v>1560</v>
      </c>
      <c r="E225" s="31" t="s">
        <v>1463</v>
      </c>
      <c r="F225" s="31" t="s">
        <v>1471</v>
      </c>
      <c r="G225" s="31" t="s">
        <v>1480</v>
      </c>
      <c r="H225" s="31" t="s">
        <v>1464</v>
      </c>
      <c r="I225" s="31" t="s">
        <v>32</v>
      </c>
      <c r="J225" s="31" t="s">
        <v>32</v>
      </c>
      <c r="K225" s="31" t="n">
        <v>30</v>
      </c>
      <c r="L225" s="31" t="n">
        <v>20</v>
      </c>
      <c r="M225" s="31" t="n">
        <v>5</v>
      </c>
      <c r="N225" s="31" t="n">
        <v>3</v>
      </c>
      <c r="O225" s="31" t="n">
        <v>2</v>
      </c>
      <c r="P225" s="31" t="n">
        <v>10</v>
      </c>
      <c r="Q225" s="31" t="s">
        <v>32</v>
      </c>
      <c r="R225" s="31" t="s">
        <v>32</v>
      </c>
      <c r="S225" s="31" t="s">
        <v>1409</v>
      </c>
      <c r="T225" s="31" t="s">
        <v>1409</v>
      </c>
      <c r="U225" s="31" t="s">
        <v>1409</v>
      </c>
      <c r="V225" s="31" t="s">
        <v>248</v>
      </c>
      <c r="W225" s="31" t="s">
        <v>248</v>
      </c>
      <c r="X225" s="31" t="s">
        <v>248</v>
      </c>
      <c r="Y225" s="31" t="s">
        <v>32</v>
      </c>
      <c r="Z225" s="30" t="s">
        <v>32</v>
      </c>
      <c r="AA225" s="30"/>
      <c r="AB225" s="30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customFormat="false" ht="12.75" hidden="false" customHeight="false" outlineLevel="0" collapsed="false">
      <c r="A226" s="15" t="s">
        <v>759</v>
      </c>
      <c r="B226" s="16"/>
      <c r="C226" s="13" t="s">
        <v>32</v>
      </c>
      <c r="D226" s="13" t="s">
        <v>32</v>
      </c>
      <c r="E226" s="13" t="s">
        <v>32</v>
      </c>
      <c r="F226" s="13" t="s">
        <v>32</v>
      </c>
      <c r="G226" s="13" t="s">
        <v>32</v>
      </c>
      <c r="H226" s="13" t="s">
        <v>32</v>
      </c>
      <c r="I226" s="13" t="s">
        <v>32</v>
      </c>
      <c r="J226" s="13" t="s">
        <v>32</v>
      </c>
      <c r="K226" s="13" t="s">
        <v>32</v>
      </c>
      <c r="L226" s="13" t="s">
        <v>32</v>
      </c>
      <c r="M226" s="13" t="s">
        <v>32</v>
      </c>
      <c r="N226" s="13" t="s">
        <v>32</v>
      </c>
      <c r="O226" s="13" t="s">
        <v>32</v>
      </c>
      <c r="P226" s="13" t="s">
        <v>32</v>
      </c>
      <c r="Q226" s="13" t="s">
        <v>32</v>
      </c>
      <c r="R226" s="13" t="s">
        <v>32</v>
      </c>
      <c r="S226" s="13" t="s">
        <v>32</v>
      </c>
      <c r="T226" s="13" t="s">
        <v>32</v>
      </c>
      <c r="U226" s="13" t="s">
        <v>32</v>
      </c>
      <c r="V226" s="13" t="s">
        <v>32</v>
      </c>
      <c r="W226" s="13" t="s">
        <v>32</v>
      </c>
      <c r="X226" s="13" t="s">
        <v>32</v>
      </c>
      <c r="Y226" s="13" t="s">
        <v>32</v>
      </c>
      <c r="Z226" s="13" t="s">
        <v>32</v>
      </c>
      <c r="AA226" s="17"/>
      <c r="AB226" s="17"/>
    </row>
    <row r="227" customFormat="false" ht="12.75" hidden="false" customHeight="false" outlineLevel="0" collapsed="false">
      <c r="A227" s="15" t="s">
        <v>761</v>
      </c>
      <c r="B227" s="16" t="s">
        <v>631</v>
      </c>
      <c r="C227" s="13" t="s">
        <v>1472</v>
      </c>
      <c r="D227" s="13" t="s">
        <v>1478</v>
      </c>
      <c r="E227" s="13" t="s">
        <v>32</v>
      </c>
      <c r="F227" s="13" t="s">
        <v>32</v>
      </c>
      <c r="G227" s="13" t="s">
        <v>32</v>
      </c>
      <c r="H227" s="13" t="s">
        <v>32</v>
      </c>
      <c r="I227" s="13" t="s">
        <v>32</v>
      </c>
      <c r="J227" s="13" t="s">
        <v>32</v>
      </c>
      <c r="K227" s="13" t="n">
        <v>5</v>
      </c>
      <c r="L227" s="13" t="n">
        <v>1</v>
      </c>
      <c r="M227" s="13" t="s">
        <v>32</v>
      </c>
      <c r="N227" s="13" t="s">
        <v>32</v>
      </c>
      <c r="O227" s="13" t="s">
        <v>32</v>
      </c>
      <c r="P227" s="13" t="s">
        <v>32</v>
      </c>
      <c r="Q227" s="13" t="s">
        <v>32</v>
      </c>
      <c r="R227" s="13" t="s">
        <v>32</v>
      </c>
      <c r="S227" s="13" t="s">
        <v>248</v>
      </c>
      <c r="T227" s="17" t="s">
        <v>248</v>
      </c>
      <c r="U227" s="17" t="s">
        <v>32</v>
      </c>
      <c r="V227" s="17" t="s">
        <v>32</v>
      </c>
      <c r="W227" s="17" t="s">
        <v>32</v>
      </c>
      <c r="X227" s="17" t="s">
        <v>32</v>
      </c>
      <c r="Y227" s="17" t="s">
        <v>32</v>
      </c>
      <c r="Z227" s="17" t="s">
        <v>32</v>
      </c>
      <c r="AA227" s="17"/>
      <c r="AB227" s="17"/>
    </row>
    <row r="228" customFormat="false" ht="12.75" hidden="false" customHeight="false" outlineLevel="0" collapsed="false">
      <c r="A228" s="28" t="s">
        <v>766</v>
      </c>
      <c r="B228" s="29" t="s">
        <v>621</v>
      </c>
      <c r="C228" s="31" t="s">
        <v>1515</v>
      </c>
      <c r="D228" s="31" t="s">
        <v>1501</v>
      </c>
      <c r="E228" s="31" t="s">
        <v>1463</v>
      </c>
      <c r="F228" s="31" t="s">
        <v>1561</v>
      </c>
      <c r="G228" s="31" t="s">
        <v>1467</v>
      </c>
      <c r="H228" s="31" t="s">
        <v>32</v>
      </c>
      <c r="I228" s="31" t="s">
        <v>32</v>
      </c>
      <c r="J228" s="31" t="s">
        <v>32</v>
      </c>
      <c r="K228" s="31" t="n">
        <v>15</v>
      </c>
      <c r="L228" s="31" t="n">
        <v>5</v>
      </c>
      <c r="M228" s="31" t="n">
        <v>15</v>
      </c>
      <c r="N228" s="31" t="n">
        <v>5</v>
      </c>
      <c r="O228" s="31" t="n">
        <v>5</v>
      </c>
      <c r="P228" s="31" t="s">
        <v>32</v>
      </c>
      <c r="Q228" s="31" t="s">
        <v>32</v>
      </c>
      <c r="R228" s="31" t="s">
        <v>32</v>
      </c>
      <c r="S228" s="31" t="s">
        <v>1409</v>
      </c>
      <c r="T228" s="30" t="s">
        <v>1409</v>
      </c>
      <c r="U228" s="30" t="s">
        <v>1409</v>
      </c>
      <c r="V228" s="30" t="s">
        <v>1409</v>
      </c>
      <c r="W228" s="30" t="s">
        <v>248</v>
      </c>
      <c r="X228" s="30" t="s">
        <v>32</v>
      </c>
      <c r="Y228" s="30" t="s">
        <v>32</v>
      </c>
      <c r="Z228" s="30" t="s">
        <v>32</v>
      </c>
      <c r="AA228" s="30"/>
      <c r="AB228" s="30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customFormat="false" ht="12.75" hidden="false" customHeight="false" outlineLevel="0" collapsed="false">
      <c r="A229" s="28" t="s">
        <v>769</v>
      </c>
      <c r="B229" s="29" t="s">
        <v>621</v>
      </c>
      <c r="C229" s="31" t="s">
        <v>1515</v>
      </c>
      <c r="D229" s="31" t="s">
        <v>1560</v>
      </c>
      <c r="E229" s="31" t="s">
        <v>1463</v>
      </c>
      <c r="F229" s="31" t="s">
        <v>1467</v>
      </c>
      <c r="G229" s="31" t="s">
        <v>1501</v>
      </c>
      <c r="H229" s="31" t="s">
        <v>32</v>
      </c>
      <c r="I229" s="31" t="s">
        <v>32</v>
      </c>
      <c r="J229" s="31" t="s">
        <v>32</v>
      </c>
      <c r="K229" s="31" t="n">
        <v>5</v>
      </c>
      <c r="L229" s="31" t="n">
        <v>25</v>
      </c>
      <c r="M229" s="31" t="n">
        <v>1</v>
      </c>
      <c r="N229" s="31" t="n">
        <v>1</v>
      </c>
      <c r="O229" s="31" t="n">
        <v>3</v>
      </c>
      <c r="P229" s="31" t="s">
        <v>32</v>
      </c>
      <c r="Q229" s="31" t="s">
        <v>32</v>
      </c>
      <c r="R229" s="31" t="s">
        <v>32</v>
      </c>
      <c r="S229" s="31" t="s">
        <v>1409</v>
      </c>
      <c r="T229" s="30" t="s">
        <v>1409</v>
      </c>
      <c r="U229" s="30" t="s">
        <v>1409</v>
      </c>
      <c r="V229" s="30" t="s">
        <v>248</v>
      </c>
      <c r="W229" s="30" t="s">
        <v>1409</v>
      </c>
      <c r="X229" s="30" t="s">
        <v>32</v>
      </c>
      <c r="Y229" s="30" t="s">
        <v>32</v>
      </c>
      <c r="Z229" s="30" t="s">
        <v>32</v>
      </c>
      <c r="AA229" s="30"/>
      <c r="AB229" s="30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customFormat="false" ht="12.75" hidden="false" customHeight="false" outlineLevel="0" collapsed="false">
      <c r="A230" s="28" t="s">
        <v>773</v>
      </c>
      <c r="B230" s="33" t="s">
        <v>706</v>
      </c>
      <c r="C230" s="31" t="s">
        <v>1478</v>
      </c>
      <c r="D230" s="31" t="s">
        <v>1504</v>
      </c>
      <c r="E230" s="31" t="s">
        <v>1463</v>
      </c>
      <c r="F230" s="31" t="s">
        <v>1515</v>
      </c>
      <c r="G230" s="31" t="s">
        <v>1465</v>
      </c>
      <c r="H230" s="31" t="s">
        <v>32</v>
      </c>
      <c r="I230" s="31" t="s">
        <v>32</v>
      </c>
      <c r="J230" s="31" t="s">
        <v>32</v>
      </c>
      <c r="K230" s="31" t="n">
        <v>2</v>
      </c>
      <c r="L230" s="31" t="n">
        <v>1</v>
      </c>
      <c r="M230" s="31" t="n">
        <v>5</v>
      </c>
      <c r="N230" s="31" t="n">
        <v>1</v>
      </c>
      <c r="O230" s="31" t="n">
        <v>1</v>
      </c>
      <c r="P230" s="31" t="s">
        <v>32</v>
      </c>
      <c r="Q230" s="31" t="s">
        <v>32</v>
      </c>
      <c r="R230" s="31" t="s">
        <v>32</v>
      </c>
      <c r="S230" s="31" t="s">
        <v>248</v>
      </c>
      <c r="T230" s="30" t="s">
        <v>248</v>
      </c>
      <c r="U230" s="30" t="s">
        <v>1409</v>
      </c>
      <c r="V230" s="30" t="s">
        <v>1409</v>
      </c>
      <c r="W230" s="30" t="s">
        <v>1409</v>
      </c>
      <c r="X230" s="30" t="s">
        <v>32</v>
      </c>
      <c r="Y230" s="30" t="s">
        <v>32</v>
      </c>
      <c r="Z230" s="30" t="s">
        <v>32</v>
      </c>
      <c r="AA230" s="30"/>
      <c r="AB230" s="30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customFormat="false" ht="12.75" hidden="false" customHeight="false" outlineLevel="0" collapsed="false">
      <c r="A231" s="28" t="s">
        <v>776</v>
      </c>
      <c r="B231" s="33" t="s">
        <v>706</v>
      </c>
      <c r="C231" s="31" t="s">
        <v>1504</v>
      </c>
      <c r="D231" s="31" t="s">
        <v>1478</v>
      </c>
      <c r="E231" s="31" t="s">
        <v>1464</v>
      </c>
      <c r="F231" s="31" t="s">
        <v>1515</v>
      </c>
      <c r="G231" s="31" t="s">
        <v>32</v>
      </c>
      <c r="H231" s="31" t="s">
        <v>32</v>
      </c>
      <c r="I231" s="31" t="s">
        <v>32</v>
      </c>
      <c r="J231" s="31" t="s">
        <v>32</v>
      </c>
      <c r="K231" s="31" t="n">
        <v>10</v>
      </c>
      <c r="L231" s="31" t="n">
        <v>15</v>
      </c>
      <c r="M231" s="31" t="n">
        <v>1</v>
      </c>
      <c r="N231" s="31" t="n">
        <v>1</v>
      </c>
      <c r="O231" s="31" t="s">
        <v>32</v>
      </c>
      <c r="P231" s="31" t="s">
        <v>32</v>
      </c>
      <c r="Q231" s="31" t="s">
        <v>32</v>
      </c>
      <c r="R231" s="31" t="s">
        <v>32</v>
      </c>
      <c r="S231" s="31" t="s">
        <v>248</v>
      </c>
      <c r="T231" s="30" t="s">
        <v>248</v>
      </c>
      <c r="U231" s="30" t="s">
        <v>248</v>
      </c>
      <c r="V231" s="30" t="s">
        <v>1409</v>
      </c>
      <c r="W231" s="30" t="s">
        <v>32</v>
      </c>
      <c r="X231" s="30" t="s">
        <v>32</v>
      </c>
      <c r="Y231" s="30" t="s">
        <v>32</v>
      </c>
      <c r="Z231" s="30" t="s">
        <v>32</v>
      </c>
      <c r="AA231" s="30"/>
      <c r="AB231" s="30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customFormat="false" ht="12.75" hidden="false" customHeight="false" outlineLevel="0" collapsed="false">
      <c r="A232" s="28" t="s">
        <v>779</v>
      </c>
      <c r="B232" s="33" t="s">
        <v>621</v>
      </c>
      <c r="C232" s="31" t="s">
        <v>1463</v>
      </c>
      <c r="D232" s="31" t="s">
        <v>1560</v>
      </c>
      <c r="E232" s="31" t="s">
        <v>1501</v>
      </c>
      <c r="F232" s="31" t="s">
        <v>32</v>
      </c>
      <c r="G232" s="31" t="s">
        <v>32</v>
      </c>
      <c r="H232" s="31" t="s">
        <v>32</v>
      </c>
      <c r="I232" s="31" t="s">
        <v>32</v>
      </c>
      <c r="J232" s="31" t="s">
        <v>32</v>
      </c>
      <c r="K232" s="31" t="n">
        <v>30</v>
      </c>
      <c r="L232" s="31" t="n">
        <v>2</v>
      </c>
      <c r="M232" s="31" t="n">
        <v>3</v>
      </c>
      <c r="N232" s="31" t="s">
        <v>32</v>
      </c>
      <c r="O232" s="31" t="s">
        <v>32</v>
      </c>
      <c r="P232" s="31" t="s">
        <v>32</v>
      </c>
      <c r="Q232" s="31" t="s">
        <v>32</v>
      </c>
      <c r="R232" s="31" t="s">
        <v>32</v>
      </c>
      <c r="S232" s="31" t="s">
        <v>1409</v>
      </c>
      <c r="T232" s="30" t="s">
        <v>1409</v>
      </c>
      <c r="U232" s="30" t="s">
        <v>1409</v>
      </c>
      <c r="V232" s="30" t="s">
        <v>32</v>
      </c>
      <c r="W232" s="30" t="s">
        <v>32</v>
      </c>
      <c r="X232" s="30" t="s">
        <v>32</v>
      </c>
      <c r="Y232" s="30" t="s">
        <v>32</v>
      </c>
      <c r="Z232" s="30" t="s">
        <v>32</v>
      </c>
      <c r="AA232" s="30"/>
      <c r="AB232" s="30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customFormat="false" ht="12.75" hidden="false" customHeight="false" outlineLevel="0" collapsed="false">
      <c r="A233" s="28" t="s">
        <v>782</v>
      </c>
      <c r="B233" s="33" t="s">
        <v>621</v>
      </c>
      <c r="C233" s="31" t="s">
        <v>1463</v>
      </c>
      <c r="D233" s="31" t="s">
        <v>1478</v>
      </c>
      <c r="E233" s="31" t="s">
        <v>1464</v>
      </c>
      <c r="F233" s="31" t="s">
        <v>32</v>
      </c>
      <c r="G233" s="31" t="s">
        <v>32</v>
      </c>
      <c r="H233" s="31" t="s">
        <v>32</v>
      </c>
      <c r="I233" s="31" t="s">
        <v>32</v>
      </c>
      <c r="J233" s="31" t="s">
        <v>32</v>
      </c>
      <c r="K233" s="31" t="n">
        <v>2</v>
      </c>
      <c r="L233" s="31" t="n">
        <v>2</v>
      </c>
      <c r="M233" s="31" t="n">
        <v>1</v>
      </c>
      <c r="N233" s="31" t="s">
        <v>32</v>
      </c>
      <c r="O233" s="31" t="s">
        <v>32</v>
      </c>
      <c r="P233" s="31" t="s">
        <v>32</v>
      </c>
      <c r="Q233" s="31" t="s">
        <v>32</v>
      </c>
      <c r="R233" s="31" t="s">
        <v>32</v>
      </c>
      <c r="S233" s="31" t="s">
        <v>1409</v>
      </c>
      <c r="T233" s="30" t="s">
        <v>248</v>
      </c>
      <c r="U233" s="30" t="s">
        <v>248</v>
      </c>
      <c r="V233" s="30" t="s">
        <v>32</v>
      </c>
      <c r="W233" s="30" t="s">
        <v>32</v>
      </c>
      <c r="X233" s="30" t="s">
        <v>32</v>
      </c>
      <c r="Y233" s="30" t="s">
        <v>32</v>
      </c>
      <c r="Z233" s="30" t="s">
        <v>32</v>
      </c>
      <c r="AA233" s="30"/>
      <c r="AB233" s="30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customFormat="false" ht="12.75" hidden="false" customHeight="false" outlineLevel="0" collapsed="false">
      <c r="A234" s="15" t="s">
        <v>785</v>
      </c>
      <c r="B234" s="18"/>
      <c r="C234" s="13" t="s">
        <v>32</v>
      </c>
      <c r="D234" s="13" t="s">
        <v>32</v>
      </c>
      <c r="E234" s="13" t="s">
        <v>32</v>
      </c>
      <c r="F234" s="13" t="s">
        <v>32</v>
      </c>
      <c r="G234" s="13" t="s">
        <v>32</v>
      </c>
      <c r="H234" s="13" t="s">
        <v>32</v>
      </c>
      <c r="I234" s="13" t="s">
        <v>32</v>
      </c>
      <c r="J234" s="13" t="s">
        <v>32</v>
      </c>
      <c r="K234" s="13" t="s">
        <v>32</v>
      </c>
      <c r="L234" s="13" t="s">
        <v>32</v>
      </c>
      <c r="M234" s="13" t="s">
        <v>32</v>
      </c>
      <c r="N234" s="13" t="s">
        <v>32</v>
      </c>
      <c r="O234" s="13" t="s">
        <v>32</v>
      </c>
      <c r="P234" s="13" t="s">
        <v>32</v>
      </c>
      <c r="Q234" s="13" t="s">
        <v>32</v>
      </c>
      <c r="R234" s="13" t="s">
        <v>32</v>
      </c>
      <c r="S234" s="13" t="s">
        <v>32</v>
      </c>
      <c r="T234" s="13" t="s">
        <v>32</v>
      </c>
      <c r="U234" s="13" t="s">
        <v>32</v>
      </c>
      <c r="V234" s="13" t="s">
        <v>32</v>
      </c>
      <c r="W234" s="13" t="s">
        <v>32</v>
      </c>
      <c r="X234" s="13" t="s">
        <v>32</v>
      </c>
      <c r="Y234" s="13" t="s">
        <v>32</v>
      </c>
      <c r="Z234" s="13" t="s">
        <v>32</v>
      </c>
      <c r="AA234" s="17"/>
      <c r="AB234" s="17"/>
    </row>
    <row r="235" customFormat="false" ht="12.75" hidden="false" customHeight="false" outlineLevel="0" collapsed="false">
      <c r="A235" s="15" t="s">
        <v>788</v>
      </c>
      <c r="B235" s="18"/>
      <c r="C235" s="13" t="s">
        <v>32</v>
      </c>
      <c r="D235" s="13" t="s">
        <v>32</v>
      </c>
      <c r="E235" s="13" t="s">
        <v>32</v>
      </c>
      <c r="F235" s="13" t="s">
        <v>32</v>
      </c>
      <c r="G235" s="13" t="s">
        <v>32</v>
      </c>
      <c r="H235" s="13" t="s">
        <v>32</v>
      </c>
      <c r="I235" s="13" t="s">
        <v>32</v>
      </c>
      <c r="J235" s="13" t="s">
        <v>32</v>
      </c>
      <c r="K235" s="13" t="s">
        <v>32</v>
      </c>
      <c r="L235" s="13" t="s">
        <v>32</v>
      </c>
      <c r="M235" s="13" t="s">
        <v>32</v>
      </c>
      <c r="N235" s="13" t="s">
        <v>32</v>
      </c>
      <c r="O235" s="13" t="s">
        <v>32</v>
      </c>
      <c r="P235" s="13" t="s">
        <v>32</v>
      </c>
      <c r="Q235" s="13" t="s">
        <v>32</v>
      </c>
      <c r="R235" s="13" t="s">
        <v>32</v>
      </c>
      <c r="S235" s="13" t="s">
        <v>32</v>
      </c>
      <c r="T235" s="13" t="s">
        <v>32</v>
      </c>
      <c r="U235" s="13" t="s">
        <v>32</v>
      </c>
      <c r="V235" s="13" t="s">
        <v>32</v>
      </c>
      <c r="W235" s="13" t="s">
        <v>32</v>
      </c>
      <c r="X235" s="13" t="s">
        <v>32</v>
      </c>
      <c r="Y235" s="13" t="s">
        <v>32</v>
      </c>
      <c r="Z235" s="13" t="s">
        <v>32</v>
      </c>
      <c r="AA235" s="17"/>
      <c r="AB235" s="17"/>
    </row>
    <row r="236" customFormat="false" ht="12.75" hidden="false" customHeight="false" outlineLevel="0" collapsed="false">
      <c r="A236" s="15" t="s">
        <v>790</v>
      </c>
      <c r="B236" s="18"/>
      <c r="C236" s="13" t="s">
        <v>32</v>
      </c>
      <c r="D236" s="13" t="s">
        <v>32</v>
      </c>
      <c r="E236" s="13" t="s">
        <v>32</v>
      </c>
      <c r="F236" s="13" t="s">
        <v>32</v>
      </c>
      <c r="G236" s="13" t="s">
        <v>32</v>
      </c>
      <c r="H236" s="13" t="s">
        <v>32</v>
      </c>
      <c r="I236" s="13" t="s">
        <v>32</v>
      </c>
      <c r="J236" s="13" t="s">
        <v>32</v>
      </c>
      <c r="K236" s="13" t="s">
        <v>32</v>
      </c>
      <c r="L236" s="13" t="s">
        <v>32</v>
      </c>
      <c r="M236" s="13" t="s">
        <v>32</v>
      </c>
      <c r="N236" s="13" t="s">
        <v>32</v>
      </c>
      <c r="O236" s="13" t="s">
        <v>32</v>
      </c>
      <c r="P236" s="13" t="s">
        <v>32</v>
      </c>
      <c r="Q236" s="13" t="s">
        <v>32</v>
      </c>
      <c r="R236" s="13" t="s">
        <v>32</v>
      </c>
      <c r="S236" s="13" t="s">
        <v>32</v>
      </c>
      <c r="T236" s="13" t="s">
        <v>32</v>
      </c>
      <c r="U236" s="13" t="s">
        <v>32</v>
      </c>
      <c r="V236" s="13" t="s">
        <v>32</v>
      </c>
      <c r="W236" s="13" t="s">
        <v>32</v>
      </c>
      <c r="X236" s="13" t="s">
        <v>32</v>
      </c>
      <c r="Y236" s="13" t="s">
        <v>32</v>
      </c>
      <c r="Z236" s="13" t="s">
        <v>32</v>
      </c>
      <c r="AA236" s="17"/>
      <c r="AB236" s="17"/>
    </row>
    <row r="237" customFormat="false" ht="12.75" hidden="false" customHeight="false" outlineLevel="0" collapsed="false">
      <c r="A237" s="15" t="s">
        <v>792</v>
      </c>
      <c r="B237" s="18"/>
      <c r="C237" s="13" t="s">
        <v>32</v>
      </c>
      <c r="D237" s="13" t="s">
        <v>32</v>
      </c>
      <c r="E237" s="13" t="s">
        <v>32</v>
      </c>
      <c r="F237" s="13" t="s">
        <v>32</v>
      </c>
      <c r="G237" s="13" t="s">
        <v>32</v>
      </c>
      <c r="H237" s="13" t="s">
        <v>32</v>
      </c>
      <c r="I237" s="13" t="s">
        <v>32</v>
      </c>
      <c r="J237" s="13" t="s">
        <v>32</v>
      </c>
      <c r="K237" s="13" t="s">
        <v>32</v>
      </c>
      <c r="L237" s="13" t="s">
        <v>32</v>
      </c>
      <c r="M237" s="13" t="s">
        <v>32</v>
      </c>
      <c r="N237" s="13" t="s">
        <v>32</v>
      </c>
      <c r="O237" s="13" t="s">
        <v>32</v>
      </c>
      <c r="P237" s="13" t="s">
        <v>32</v>
      </c>
      <c r="Q237" s="13" t="s">
        <v>32</v>
      </c>
      <c r="R237" s="13" t="s">
        <v>32</v>
      </c>
      <c r="S237" s="13" t="s">
        <v>32</v>
      </c>
      <c r="T237" s="13" t="s">
        <v>32</v>
      </c>
      <c r="U237" s="13" t="s">
        <v>32</v>
      </c>
      <c r="V237" s="13" t="s">
        <v>32</v>
      </c>
      <c r="W237" s="13" t="s">
        <v>32</v>
      </c>
      <c r="X237" s="13" t="s">
        <v>32</v>
      </c>
      <c r="Y237" s="13" t="s">
        <v>32</v>
      </c>
      <c r="Z237" s="13" t="s">
        <v>32</v>
      </c>
      <c r="AA237" s="17"/>
      <c r="AB237" s="17"/>
    </row>
    <row r="238" customFormat="false" ht="12.75" hidden="false" customHeight="false" outlineLevel="0" collapsed="false">
      <c r="A238" s="15" t="s">
        <v>794</v>
      </c>
      <c r="B238" s="18"/>
      <c r="C238" s="13" t="s">
        <v>32</v>
      </c>
      <c r="D238" s="13" t="s">
        <v>32</v>
      </c>
      <c r="E238" s="13" t="s">
        <v>32</v>
      </c>
      <c r="F238" s="13" t="s">
        <v>32</v>
      </c>
      <c r="G238" s="13" t="s">
        <v>32</v>
      </c>
      <c r="H238" s="13" t="s">
        <v>32</v>
      </c>
      <c r="I238" s="13" t="s">
        <v>32</v>
      </c>
      <c r="J238" s="13" t="s">
        <v>32</v>
      </c>
      <c r="K238" s="13" t="s">
        <v>32</v>
      </c>
      <c r="L238" s="13" t="s">
        <v>32</v>
      </c>
      <c r="M238" s="13" t="s">
        <v>32</v>
      </c>
      <c r="N238" s="13" t="s">
        <v>32</v>
      </c>
      <c r="O238" s="13" t="s">
        <v>32</v>
      </c>
      <c r="P238" s="13" t="s">
        <v>32</v>
      </c>
      <c r="Q238" s="13" t="s">
        <v>32</v>
      </c>
      <c r="R238" s="13" t="s">
        <v>32</v>
      </c>
      <c r="S238" s="13" t="s">
        <v>32</v>
      </c>
      <c r="T238" s="13" t="s">
        <v>32</v>
      </c>
      <c r="U238" s="13" t="s">
        <v>32</v>
      </c>
      <c r="V238" s="13" t="s">
        <v>32</v>
      </c>
      <c r="W238" s="13" t="s">
        <v>32</v>
      </c>
      <c r="X238" s="13" t="s">
        <v>32</v>
      </c>
      <c r="Y238" s="13" t="s">
        <v>32</v>
      </c>
      <c r="Z238" s="13" t="s">
        <v>32</v>
      </c>
      <c r="AA238" s="17"/>
      <c r="AB238" s="17"/>
    </row>
    <row r="239" customFormat="false" ht="12.75" hidden="false" customHeight="false" outlineLevel="0" collapsed="false">
      <c r="A239" s="15" t="s">
        <v>796</v>
      </c>
      <c r="B239" s="18"/>
      <c r="C239" s="13" t="s">
        <v>32</v>
      </c>
      <c r="D239" s="13" t="s">
        <v>32</v>
      </c>
      <c r="E239" s="13" t="s">
        <v>32</v>
      </c>
      <c r="F239" s="13" t="s">
        <v>32</v>
      </c>
      <c r="G239" s="13" t="s">
        <v>32</v>
      </c>
      <c r="H239" s="13" t="s">
        <v>32</v>
      </c>
      <c r="I239" s="13" t="s">
        <v>32</v>
      </c>
      <c r="J239" s="13" t="s">
        <v>32</v>
      </c>
      <c r="K239" s="13" t="s">
        <v>32</v>
      </c>
      <c r="L239" s="13" t="s">
        <v>32</v>
      </c>
      <c r="M239" s="13" t="s">
        <v>32</v>
      </c>
      <c r="N239" s="13" t="s">
        <v>32</v>
      </c>
      <c r="O239" s="13" t="s">
        <v>32</v>
      </c>
      <c r="P239" s="13" t="s">
        <v>32</v>
      </c>
      <c r="Q239" s="13" t="s">
        <v>32</v>
      </c>
      <c r="R239" s="13" t="s">
        <v>32</v>
      </c>
      <c r="S239" s="13" t="s">
        <v>32</v>
      </c>
      <c r="T239" s="13" t="s">
        <v>32</v>
      </c>
      <c r="U239" s="13" t="s">
        <v>32</v>
      </c>
      <c r="V239" s="13" t="s">
        <v>32</v>
      </c>
      <c r="W239" s="13" t="s">
        <v>32</v>
      </c>
      <c r="X239" s="13" t="s">
        <v>32</v>
      </c>
      <c r="Y239" s="13" t="s">
        <v>32</v>
      </c>
      <c r="Z239" s="13" t="s">
        <v>32</v>
      </c>
      <c r="AA239" s="17"/>
      <c r="AB239" s="17"/>
    </row>
    <row r="240" customFormat="false" ht="12.75" hidden="false" customHeight="false" outlineLevel="0" collapsed="false">
      <c r="A240" s="15" t="s">
        <v>798</v>
      </c>
      <c r="B240" s="18"/>
      <c r="C240" s="13" t="s">
        <v>32</v>
      </c>
      <c r="D240" s="13" t="s">
        <v>32</v>
      </c>
      <c r="E240" s="13" t="s">
        <v>32</v>
      </c>
      <c r="F240" s="13" t="s">
        <v>32</v>
      </c>
      <c r="G240" s="13" t="s">
        <v>32</v>
      </c>
      <c r="H240" s="13" t="s">
        <v>32</v>
      </c>
      <c r="I240" s="13" t="s">
        <v>32</v>
      </c>
      <c r="J240" s="13" t="s">
        <v>32</v>
      </c>
      <c r="K240" s="13" t="s">
        <v>32</v>
      </c>
      <c r="L240" s="13" t="s">
        <v>32</v>
      </c>
      <c r="M240" s="13" t="s">
        <v>32</v>
      </c>
      <c r="N240" s="13" t="s">
        <v>32</v>
      </c>
      <c r="O240" s="13" t="s">
        <v>32</v>
      </c>
      <c r="P240" s="13" t="s">
        <v>32</v>
      </c>
      <c r="Q240" s="13" t="s">
        <v>32</v>
      </c>
      <c r="R240" s="13" t="s">
        <v>32</v>
      </c>
      <c r="S240" s="13" t="s">
        <v>32</v>
      </c>
      <c r="T240" s="13" t="s">
        <v>32</v>
      </c>
      <c r="U240" s="13" t="s">
        <v>32</v>
      </c>
      <c r="V240" s="13" t="s">
        <v>32</v>
      </c>
      <c r="W240" s="13" t="s">
        <v>32</v>
      </c>
      <c r="X240" s="13" t="s">
        <v>32</v>
      </c>
      <c r="Y240" s="13" t="s">
        <v>32</v>
      </c>
      <c r="Z240" s="13" t="s">
        <v>32</v>
      </c>
      <c r="AA240" s="17"/>
      <c r="AB240" s="17"/>
    </row>
    <row r="241" customFormat="false" ht="12.75" hidden="false" customHeight="false" outlineLevel="0" collapsed="false">
      <c r="A241" s="15" t="s">
        <v>800</v>
      </c>
      <c r="B241" s="18"/>
      <c r="C241" s="13" t="s">
        <v>32</v>
      </c>
      <c r="D241" s="13" t="s">
        <v>32</v>
      </c>
      <c r="E241" s="13" t="s">
        <v>32</v>
      </c>
      <c r="F241" s="13" t="s">
        <v>32</v>
      </c>
      <c r="G241" s="13" t="s">
        <v>32</v>
      </c>
      <c r="H241" s="13" t="s">
        <v>32</v>
      </c>
      <c r="I241" s="13" t="s">
        <v>32</v>
      </c>
      <c r="J241" s="13" t="s">
        <v>32</v>
      </c>
      <c r="K241" s="13" t="s">
        <v>32</v>
      </c>
      <c r="L241" s="13" t="s">
        <v>32</v>
      </c>
      <c r="M241" s="13" t="s">
        <v>32</v>
      </c>
      <c r="N241" s="13" t="s">
        <v>32</v>
      </c>
      <c r="O241" s="13" t="s">
        <v>32</v>
      </c>
      <c r="P241" s="13" t="s">
        <v>32</v>
      </c>
      <c r="Q241" s="13" t="s">
        <v>32</v>
      </c>
      <c r="R241" s="13" t="s">
        <v>32</v>
      </c>
      <c r="S241" s="13" t="s">
        <v>32</v>
      </c>
      <c r="T241" s="13" t="s">
        <v>32</v>
      </c>
      <c r="U241" s="13" t="s">
        <v>32</v>
      </c>
      <c r="V241" s="13" t="s">
        <v>32</v>
      </c>
      <c r="W241" s="13" t="s">
        <v>32</v>
      </c>
      <c r="X241" s="13" t="s">
        <v>32</v>
      </c>
      <c r="Y241" s="13" t="s">
        <v>32</v>
      </c>
      <c r="Z241" s="13" t="s">
        <v>32</v>
      </c>
      <c r="AA241" s="17"/>
      <c r="AB241" s="17"/>
    </row>
    <row r="242" customFormat="false" ht="12.75" hidden="false" customHeight="false" outlineLevel="0" collapsed="false">
      <c r="A242" s="15" t="s">
        <v>802</v>
      </c>
      <c r="B242" s="18"/>
      <c r="C242" s="13" t="s">
        <v>32</v>
      </c>
      <c r="D242" s="13" t="s">
        <v>32</v>
      </c>
      <c r="E242" s="13" t="s">
        <v>32</v>
      </c>
      <c r="F242" s="13" t="s">
        <v>32</v>
      </c>
      <c r="G242" s="13" t="s">
        <v>32</v>
      </c>
      <c r="H242" s="13" t="s">
        <v>32</v>
      </c>
      <c r="I242" s="13" t="s">
        <v>32</v>
      </c>
      <c r="J242" s="13" t="s">
        <v>32</v>
      </c>
      <c r="K242" s="13" t="s">
        <v>32</v>
      </c>
      <c r="L242" s="13" t="s">
        <v>32</v>
      </c>
      <c r="M242" s="13" t="s">
        <v>32</v>
      </c>
      <c r="N242" s="13" t="s">
        <v>32</v>
      </c>
      <c r="O242" s="13" t="s">
        <v>32</v>
      </c>
      <c r="P242" s="13" t="s">
        <v>32</v>
      </c>
      <c r="Q242" s="13" t="s">
        <v>32</v>
      </c>
      <c r="R242" s="13" t="s">
        <v>32</v>
      </c>
      <c r="S242" s="13" t="s">
        <v>32</v>
      </c>
      <c r="T242" s="13" t="s">
        <v>32</v>
      </c>
      <c r="U242" s="13" t="s">
        <v>32</v>
      </c>
      <c r="V242" s="13" t="s">
        <v>32</v>
      </c>
      <c r="W242" s="13" t="s">
        <v>32</v>
      </c>
      <c r="X242" s="13" t="s">
        <v>32</v>
      </c>
      <c r="Y242" s="13" t="s">
        <v>32</v>
      </c>
      <c r="Z242" s="13" t="s">
        <v>32</v>
      </c>
      <c r="AA242" s="17"/>
      <c r="AB242" s="17"/>
    </row>
    <row r="243" customFormat="false" ht="12.75" hidden="false" customHeight="false" outlineLevel="0" collapsed="false">
      <c r="A243" s="15" t="s">
        <v>804</v>
      </c>
      <c r="B243" s="18"/>
      <c r="C243" s="13" t="s">
        <v>32</v>
      </c>
      <c r="D243" s="13" t="s">
        <v>32</v>
      </c>
      <c r="E243" s="13" t="s">
        <v>32</v>
      </c>
      <c r="F243" s="13" t="s">
        <v>32</v>
      </c>
      <c r="G243" s="13" t="s">
        <v>32</v>
      </c>
      <c r="H243" s="13" t="s">
        <v>32</v>
      </c>
      <c r="I243" s="13" t="s">
        <v>32</v>
      </c>
      <c r="J243" s="13" t="s">
        <v>32</v>
      </c>
      <c r="K243" s="13" t="s">
        <v>32</v>
      </c>
      <c r="L243" s="13" t="s">
        <v>32</v>
      </c>
      <c r="M243" s="13" t="s">
        <v>32</v>
      </c>
      <c r="N243" s="13" t="s">
        <v>32</v>
      </c>
      <c r="O243" s="13" t="s">
        <v>32</v>
      </c>
      <c r="P243" s="13" t="s">
        <v>32</v>
      </c>
      <c r="Q243" s="13" t="s">
        <v>32</v>
      </c>
      <c r="R243" s="13" t="s">
        <v>32</v>
      </c>
      <c r="S243" s="13" t="s">
        <v>32</v>
      </c>
      <c r="T243" s="13" t="s">
        <v>32</v>
      </c>
      <c r="U243" s="13" t="s">
        <v>32</v>
      </c>
      <c r="V243" s="13" t="s">
        <v>32</v>
      </c>
      <c r="W243" s="13" t="s">
        <v>32</v>
      </c>
      <c r="X243" s="13" t="s">
        <v>32</v>
      </c>
      <c r="Y243" s="13" t="s">
        <v>32</v>
      </c>
      <c r="Z243" s="13" t="s">
        <v>32</v>
      </c>
      <c r="AA243" s="17"/>
      <c r="AB243" s="17"/>
    </row>
    <row r="244" customFormat="false" ht="12.75" hidden="false" customHeight="false" outlineLevel="0" collapsed="false">
      <c r="A244" s="15" t="s">
        <v>806</v>
      </c>
      <c r="B244" s="18"/>
      <c r="C244" s="13" t="s">
        <v>32</v>
      </c>
      <c r="D244" s="13" t="s">
        <v>32</v>
      </c>
      <c r="E244" s="13" t="s">
        <v>32</v>
      </c>
      <c r="F244" s="13" t="s">
        <v>32</v>
      </c>
      <c r="G244" s="13" t="s">
        <v>32</v>
      </c>
      <c r="H244" s="13" t="s">
        <v>32</v>
      </c>
      <c r="I244" s="13" t="s">
        <v>32</v>
      </c>
      <c r="J244" s="13" t="s">
        <v>32</v>
      </c>
      <c r="K244" s="13" t="s">
        <v>32</v>
      </c>
      <c r="L244" s="13" t="s">
        <v>32</v>
      </c>
      <c r="M244" s="13" t="s">
        <v>32</v>
      </c>
      <c r="N244" s="13" t="s">
        <v>32</v>
      </c>
      <c r="O244" s="13" t="s">
        <v>32</v>
      </c>
      <c r="P244" s="13" t="s">
        <v>32</v>
      </c>
      <c r="Q244" s="13" t="s">
        <v>32</v>
      </c>
      <c r="R244" s="13" t="s">
        <v>32</v>
      </c>
      <c r="S244" s="13" t="s">
        <v>32</v>
      </c>
      <c r="T244" s="13" t="s">
        <v>32</v>
      </c>
      <c r="U244" s="13" t="s">
        <v>32</v>
      </c>
      <c r="V244" s="13" t="s">
        <v>32</v>
      </c>
      <c r="W244" s="13" t="s">
        <v>32</v>
      </c>
      <c r="X244" s="13" t="s">
        <v>32</v>
      </c>
      <c r="Y244" s="13" t="s">
        <v>32</v>
      </c>
      <c r="Z244" s="13" t="s">
        <v>32</v>
      </c>
      <c r="AA244" s="17"/>
      <c r="AB244" s="17"/>
    </row>
    <row r="245" customFormat="false" ht="12.75" hidden="false" customHeight="false" outlineLevel="0" collapsed="false">
      <c r="A245" s="28" t="s">
        <v>808</v>
      </c>
      <c r="B245" s="33" t="s">
        <v>621</v>
      </c>
      <c r="C245" s="31" t="s">
        <v>1501</v>
      </c>
      <c r="D245" s="31" t="s">
        <v>1508</v>
      </c>
      <c r="E245" s="31" t="s">
        <v>1515</v>
      </c>
      <c r="F245" s="31" t="s">
        <v>1504</v>
      </c>
      <c r="G245" s="31" t="s">
        <v>32</v>
      </c>
      <c r="H245" s="31" t="s">
        <v>32</v>
      </c>
      <c r="I245" s="31" t="s">
        <v>32</v>
      </c>
      <c r="J245" s="31" t="s">
        <v>32</v>
      </c>
      <c r="K245" s="31" t="n">
        <v>5</v>
      </c>
      <c r="L245" s="31" t="n">
        <v>10</v>
      </c>
      <c r="M245" s="31" t="n">
        <v>3</v>
      </c>
      <c r="N245" s="31" t="n">
        <v>2</v>
      </c>
      <c r="O245" s="31" t="s">
        <v>32</v>
      </c>
      <c r="P245" s="31" t="s">
        <v>32</v>
      </c>
      <c r="Q245" s="31" t="s">
        <v>32</v>
      </c>
      <c r="R245" s="31" t="s">
        <v>32</v>
      </c>
      <c r="S245" s="31" t="s">
        <v>1409</v>
      </c>
      <c r="T245" s="31" t="s">
        <v>248</v>
      </c>
      <c r="U245" s="31" t="s">
        <v>1409</v>
      </c>
      <c r="V245" s="31" t="s">
        <v>248</v>
      </c>
      <c r="W245" s="31" t="s">
        <v>32</v>
      </c>
      <c r="X245" s="31" t="s">
        <v>32</v>
      </c>
      <c r="Y245" s="31" t="s">
        <v>32</v>
      </c>
      <c r="Z245" s="31" t="s">
        <v>32</v>
      </c>
      <c r="AA245" s="30"/>
      <c r="AB245" s="30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customFormat="false" ht="12.75" hidden="false" customHeight="false" outlineLevel="0" collapsed="false">
      <c r="A246" s="28" t="s">
        <v>811</v>
      </c>
      <c r="B246" s="33" t="s">
        <v>706</v>
      </c>
      <c r="C246" s="31" t="s">
        <v>1504</v>
      </c>
      <c r="D246" s="31" t="s">
        <v>1478</v>
      </c>
      <c r="E246" s="31" t="s">
        <v>1463</v>
      </c>
      <c r="F246" s="31" t="s">
        <v>1515</v>
      </c>
      <c r="G246" s="31" t="s">
        <v>1565</v>
      </c>
      <c r="H246" s="31" t="s">
        <v>1560</v>
      </c>
      <c r="I246" s="31" t="s">
        <v>32</v>
      </c>
      <c r="J246" s="31" t="s">
        <v>32</v>
      </c>
      <c r="K246" s="31" t="n">
        <v>10</v>
      </c>
      <c r="L246" s="31" t="n">
        <v>25</v>
      </c>
      <c r="M246" s="31" t="n">
        <v>15</v>
      </c>
      <c r="N246" s="31" t="n">
        <v>5</v>
      </c>
      <c r="O246" s="31" t="n">
        <v>5</v>
      </c>
      <c r="P246" s="31" t="n">
        <v>5</v>
      </c>
      <c r="Q246" s="31" t="s">
        <v>32</v>
      </c>
      <c r="R246" s="31" t="s">
        <v>32</v>
      </c>
      <c r="S246" s="31" t="s">
        <v>248</v>
      </c>
      <c r="T246" s="30" t="s">
        <v>248</v>
      </c>
      <c r="U246" s="30" t="s">
        <v>1409</v>
      </c>
      <c r="V246" s="30" t="s">
        <v>1409</v>
      </c>
      <c r="W246" s="30" t="s">
        <v>248</v>
      </c>
      <c r="X246" s="30" t="s">
        <v>1409</v>
      </c>
      <c r="Y246" s="30" t="s">
        <v>32</v>
      </c>
      <c r="Z246" s="30" t="s">
        <v>32</v>
      </c>
      <c r="AA246" s="30"/>
      <c r="AB246" s="30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customFormat="false" ht="12.75" hidden="false" customHeight="false" outlineLevel="0" collapsed="false">
      <c r="A247" s="15" t="s">
        <v>814</v>
      </c>
      <c r="B247" s="18" t="s">
        <v>816</v>
      </c>
      <c r="C247" s="13" t="s">
        <v>1471</v>
      </c>
      <c r="D247" s="13" t="s">
        <v>1566</v>
      </c>
      <c r="E247" s="13" t="s">
        <v>32</v>
      </c>
      <c r="F247" s="13" t="s">
        <v>32</v>
      </c>
      <c r="G247" s="13" t="s">
        <v>32</v>
      </c>
      <c r="H247" s="13" t="s">
        <v>32</v>
      </c>
      <c r="I247" s="13" t="s">
        <v>32</v>
      </c>
      <c r="J247" s="13" t="s">
        <v>32</v>
      </c>
      <c r="K247" s="13" t="n">
        <v>5</v>
      </c>
      <c r="L247" s="13" t="n">
        <v>1</v>
      </c>
      <c r="M247" s="13" t="s">
        <v>32</v>
      </c>
      <c r="N247" s="13" t="s">
        <v>32</v>
      </c>
      <c r="O247" s="13" t="s">
        <v>32</v>
      </c>
      <c r="P247" s="13" t="s">
        <v>32</v>
      </c>
      <c r="Q247" s="13" t="s">
        <v>32</v>
      </c>
      <c r="R247" s="13" t="s">
        <v>32</v>
      </c>
      <c r="S247" s="13" t="s">
        <v>248</v>
      </c>
      <c r="T247" s="17" t="s">
        <v>1409</v>
      </c>
      <c r="U247" s="17" t="s">
        <v>32</v>
      </c>
      <c r="V247" s="17" t="s">
        <v>32</v>
      </c>
      <c r="W247" s="17" t="s">
        <v>32</v>
      </c>
      <c r="X247" s="17" t="s">
        <v>32</v>
      </c>
      <c r="Y247" s="17" t="s">
        <v>32</v>
      </c>
      <c r="Z247" s="17" t="s">
        <v>32</v>
      </c>
      <c r="AA247" s="17"/>
      <c r="AB247" s="17"/>
    </row>
    <row r="248" customFormat="false" ht="12.75" hidden="false" customHeight="false" outlineLevel="0" collapsed="false">
      <c r="A248" s="15" t="s">
        <v>818</v>
      </c>
      <c r="B248" s="18" t="s">
        <v>816</v>
      </c>
      <c r="C248" s="13" t="s">
        <v>1487</v>
      </c>
      <c r="D248" s="13" t="s">
        <v>1465</v>
      </c>
      <c r="E248" s="13" t="s">
        <v>1463</v>
      </c>
      <c r="F248" s="13" t="s">
        <v>32</v>
      </c>
      <c r="G248" s="13" t="s">
        <v>32</v>
      </c>
      <c r="H248" s="13" t="s">
        <v>32</v>
      </c>
      <c r="I248" s="13" t="s">
        <v>32</v>
      </c>
      <c r="J248" s="13" t="s">
        <v>32</v>
      </c>
      <c r="K248" s="13" t="n">
        <v>40</v>
      </c>
      <c r="L248" s="13" t="n">
        <v>20</v>
      </c>
      <c r="M248" s="13" t="n">
        <v>15</v>
      </c>
      <c r="N248" s="13" t="s">
        <v>32</v>
      </c>
      <c r="O248" s="13" t="s">
        <v>32</v>
      </c>
      <c r="P248" s="13" t="s">
        <v>32</v>
      </c>
      <c r="Q248" s="13" t="s">
        <v>32</v>
      </c>
      <c r="R248" s="13" t="s">
        <v>32</v>
      </c>
      <c r="S248" s="13" t="s">
        <v>248</v>
      </c>
      <c r="T248" s="17" t="s">
        <v>1409</v>
      </c>
      <c r="U248" s="17" t="s">
        <v>1409</v>
      </c>
      <c r="V248" s="17" t="s">
        <v>32</v>
      </c>
      <c r="W248" s="17" t="s">
        <v>32</v>
      </c>
      <c r="X248" s="17" t="s">
        <v>32</v>
      </c>
      <c r="Y248" s="17" t="s">
        <v>32</v>
      </c>
      <c r="Z248" s="17" t="s">
        <v>32</v>
      </c>
      <c r="AA248" s="17"/>
      <c r="AB248" s="17"/>
    </row>
    <row r="249" customFormat="false" ht="12.75" hidden="false" customHeight="false" outlineLevel="0" collapsed="false">
      <c r="A249" s="15" t="s">
        <v>822</v>
      </c>
      <c r="B249" s="18" t="s">
        <v>816</v>
      </c>
      <c r="C249" s="13" t="s">
        <v>1566</v>
      </c>
      <c r="D249" s="13" t="s">
        <v>1465</v>
      </c>
      <c r="E249" s="13" t="s">
        <v>1478</v>
      </c>
      <c r="F249" s="13" t="s">
        <v>1567</v>
      </c>
      <c r="G249" s="13" t="s">
        <v>1468</v>
      </c>
      <c r="H249" s="13" t="s">
        <v>32</v>
      </c>
      <c r="I249" s="13" t="s">
        <v>32</v>
      </c>
      <c r="J249" s="13" t="s">
        <v>32</v>
      </c>
      <c r="K249" s="13" t="n">
        <v>25</v>
      </c>
      <c r="L249" s="13" t="n">
        <v>3</v>
      </c>
      <c r="M249" s="13" t="n">
        <v>2</v>
      </c>
      <c r="N249" s="13" t="n">
        <v>1</v>
      </c>
      <c r="O249" s="13" t="n">
        <v>1</v>
      </c>
      <c r="P249" s="13" t="s">
        <v>32</v>
      </c>
      <c r="Q249" s="13" t="s">
        <v>32</v>
      </c>
      <c r="R249" s="13" t="s">
        <v>32</v>
      </c>
      <c r="S249" s="13" t="s">
        <v>1409</v>
      </c>
      <c r="T249" s="17" t="s">
        <v>1409</v>
      </c>
      <c r="U249" s="17" t="s">
        <v>248</v>
      </c>
      <c r="V249" s="17" t="s">
        <v>248</v>
      </c>
      <c r="W249" s="17" t="s">
        <v>1409</v>
      </c>
      <c r="X249" s="17" t="s">
        <v>32</v>
      </c>
      <c r="Y249" s="17" t="s">
        <v>32</v>
      </c>
      <c r="Z249" s="17" t="s">
        <v>32</v>
      </c>
      <c r="AA249" s="17"/>
      <c r="AB249" s="17"/>
    </row>
    <row r="250" customFormat="false" ht="12.75" hidden="false" customHeight="false" outlineLevel="0" collapsed="false">
      <c r="A250" s="15" t="s">
        <v>826</v>
      </c>
      <c r="B250" s="18" t="s">
        <v>816</v>
      </c>
      <c r="C250" s="13" t="s">
        <v>1515</v>
      </c>
      <c r="D250" s="13" t="s">
        <v>1465</v>
      </c>
      <c r="E250" s="13" t="s">
        <v>1568</v>
      </c>
      <c r="F250" s="13" t="s">
        <v>1478</v>
      </c>
      <c r="G250" s="13" t="s">
        <v>32</v>
      </c>
      <c r="H250" s="13" t="s">
        <v>32</v>
      </c>
      <c r="I250" s="13" t="s">
        <v>32</v>
      </c>
      <c r="J250" s="13" t="s">
        <v>32</v>
      </c>
      <c r="K250" s="13" t="n">
        <v>5</v>
      </c>
      <c r="L250" s="13" t="n">
        <v>5</v>
      </c>
      <c r="M250" s="13" t="n">
        <v>5</v>
      </c>
      <c r="N250" s="13" t="n">
        <v>5</v>
      </c>
      <c r="O250" s="13" t="s">
        <v>32</v>
      </c>
      <c r="P250" s="13" t="s">
        <v>32</v>
      </c>
      <c r="Q250" s="13" t="s">
        <v>32</v>
      </c>
      <c r="R250" s="13" t="s">
        <v>32</v>
      </c>
      <c r="S250" s="13" t="s">
        <v>1409</v>
      </c>
      <c r="T250" s="17" t="s">
        <v>1409</v>
      </c>
      <c r="U250" s="17" t="s">
        <v>248</v>
      </c>
      <c r="V250" s="17" t="s">
        <v>248</v>
      </c>
      <c r="W250" s="17" t="s">
        <v>32</v>
      </c>
      <c r="X250" s="17" t="s">
        <v>32</v>
      </c>
      <c r="Y250" s="17" t="s">
        <v>32</v>
      </c>
      <c r="Z250" s="17" t="s">
        <v>32</v>
      </c>
      <c r="AA250" s="17"/>
      <c r="AB250" s="17"/>
    </row>
    <row r="251" customFormat="false" ht="12.75" hidden="false" customHeight="false" outlineLevel="0" collapsed="false">
      <c r="A251" s="15" t="s">
        <v>829</v>
      </c>
      <c r="B251" s="18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7"/>
      <c r="U251" s="17"/>
      <c r="V251" s="17"/>
      <c r="W251" s="17"/>
      <c r="X251" s="17"/>
      <c r="Y251" s="17"/>
      <c r="Z251" s="17"/>
      <c r="AA251" s="17"/>
      <c r="AB251" s="17"/>
    </row>
    <row r="252" customFormat="false" ht="12.75" hidden="false" customHeight="false" outlineLevel="0" collapsed="false">
      <c r="A252" s="15" t="s">
        <v>831</v>
      </c>
      <c r="B252" s="18" t="s">
        <v>816</v>
      </c>
      <c r="C252" s="13" t="s">
        <v>32</v>
      </c>
      <c r="D252" s="13" t="s">
        <v>32</v>
      </c>
      <c r="E252" s="13" t="s">
        <v>32</v>
      </c>
      <c r="F252" s="13" t="s">
        <v>32</v>
      </c>
      <c r="G252" s="13" t="s">
        <v>32</v>
      </c>
      <c r="H252" s="13" t="s">
        <v>32</v>
      </c>
      <c r="I252" s="13" t="s">
        <v>32</v>
      </c>
      <c r="J252" s="13" t="s">
        <v>32</v>
      </c>
      <c r="K252" s="13" t="s">
        <v>32</v>
      </c>
      <c r="L252" s="13" t="s">
        <v>32</v>
      </c>
      <c r="M252" s="13" t="s">
        <v>32</v>
      </c>
      <c r="N252" s="13" t="s">
        <v>32</v>
      </c>
      <c r="O252" s="13" t="s">
        <v>32</v>
      </c>
      <c r="P252" s="13" t="s">
        <v>32</v>
      </c>
      <c r="Q252" s="13" t="s">
        <v>32</v>
      </c>
      <c r="R252" s="13" t="s">
        <v>32</v>
      </c>
      <c r="S252" s="13" t="s">
        <v>32</v>
      </c>
      <c r="T252" s="13" t="s">
        <v>32</v>
      </c>
      <c r="U252" s="13" t="s">
        <v>32</v>
      </c>
      <c r="V252" s="13" t="s">
        <v>32</v>
      </c>
      <c r="W252" s="13" t="s">
        <v>32</v>
      </c>
      <c r="X252" s="13" t="s">
        <v>32</v>
      </c>
      <c r="Y252" s="13" t="s">
        <v>32</v>
      </c>
      <c r="Z252" s="13" t="s">
        <v>32</v>
      </c>
      <c r="AA252" s="17"/>
      <c r="AB252" s="17"/>
    </row>
    <row r="253" customFormat="false" ht="12.75" hidden="false" customHeight="false" outlineLevel="0" collapsed="false">
      <c r="A253" s="15" t="s">
        <v>835</v>
      </c>
      <c r="B253" s="18" t="s">
        <v>837</v>
      </c>
      <c r="C253" s="13" t="s">
        <v>1515</v>
      </c>
      <c r="D253" s="13" t="s">
        <v>1487</v>
      </c>
      <c r="E253" s="13" t="s">
        <v>1516</v>
      </c>
      <c r="F253" s="13" t="s">
        <v>32</v>
      </c>
      <c r="G253" s="13" t="s">
        <v>32</v>
      </c>
      <c r="H253" s="13" t="s">
        <v>32</v>
      </c>
      <c r="I253" s="13" t="s">
        <v>32</v>
      </c>
      <c r="J253" s="13" t="s">
        <v>32</v>
      </c>
      <c r="K253" s="13" t="n">
        <v>20</v>
      </c>
      <c r="L253" s="13" t="n">
        <v>5</v>
      </c>
      <c r="M253" s="13" t="n">
        <v>5</v>
      </c>
      <c r="N253" s="13" t="s">
        <v>32</v>
      </c>
      <c r="O253" s="13" t="s">
        <v>32</v>
      </c>
      <c r="P253" s="13" t="s">
        <v>32</v>
      </c>
      <c r="Q253" s="13" t="s">
        <v>32</v>
      </c>
      <c r="R253" s="13" t="s">
        <v>32</v>
      </c>
      <c r="S253" s="13" t="s">
        <v>1409</v>
      </c>
      <c r="T253" s="17" t="s">
        <v>248</v>
      </c>
      <c r="U253" s="17" t="s">
        <v>248</v>
      </c>
      <c r="V253" s="17" t="s">
        <v>32</v>
      </c>
      <c r="W253" s="17" t="s">
        <v>32</v>
      </c>
      <c r="X253" s="17" t="s">
        <v>32</v>
      </c>
      <c r="Y253" s="17" t="s">
        <v>32</v>
      </c>
      <c r="Z253" s="17" t="s">
        <v>32</v>
      </c>
      <c r="AA253" s="17"/>
      <c r="AB253" s="17"/>
    </row>
    <row r="254" customFormat="false" ht="12.75" hidden="false" customHeight="false" outlineLevel="0" collapsed="false">
      <c r="A254" s="15" t="s">
        <v>839</v>
      </c>
      <c r="B254" s="18" t="s">
        <v>837</v>
      </c>
      <c r="C254" s="13" t="s">
        <v>1515</v>
      </c>
      <c r="D254" s="13" t="s">
        <v>1569</v>
      </c>
      <c r="E254" s="13" t="s">
        <v>1570</v>
      </c>
      <c r="F254" s="13" t="s">
        <v>1501</v>
      </c>
      <c r="G254" s="13" t="s">
        <v>1471</v>
      </c>
      <c r="H254" s="13" t="s">
        <v>32</v>
      </c>
      <c r="I254" s="13" t="s">
        <v>32</v>
      </c>
      <c r="J254" s="13" t="s">
        <v>32</v>
      </c>
      <c r="K254" s="13" t="n">
        <v>40</v>
      </c>
      <c r="L254" s="13" t="n">
        <v>20</v>
      </c>
      <c r="M254" s="13" t="n">
        <v>10</v>
      </c>
      <c r="N254" s="13" t="n">
        <v>10</v>
      </c>
      <c r="O254" s="13" t="n">
        <v>20</v>
      </c>
      <c r="P254" s="13" t="s">
        <v>32</v>
      </c>
      <c r="Q254" s="13" t="s">
        <v>32</v>
      </c>
      <c r="R254" s="13" t="s">
        <v>32</v>
      </c>
      <c r="S254" s="13" t="s">
        <v>1409</v>
      </c>
      <c r="T254" s="13" t="s">
        <v>1409</v>
      </c>
      <c r="U254" s="13" t="s">
        <v>1409</v>
      </c>
      <c r="V254" s="13" t="s">
        <v>1409</v>
      </c>
      <c r="W254" s="13" t="s">
        <v>248</v>
      </c>
      <c r="X254" s="17" t="s">
        <v>32</v>
      </c>
      <c r="Y254" s="17" t="s">
        <v>32</v>
      </c>
      <c r="Z254" s="17" t="s">
        <v>32</v>
      </c>
      <c r="AA254" s="17"/>
      <c r="AB254" s="17"/>
    </row>
    <row r="255" customFormat="false" ht="12.75" hidden="false" customHeight="false" outlineLevel="0" collapsed="false">
      <c r="A255" s="15" t="s">
        <v>845</v>
      </c>
      <c r="B255" s="18" t="s">
        <v>816</v>
      </c>
      <c r="C255" s="13" t="s">
        <v>1465</v>
      </c>
      <c r="D255" s="13" t="s">
        <v>32</v>
      </c>
      <c r="E255" s="13" t="s">
        <v>32</v>
      </c>
      <c r="F255" s="13" t="s">
        <v>32</v>
      </c>
      <c r="G255" s="13" t="s">
        <v>32</v>
      </c>
      <c r="H255" s="13" t="s">
        <v>32</v>
      </c>
      <c r="I255" s="13" t="s">
        <v>32</v>
      </c>
      <c r="J255" s="13" t="s">
        <v>32</v>
      </c>
      <c r="K255" s="13" t="s">
        <v>1409</v>
      </c>
      <c r="L255" s="13" t="s">
        <v>32</v>
      </c>
      <c r="M255" s="13" t="s">
        <v>32</v>
      </c>
      <c r="N255" s="13" t="s">
        <v>32</v>
      </c>
      <c r="O255" s="13" t="s">
        <v>32</v>
      </c>
      <c r="P255" s="13" t="s">
        <v>32</v>
      </c>
      <c r="Q255" s="13" t="s">
        <v>32</v>
      </c>
      <c r="R255" s="13" t="s">
        <v>32</v>
      </c>
      <c r="S255" s="13" t="s">
        <v>32</v>
      </c>
      <c r="T255" s="13" t="s">
        <v>32</v>
      </c>
      <c r="U255" s="13" t="s">
        <v>32</v>
      </c>
      <c r="V255" s="13" t="s">
        <v>32</v>
      </c>
      <c r="W255" s="13" t="s">
        <v>32</v>
      </c>
      <c r="X255" s="13" t="s">
        <v>32</v>
      </c>
      <c r="Y255" s="13" t="s">
        <v>32</v>
      </c>
      <c r="Z255" s="13" t="s">
        <v>32</v>
      </c>
      <c r="AA255" s="17"/>
      <c r="AB255" s="17"/>
    </row>
    <row r="256" customFormat="false" ht="12.75" hidden="false" customHeight="false" outlineLevel="0" collapsed="false">
      <c r="A256" s="15" t="s">
        <v>849</v>
      </c>
      <c r="B256" s="18" t="s">
        <v>816</v>
      </c>
      <c r="C256" s="13" t="s">
        <v>1463</v>
      </c>
      <c r="D256" s="13" t="s">
        <v>1465</v>
      </c>
      <c r="E256" s="13" t="s">
        <v>1466</v>
      </c>
      <c r="F256" s="13" t="s">
        <v>1487</v>
      </c>
      <c r="G256" s="13" t="s">
        <v>32</v>
      </c>
      <c r="H256" s="13" t="s">
        <v>32</v>
      </c>
      <c r="I256" s="13" t="s">
        <v>32</v>
      </c>
      <c r="J256" s="13" t="s">
        <v>32</v>
      </c>
      <c r="K256" s="13" t="s">
        <v>1409</v>
      </c>
      <c r="L256" s="13" t="s">
        <v>1409</v>
      </c>
      <c r="M256" s="13" t="s">
        <v>248</v>
      </c>
      <c r="N256" s="13" t="s">
        <v>1409</v>
      </c>
      <c r="O256" s="13" t="s">
        <v>248</v>
      </c>
      <c r="P256" s="13" t="s">
        <v>32</v>
      </c>
      <c r="Q256" s="13" t="s">
        <v>32</v>
      </c>
      <c r="R256" s="13" t="s">
        <v>32</v>
      </c>
      <c r="S256" s="13" t="s">
        <v>32</v>
      </c>
      <c r="T256" s="13" t="s">
        <v>32</v>
      </c>
      <c r="U256" s="13" t="s">
        <v>32</v>
      </c>
      <c r="V256" s="13" t="s">
        <v>32</v>
      </c>
      <c r="W256" s="13" t="s">
        <v>32</v>
      </c>
      <c r="X256" s="13" t="s">
        <v>32</v>
      </c>
      <c r="Y256" s="13" t="s">
        <v>32</v>
      </c>
      <c r="Z256" s="13" t="s">
        <v>32</v>
      </c>
      <c r="AA256" s="17"/>
      <c r="AB256" s="17"/>
    </row>
    <row r="257" customFormat="false" ht="12.75" hidden="false" customHeight="false" outlineLevel="0" collapsed="false">
      <c r="A257" s="15" t="s">
        <v>853</v>
      </c>
      <c r="B257" s="18" t="s">
        <v>837</v>
      </c>
      <c r="C257" s="13" t="s">
        <v>1501</v>
      </c>
      <c r="D257" s="13" t="s">
        <v>1463</v>
      </c>
      <c r="E257" s="13" t="s">
        <v>1571</v>
      </c>
      <c r="F257" s="13" t="s">
        <v>1465</v>
      </c>
      <c r="G257" s="13" t="s">
        <v>1471</v>
      </c>
      <c r="H257" s="13" t="s">
        <v>1572</v>
      </c>
      <c r="I257" s="13" t="s">
        <v>32</v>
      </c>
      <c r="J257" s="13" t="s">
        <v>32</v>
      </c>
      <c r="K257" s="13" t="n">
        <v>20</v>
      </c>
      <c r="L257" s="13" t="n">
        <v>20</v>
      </c>
      <c r="M257" s="13" t="n">
        <v>1</v>
      </c>
      <c r="N257" s="13" t="n">
        <v>3</v>
      </c>
      <c r="O257" s="13" t="n">
        <v>5</v>
      </c>
      <c r="P257" s="13" t="n">
        <v>1</v>
      </c>
      <c r="Q257" s="13" t="s">
        <v>32</v>
      </c>
      <c r="R257" s="13" t="s">
        <v>32</v>
      </c>
      <c r="S257" s="13" t="s">
        <v>1409</v>
      </c>
      <c r="T257" s="17" t="s">
        <v>1409</v>
      </c>
      <c r="U257" s="17" t="s">
        <v>1409</v>
      </c>
      <c r="V257" s="17" t="s">
        <v>1409</v>
      </c>
      <c r="W257" s="17" t="s">
        <v>248</v>
      </c>
      <c r="X257" s="17" t="s">
        <v>248</v>
      </c>
      <c r="Y257" s="17" t="s">
        <v>32</v>
      </c>
      <c r="Z257" s="17" t="s">
        <v>32</v>
      </c>
      <c r="AA257" s="17"/>
      <c r="AB257" s="17"/>
    </row>
    <row r="258" customFormat="false" ht="12.75" hidden="false" customHeight="false" outlineLevel="0" collapsed="false">
      <c r="A258" s="15" t="s">
        <v>857</v>
      </c>
      <c r="B258" s="18" t="s">
        <v>837</v>
      </c>
      <c r="C258" s="13" t="s">
        <v>1522</v>
      </c>
      <c r="D258" s="13" t="s">
        <v>32</v>
      </c>
      <c r="E258" s="13" t="s">
        <v>32</v>
      </c>
      <c r="F258" s="13" t="s">
        <v>32</v>
      </c>
      <c r="G258" s="13" t="s">
        <v>32</v>
      </c>
      <c r="H258" s="13" t="s">
        <v>32</v>
      </c>
      <c r="I258" s="13" t="s">
        <v>32</v>
      </c>
      <c r="J258" s="13" t="s">
        <v>32</v>
      </c>
      <c r="K258" s="13" t="n">
        <v>70</v>
      </c>
      <c r="L258" s="13" t="s">
        <v>32</v>
      </c>
      <c r="M258" s="13" t="s">
        <v>32</v>
      </c>
      <c r="N258" s="13" t="s">
        <v>32</v>
      </c>
      <c r="O258" s="13" t="s">
        <v>32</v>
      </c>
      <c r="P258" s="13" t="s">
        <v>32</v>
      </c>
      <c r="Q258" s="13" t="s">
        <v>32</v>
      </c>
      <c r="R258" s="13" t="s">
        <v>32</v>
      </c>
      <c r="S258" s="13" t="s">
        <v>1409</v>
      </c>
      <c r="T258" s="13" t="s">
        <v>32</v>
      </c>
      <c r="U258" s="13" t="s">
        <v>32</v>
      </c>
      <c r="V258" s="13" t="s">
        <v>32</v>
      </c>
      <c r="W258" s="13" t="s">
        <v>32</v>
      </c>
      <c r="X258" s="13" t="s">
        <v>32</v>
      </c>
      <c r="Y258" s="13" t="s">
        <v>32</v>
      </c>
      <c r="Z258" s="13" t="s">
        <v>32</v>
      </c>
      <c r="AA258" s="17"/>
      <c r="AB258" s="17"/>
    </row>
    <row r="259" customFormat="false" ht="12.75" hidden="false" customHeight="false" outlineLevel="0" collapsed="false">
      <c r="A259" s="15" t="s">
        <v>861</v>
      </c>
      <c r="B259" s="18" t="s">
        <v>837</v>
      </c>
      <c r="C259" s="13" t="s">
        <v>1522</v>
      </c>
      <c r="D259" s="13" t="s">
        <v>1501</v>
      </c>
      <c r="E259" s="13" t="s">
        <v>32</v>
      </c>
      <c r="F259" s="13" t="s">
        <v>32</v>
      </c>
      <c r="G259" s="13" t="s">
        <v>32</v>
      </c>
      <c r="H259" s="13" t="s">
        <v>32</v>
      </c>
      <c r="I259" s="13" t="s">
        <v>32</v>
      </c>
      <c r="J259" s="13" t="s">
        <v>32</v>
      </c>
      <c r="K259" s="13" t="n">
        <v>25</v>
      </c>
      <c r="L259" s="13" t="n">
        <v>50</v>
      </c>
      <c r="M259" s="13" t="s">
        <v>32</v>
      </c>
      <c r="N259" s="13" t="s">
        <v>32</v>
      </c>
      <c r="O259" s="13" t="s">
        <v>32</v>
      </c>
      <c r="P259" s="13" t="s">
        <v>32</v>
      </c>
      <c r="Q259" s="13" t="s">
        <v>32</v>
      </c>
      <c r="R259" s="13" t="s">
        <v>32</v>
      </c>
      <c r="S259" s="13" t="s">
        <v>1409</v>
      </c>
      <c r="T259" s="13" t="s">
        <v>1409</v>
      </c>
      <c r="U259" s="13" t="s">
        <v>32</v>
      </c>
      <c r="V259" s="13" t="s">
        <v>32</v>
      </c>
      <c r="W259" s="13" t="s">
        <v>32</v>
      </c>
      <c r="X259" s="13" t="s">
        <v>32</v>
      </c>
      <c r="Y259" s="13" t="s">
        <v>32</v>
      </c>
      <c r="Z259" s="13" t="s">
        <v>32</v>
      </c>
      <c r="AA259" s="17"/>
      <c r="AB259" s="17"/>
    </row>
    <row r="260" customFormat="false" ht="12.75" hidden="false" customHeight="false" outlineLevel="0" collapsed="false">
      <c r="A260" s="15" t="s">
        <v>864</v>
      </c>
      <c r="B260" s="18" t="s">
        <v>873</v>
      </c>
      <c r="C260" s="13" t="s">
        <v>32</v>
      </c>
      <c r="D260" s="13" t="s">
        <v>32</v>
      </c>
      <c r="E260" s="13" t="s">
        <v>32</v>
      </c>
      <c r="F260" s="13" t="s">
        <v>32</v>
      </c>
      <c r="G260" s="13" t="s">
        <v>32</v>
      </c>
      <c r="H260" s="13" t="s">
        <v>32</v>
      </c>
      <c r="I260" s="13" t="s">
        <v>32</v>
      </c>
      <c r="J260" s="13" t="s">
        <v>32</v>
      </c>
      <c r="K260" s="13" t="s">
        <v>32</v>
      </c>
      <c r="L260" s="13" t="s">
        <v>32</v>
      </c>
      <c r="M260" s="13" t="s">
        <v>32</v>
      </c>
      <c r="N260" s="13" t="s">
        <v>32</v>
      </c>
      <c r="O260" s="13" t="s">
        <v>32</v>
      </c>
      <c r="P260" s="13" t="s">
        <v>32</v>
      </c>
      <c r="Q260" s="13" t="s">
        <v>32</v>
      </c>
      <c r="R260" s="13" t="s">
        <v>32</v>
      </c>
      <c r="S260" s="13" t="s">
        <v>32</v>
      </c>
      <c r="T260" s="13" t="s">
        <v>32</v>
      </c>
      <c r="U260" s="13" t="s">
        <v>32</v>
      </c>
      <c r="V260" s="13" t="s">
        <v>32</v>
      </c>
      <c r="W260" s="13" t="s">
        <v>32</v>
      </c>
      <c r="X260" s="13" t="s">
        <v>32</v>
      </c>
      <c r="Y260" s="13" t="s">
        <v>32</v>
      </c>
      <c r="Z260" s="13" t="s">
        <v>32</v>
      </c>
      <c r="AA260" s="13"/>
      <c r="AB260" s="13"/>
      <c r="AC260" s="13"/>
    </row>
    <row r="261" customFormat="false" ht="12.75" hidden="false" customHeight="false" outlineLevel="0" collapsed="false">
      <c r="A261" s="15" t="s">
        <v>866</v>
      </c>
      <c r="B261" s="18" t="s">
        <v>873</v>
      </c>
      <c r="C261" s="13" t="s">
        <v>1464</v>
      </c>
      <c r="D261" s="13" t="s">
        <v>1573</v>
      </c>
      <c r="E261" s="13" t="s">
        <v>1574</v>
      </c>
      <c r="F261" s="13" t="s">
        <v>1463</v>
      </c>
      <c r="G261" s="13" t="s">
        <v>1525</v>
      </c>
      <c r="H261" s="13" t="s">
        <v>32</v>
      </c>
      <c r="I261" s="13" t="s">
        <v>32</v>
      </c>
      <c r="J261" s="13" t="s">
        <v>32</v>
      </c>
      <c r="K261" s="13" t="n">
        <v>5</v>
      </c>
      <c r="L261" s="13" t="n">
        <v>10</v>
      </c>
      <c r="M261" s="13" t="n">
        <v>10</v>
      </c>
      <c r="N261" s="13" t="n">
        <v>10</v>
      </c>
      <c r="O261" s="13" t="n">
        <v>5</v>
      </c>
      <c r="P261" s="13" t="s">
        <v>32</v>
      </c>
      <c r="Q261" s="13" t="s">
        <v>32</v>
      </c>
      <c r="R261" s="13" t="s">
        <v>32</v>
      </c>
      <c r="S261" s="13" t="s">
        <v>248</v>
      </c>
      <c r="T261" s="17" t="s">
        <v>248</v>
      </c>
      <c r="U261" s="17" t="s">
        <v>248</v>
      </c>
      <c r="V261" s="17" t="s">
        <v>1409</v>
      </c>
      <c r="W261" s="17" t="s">
        <v>1409</v>
      </c>
      <c r="X261" s="17" t="s">
        <v>32</v>
      </c>
      <c r="Y261" s="17" t="s">
        <v>32</v>
      </c>
      <c r="Z261" s="17" t="s">
        <v>32</v>
      </c>
      <c r="AA261" s="17"/>
      <c r="AB261" s="17"/>
    </row>
    <row r="262" customFormat="false" ht="12.75" hidden="false" customHeight="false" outlineLevel="0" collapsed="false">
      <c r="A262" s="15" t="s">
        <v>871</v>
      </c>
      <c r="B262" s="18" t="s">
        <v>873</v>
      </c>
      <c r="C262" s="13" t="s">
        <v>1574</v>
      </c>
      <c r="D262" s="13" t="s">
        <v>32</v>
      </c>
      <c r="E262" s="13" t="s">
        <v>32</v>
      </c>
      <c r="F262" s="13" t="s">
        <v>32</v>
      </c>
      <c r="G262" s="13" t="s">
        <v>32</v>
      </c>
      <c r="H262" s="13" t="s">
        <v>32</v>
      </c>
      <c r="I262" s="13" t="s">
        <v>32</v>
      </c>
      <c r="J262" s="13" t="s">
        <v>32</v>
      </c>
      <c r="K262" s="13" t="n">
        <v>30</v>
      </c>
      <c r="L262" s="13" t="s">
        <v>32</v>
      </c>
      <c r="M262" s="13" t="s">
        <v>32</v>
      </c>
      <c r="N262" s="13" t="s">
        <v>32</v>
      </c>
      <c r="O262" s="13" t="s">
        <v>32</v>
      </c>
      <c r="P262" s="13" t="s">
        <v>32</v>
      </c>
      <c r="Q262" s="13" t="s">
        <v>32</v>
      </c>
      <c r="R262" s="13" t="s">
        <v>32</v>
      </c>
      <c r="S262" s="13" t="s">
        <v>248</v>
      </c>
      <c r="T262" s="17" t="s">
        <v>32</v>
      </c>
      <c r="U262" s="17" t="s">
        <v>32</v>
      </c>
      <c r="V262" s="17" t="s">
        <v>32</v>
      </c>
      <c r="W262" s="17" t="s">
        <v>32</v>
      </c>
      <c r="X262" s="17" t="s">
        <v>32</v>
      </c>
      <c r="Y262" s="17" t="s">
        <v>32</v>
      </c>
      <c r="Z262" s="17" t="s">
        <v>32</v>
      </c>
      <c r="AA262" s="17"/>
      <c r="AB262" s="17"/>
      <c r="AC262" s="17"/>
    </row>
    <row r="263" customFormat="false" ht="12.75" hidden="false" customHeight="false" outlineLevel="0" collapsed="false">
      <c r="A263" s="15" t="s">
        <v>876</v>
      </c>
      <c r="B263" s="18" t="s">
        <v>873</v>
      </c>
      <c r="C263" s="13" t="s">
        <v>1515</v>
      </c>
      <c r="D263" s="13" t="s">
        <v>1569</v>
      </c>
      <c r="E263" s="13" t="s">
        <v>1535</v>
      </c>
      <c r="F263" s="13" t="s">
        <v>32</v>
      </c>
      <c r="G263" s="13" t="s">
        <v>32</v>
      </c>
      <c r="H263" s="13" t="s">
        <v>32</v>
      </c>
      <c r="I263" s="13" t="s">
        <v>32</v>
      </c>
      <c r="J263" s="13" t="s">
        <v>32</v>
      </c>
      <c r="K263" s="13" t="n">
        <v>30</v>
      </c>
      <c r="L263" s="13" t="n">
        <v>1</v>
      </c>
      <c r="M263" s="13" t="n">
        <v>4</v>
      </c>
      <c r="N263" s="13" t="s">
        <v>32</v>
      </c>
      <c r="O263" s="13" t="s">
        <v>32</v>
      </c>
      <c r="P263" s="13" t="s">
        <v>32</v>
      </c>
      <c r="Q263" s="13" t="s">
        <v>32</v>
      </c>
      <c r="R263" s="13" t="s">
        <v>32</v>
      </c>
      <c r="S263" s="13" t="s">
        <v>1409</v>
      </c>
      <c r="T263" s="17" t="s">
        <v>1409</v>
      </c>
      <c r="U263" s="17" t="s">
        <v>248</v>
      </c>
      <c r="V263" s="17" t="s">
        <v>32</v>
      </c>
      <c r="W263" s="17" t="s">
        <v>32</v>
      </c>
      <c r="X263" s="17" t="s">
        <v>32</v>
      </c>
      <c r="Y263" s="17" t="s">
        <v>32</v>
      </c>
      <c r="Z263" s="17" t="s">
        <v>32</v>
      </c>
      <c r="AA263" s="17"/>
      <c r="AB263" s="17"/>
    </row>
    <row r="264" customFormat="false" ht="12.75" hidden="false" customHeight="false" outlineLevel="0" collapsed="false">
      <c r="A264" s="15" t="s">
        <v>882</v>
      </c>
      <c r="B264" s="18" t="s">
        <v>837</v>
      </c>
      <c r="C264" s="13" t="s">
        <v>1522</v>
      </c>
      <c r="D264" s="13" t="s">
        <v>32</v>
      </c>
      <c r="E264" s="13" t="s">
        <v>32</v>
      </c>
      <c r="F264" s="13" t="s">
        <v>32</v>
      </c>
      <c r="G264" s="13" t="s">
        <v>32</v>
      </c>
      <c r="H264" s="13" t="s">
        <v>32</v>
      </c>
      <c r="I264" s="13" t="s">
        <v>32</v>
      </c>
      <c r="J264" s="13" t="s">
        <v>32</v>
      </c>
      <c r="K264" s="13" t="n">
        <v>75</v>
      </c>
      <c r="L264" s="13" t="s">
        <v>32</v>
      </c>
      <c r="M264" s="13" t="s">
        <v>32</v>
      </c>
      <c r="N264" s="13" t="s">
        <v>32</v>
      </c>
      <c r="O264" s="13" t="s">
        <v>32</v>
      </c>
      <c r="P264" s="13" t="s">
        <v>32</v>
      </c>
      <c r="Q264" s="13" t="s">
        <v>32</v>
      </c>
      <c r="R264" s="13" t="s">
        <v>32</v>
      </c>
      <c r="S264" s="13" t="s">
        <v>1409</v>
      </c>
      <c r="T264" s="13" t="s">
        <v>32</v>
      </c>
      <c r="U264" s="13" t="s">
        <v>32</v>
      </c>
      <c r="V264" s="13" t="s">
        <v>32</v>
      </c>
      <c r="W264" s="13" t="s">
        <v>32</v>
      </c>
      <c r="X264" s="13" t="s">
        <v>32</v>
      </c>
      <c r="Y264" s="13" t="s">
        <v>32</v>
      </c>
      <c r="Z264" s="13" t="s">
        <v>32</v>
      </c>
      <c r="AA264" s="17"/>
      <c r="AB264" s="17"/>
    </row>
    <row r="265" customFormat="false" ht="12.75" hidden="false" customHeight="false" outlineLevel="0" collapsed="false">
      <c r="A265" s="15" t="s">
        <v>886</v>
      </c>
      <c r="B265" s="18" t="s">
        <v>837</v>
      </c>
      <c r="C265" s="13" t="s">
        <v>1522</v>
      </c>
      <c r="D265" s="13" t="s">
        <v>32</v>
      </c>
      <c r="E265" s="13" t="s">
        <v>32</v>
      </c>
      <c r="F265" s="13" t="s">
        <v>32</v>
      </c>
      <c r="G265" s="13" t="s">
        <v>32</v>
      </c>
      <c r="H265" s="13" t="s">
        <v>32</v>
      </c>
      <c r="I265" s="13" t="s">
        <v>32</v>
      </c>
      <c r="J265" s="13" t="s">
        <v>32</v>
      </c>
      <c r="K265" s="13" t="n">
        <v>80</v>
      </c>
      <c r="L265" s="13" t="s">
        <v>32</v>
      </c>
      <c r="M265" s="13" t="s">
        <v>32</v>
      </c>
      <c r="N265" s="13" t="s">
        <v>32</v>
      </c>
      <c r="O265" s="13" t="s">
        <v>32</v>
      </c>
      <c r="P265" s="13" t="s">
        <v>32</v>
      </c>
      <c r="Q265" s="13" t="s">
        <v>32</v>
      </c>
      <c r="R265" s="13" t="s">
        <v>32</v>
      </c>
      <c r="S265" s="13" t="s">
        <v>1409</v>
      </c>
      <c r="T265" s="13" t="s">
        <v>32</v>
      </c>
      <c r="U265" s="13" t="s">
        <v>32</v>
      </c>
      <c r="V265" s="13" t="s">
        <v>32</v>
      </c>
      <c r="W265" s="13" t="s">
        <v>32</v>
      </c>
      <c r="X265" s="13" t="s">
        <v>32</v>
      </c>
      <c r="Y265" s="13" t="s">
        <v>32</v>
      </c>
      <c r="Z265" s="13" t="s">
        <v>32</v>
      </c>
      <c r="AA265" s="17"/>
      <c r="AB265" s="17"/>
    </row>
    <row r="266" customFormat="false" ht="12.75" hidden="false" customHeight="false" outlineLevel="0" collapsed="false">
      <c r="A266" s="15" t="s">
        <v>889</v>
      </c>
      <c r="B266" s="18" t="s">
        <v>878</v>
      </c>
      <c r="C266" s="13" t="s">
        <v>1501</v>
      </c>
      <c r="D266" s="13" t="s">
        <v>1569</v>
      </c>
      <c r="E266" s="13" t="s">
        <v>1471</v>
      </c>
      <c r="F266" s="13" t="s">
        <v>32</v>
      </c>
      <c r="G266" s="13" t="s">
        <v>32</v>
      </c>
      <c r="H266" s="13" t="s">
        <v>32</v>
      </c>
      <c r="I266" s="13" t="s">
        <v>32</v>
      </c>
      <c r="J266" s="13" t="s">
        <v>32</v>
      </c>
      <c r="K266" s="13" t="n">
        <v>70</v>
      </c>
      <c r="L266" s="13" t="n">
        <v>10</v>
      </c>
      <c r="M266" s="13" t="n">
        <v>20</v>
      </c>
      <c r="N266" s="13" t="s">
        <v>32</v>
      </c>
      <c r="O266" s="13" t="s">
        <v>32</v>
      </c>
      <c r="P266" s="13" t="s">
        <v>32</v>
      </c>
      <c r="Q266" s="13" t="s">
        <v>32</v>
      </c>
      <c r="R266" s="13" t="s">
        <v>32</v>
      </c>
      <c r="S266" s="13" t="s">
        <v>1409</v>
      </c>
      <c r="T266" s="17" t="s">
        <v>1409</v>
      </c>
      <c r="U266" s="17" t="s">
        <v>248</v>
      </c>
      <c r="V266" s="17" t="s">
        <v>32</v>
      </c>
      <c r="W266" s="17" t="s">
        <v>32</v>
      </c>
      <c r="X266" s="17" t="s">
        <v>32</v>
      </c>
      <c r="Y266" s="17" t="s">
        <v>32</v>
      </c>
      <c r="Z266" s="17" t="s">
        <v>32</v>
      </c>
      <c r="AA266" s="17"/>
      <c r="AB266" s="17"/>
    </row>
    <row r="267" customFormat="false" ht="12.75" hidden="false" customHeight="false" outlineLevel="0" collapsed="false">
      <c r="A267" s="15" t="s">
        <v>892</v>
      </c>
      <c r="B267" s="18" t="s">
        <v>894</v>
      </c>
      <c r="C267" s="13" t="s">
        <v>1487</v>
      </c>
      <c r="D267" s="13" t="s">
        <v>1478</v>
      </c>
      <c r="E267" s="13" t="s">
        <v>1575</v>
      </c>
      <c r="F267" s="13" t="s">
        <v>32</v>
      </c>
      <c r="G267" s="13" t="s">
        <v>32</v>
      </c>
      <c r="H267" s="13" t="s">
        <v>32</v>
      </c>
      <c r="I267" s="13" t="s">
        <v>32</v>
      </c>
      <c r="J267" s="13" t="s">
        <v>32</v>
      </c>
      <c r="K267" s="13" t="n">
        <v>5</v>
      </c>
      <c r="L267" s="13" t="n">
        <v>2</v>
      </c>
      <c r="M267" s="13" t="n">
        <v>3</v>
      </c>
      <c r="N267" s="13" t="s">
        <v>32</v>
      </c>
      <c r="O267" s="13" t="s">
        <v>32</v>
      </c>
      <c r="P267" s="13" t="s">
        <v>32</v>
      </c>
      <c r="Q267" s="13" t="s">
        <v>32</v>
      </c>
      <c r="R267" s="13" t="s">
        <v>32</v>
      </c>
      <c r="S267" s="13" t="s">
        <v>248</v>
      </c>
      <c r="T267" s="17" t="s">
        <v>248</v>
      </c>
      <c r="U267" s="17" t="s">
        <v>1409</v>
      </c>
      <c r="V267" s="17" t="s">
        <v>32</v>
      </c>
      <c r="W267" s="17" t="s">
        <v>32</v>
      </c>
      <c r="X267" s="17" t="s">
        <v>32</v>
      </c>
      <c r="Y267" s="17" t="s">
        <v>32</v>
      </c>
      <c r="Z267" s="17" t="s">
        <v>32</v>
      </c>
      <c r="AA267" s="17"/>
      <c r="AB267" s="17"/>
    </row>
    <row r="268" customFormat="false" ht="12.75" hidden="false" customHeight="false" outlineLevel="0" collapsed="false">
      <c r="A268" s="15" t="s">
        <v>897</v>
      </c>
      <c r="B268" s="18" t="s">
        <v>837</v>
      </c>
      <c r="C268" s="13" t="s">
        <v>1501</v>
      </c>
      <c r="D268" s="13" t="s">
        <v>1576</v>
      </c>
      <c r="E268" s="13" t="s">
        <v>32</v>
      </c>
      <c r="F268" s="13" t="s">
        <v>32</v>
      </c>
      <c r="G268" s="13" t="s">
        <v>32</v>
      </c>
      <c r="H268" s="13" t="s">
        <v>32</v>
      </c>
      <c r="I268" s="13" t="s">
        <v>32</v>
      </c>
      <c r="J268" s="13" t="s">
        <v>32</v>
      </c>
      <c r="K268" s="13" t="n">
        <v>5</v>
      </c>
      <c r="L268" s="13" t="n">
        <v>55</v>
      </c>
      <c r="M268" s="13" t="s">
        <v>32</v>
      </c>
      <c r="N268" s="13" t="s">
        <v>32</v>
      </c>
      <c r="O268" s="13" t="s">
        <v>32</v>
      </c>
      <c r="P268" s="13" t="s">
        <v>32</v>
      </c>
      <c r="Q268" s="13" t="s">
        <v>32</v>
      </c>
      <c r="R268" s="13" t="s">
        <v>32</v>
      </c>
      <c r="S268" s="13" t="s">
        <v>1409</v>
      </c>
      <c r="T268" s="17" t="s">
        <v>1409</v>
      </c>
      <c r="U268" s="17" t="s">
        <v>32</v>
      </c>
      <c r="V268" s="17" t="s">
        <v>32</v>
      </c>
      <c r="W268" s="17" t="s">
        <v>32</v>
      </c>
      <c r="X268" s="17" t="s">
        <v>32</v>
      </c>
      <c r="Y268" s="17" t="s">
        <v>32</v>
      </c>
      <c r="Z268" s="17" t="s">
        <v>32</v>
      </c>
      <c r="AA268" s="17"/>
      <c r="AB268" s="17"/>
    </row>
    <row r="269" customFormat="false" ht="12.75" hidden="false" customHeight="false" outlineLevel="0" collapsed="false">
      <c r="A269" s="15" t="s">
        <v>901</v>
      </c>
      <c r="B269" s="18" t="s">
        <v>878</v>
      </c>
      <c r="C269" s="13" t="s">
        <v>1463</v>
      </c>
      <c r="D269" s="13" t="s">
        <v>1471</v>
      </c>
      <c r="E269" s="13" t="s">
        <v>1470</v>
      </c>
      <c r="F269" s="13" t="s">
        <v>32</v>
      </c>
      <c r="G269" s="13" t="s">
        <v>32</v>
      </c>
      <c r="H269" s="13" t="s">
        <v>32</v>
      </c>
      <c r="I269" s="13" t="s">
        <v>32</v>
      </c>
      <c r="J269" s="13" t="s">
        <v>32</v>
      </c>
      <c r="K269" s="13" t="n">
        <v>3</v>
      </c>
      <c r="L269" s="13" t="n">
        <v>65</v>
      </c>
      <c r="M269" s="13" t="n">
        <v>2</v>
      </c>
      <c r="N269" s="13" t="s">
        <v>32</v>
      </c>
      <c r="O269" s="13" t="s">
        <v>32</v>
      </c>
      <c r="P269" s="13" t="s">
        <v>32</v>
      </c>
      <c r="Q269" s="13" t="s">
        <v>32</v>
      </c>
      <c r="R269" s="13" t="s">
        <v>32</v>
      </c>
      <c r="S269" s="13" t="s">
        <v>1409</v>
      </c>
      <c r="T269" s="17" t="s">
        <v>248</v>
      </c>
      <c r="U269" s="17" t="s">
        <v>1409</v>
      </c>
      <c r="V269" s="17" t="s">
        <v>32</v>
      </c>
      <c r="W269" s="17" t="s">
        <v>32</v>
      </c>
      <c r="X269" s="17" t="s">
        <v>32</v>
      </c>
      <c r="Y269" s="17" t="s">
        <v>32</v>
      </c>
      <c r="Z269" s="17" t="s">
        <v>32</v>
      </c>
      <c r="AA269" s="17"/>
      <c r="AB269" s="17"/>
    </row>
    <row r="270" customFormat="false" ht="12.75" hidden="false" customHeight="false" outlineLevel="0" collapsed="false">
      <c r="A270" s="15" t="s">
        <v>906</v>
      </c>
      <c r="B270" s="18" t="s">
        <v>873</v>
      </c>
      <c r="C270" s="13" t="s">
        <v>1480</v>
      </c>
      <c r="D270" s="13" t="s">
        <v>1516</v>
      </c>
      <c r="E270" s="13" t="s">
        <v>32</v>
      </c>
      <c r="F270" s="13" t="s">
        <v>32</v>
      </c>
      <c r="G270" s="13" t="s">
        <v>32</v>
      </c>
      <c r="H270" s="13" t="s">
        <v>32</v>
      </c>
      <c r="I270" s="13" t="s">
        <v>32</v>
      </c>
      <c r="J270" s="13" t="s">
        <v>32</v>
      </c>
      <c r="K270" s="13" t="n">
        <v>5</v>
      </c>
      <c r="L270" s="13" t="n">
        <v>30</v>
      </c>
      <c r="M270" s="13" t="s">
        <v>32</v>
      </c>
      <c r="N270" s="13" t="s">
        <v>32</v>
      </c>
      <c r="O270" s="13" t="s">
        <v>32</v>
      </c>
      <c r="P270" s="13" t="s">
        <v>32</v>
      </c>
      <c r="Q270" s="13" t="s">
        <v>32</v>
      </c>
      <c r="R270" s="13" t="s">
        <v>32</v>
      </c>
      <c r="S270" s="13" t="s">
        <v>248</v>
      </c>
      <c r="T270" s="17" t="s">
        <v>248</v>
      </c>
      <c r="U270" s="17" t="s">
        <v>32</v>
      </c>
      <c r="V270" s="17" t="s">
        <v>32</v>
      </c>
      <c r="W270" s="17" t="s">
        <v>32</v>
      </c>
      <c r="X270" s="17" t="s">
        <v>32</v>
      </c>
      <c r="Y270" s="17" t="s">
        <v>32</v>
      </c>
      <c r="Z270" s="17" t="s">
        <v>32</v>
      </c>
      <c r="AA270" s="17"/>
      <c r="AB270" s="17"/>
    </row>
    <row r="271" customFormat="false" ht="12.75" hidden="false" customHeight="false" outlineLevel="0" collapsed="false">
      <c r="A271" s="15" t="s">
        <v>909</v>
      </c>
      <c r="B271" s="18" t="s">
        <v>873</v>
      </c>
      <c r="C271" s="13" t="s">
        <v>32</v>
      </c>
      <c r="D271" s="13" t="s">
        <v>32</v>
      </c>
      <c r="E271" s="13" t="s">
        <v>32</v>
      </c>
      <c r="F271" s="13" t="s">
        <v>32</v>
      </c>
      <c r="G271" s="13" t="s">
        <v>32</v>
      </c>
      <c r="H271" s="13" t="s">
        <v>32</v>
      </c>
      <c r="I271" s="13" t="s">
        <v>32</v>
      </c>
      <c r="J271" s="13" t="s">
        <v>32</v>
      </c>
      <c r="K271" s="13" t="s">
        <v>32</v>
      </c>
      <c r="L271" s="13" t="s">
        <v>32</v>
      </c>
      <c r="M271" s="13" t="s">
        <v>32</v>
      </c>
      <c r="N271" s="13" t="s">
        <v>32</v>
      </c>
      <c r="O271" s="13" t="s">
        <v>32</v>
      </c>
      <c r="P271" s="13" t="s">
        <v>32</v>
      </c>
      <c r="Q271" s="13" t="s">
        <v>32</v>
      </c>
      <c r="R271" s="13" t="s">
        <v>32</v>
      </c>
      <c r="S271" s="13" t="s">
        <v>32</v>
      </c>
      <c r="T271" s="13" t="s">
        <v>32</v>
      </c>
      <c r="U271" s="13" t="s">
        <v>32</v>
      </c>
      <c r="V271" s="13" t="s">
        <v>32</v>
      </c>
      <c r="W271" s="13" t="s">
        <v>32</v>
      </c>
      <c r="X271" s="13" t="s">
        <v>32</v>
      </c>
      <c r="Y271" s="13" t="s">
        <v>32</v>
      </c>
      <c r="Z271" s="13" t="s">
        <v>32</v>
      </c>
      <c r="AA271" s="17"/>
      <c r="AB271" s="17"/>
    </row>
    <row r="272" customFormat="false" ht="12.75" hidden="false" customHeight="false" outlineLevel="0" collapsed="false">
      <c r="A272" s="15" t="s">
        <v>911</v>
      </c>
      <c r="B272" s="18" t="s">
        <v>878</v>
      </c>
      <c r="C272" s="13" t="s">
        <v>1501</v>
      </c>
      <c r="D272" s="13" t="s">
        <v>1463</v>
      </c>
      <c r="E272" s="13" t="s">
        <v>1572</v>
      </c>
      <c r="F272" s="13" t="s">
        <v>1577</v>
      </c>
      <c r="G272" s="13" t="s">
        <v>1480</v>
      </c>
      <c r="H272" s="13" t="s">
        <v>32</v>
      </c>
      <c r="I272" s="13" t="s">
        <v>32</v>
      </c>
      <c r="J272" s="13" t="s">
        <v>32</v>
      </c>
      <c r="K272" s="13" t="n">
        <v>30</v>
      </c>
      <c r="L272" s="13" t="n">
        <v>20</v>
      </c>
      <c r="M272" s="13" t="n">
        <v>10</v>
      </c>
      <c r="N272" s="13" t="n">
        <v>4</v>
      </c>
      <c r="O272" s="13" t="n">
        <v>1</v>
      </c>
      <c r="P272" s="13" t="s">
        <v>32</v>
      </c>
      <c r="Q272" s="13" t="s">
        <v>32</v>
      </c>
      <c r="R272" s="13" t="s">
        <v>32</v>
      </c>
      <c r="S272" s="13" t="s">
        <v>1409</v>
      </c>
      <c r="T272" s="17" t="s">
        <v>1409</v>
      </c>
      <c r="U272" s="17" t="s">
        <v>248</v>
      </c>
      <c r="V272" s="17" t="s">
        <v>1409</v>
      </c>
      <c r="W272" s="17" t="s">
        <v>248</v>
      </c>
      <c r="X272" s="17" t="s">
        <v>32</v>
      </c>
      <c r="Y272" s="17" t="s">
        <v>32</v>
      </c>
      <c r="Z272" s="17" t="s">
        <v>32</v>
      </c>
      <c r="AA272" s="17"/>
      <c r="AB272" s="17"/>
    </row>
    <row r="273" customFormat="false" ht="12.75" hidden="false" customHeight="false" outlineLevel="0" collapsed="false">
      <c r="A273" s="15" t="s">
        <v>915</v>
      </c>
      <c r="B273" s="18" t="s">
        <v>873</v>
      </c>
      <c r="C273" s="13" t="s">
        <v>1463</v>
      </c>
      <c r="D273" s="13" t="s">
        <v>1465</v>
      </c>
      <c r="E273" s="13" t="s">
        <v>1468</v>
      </c>
      <c r="F273" s="13" t="s">
        <v>32</v>
      </c>
      <c r="G273" s="13" t="s">
        <v>32</v>
      </c>
      <c r="H273" s="13" t="s">
        <v>32</v>
      </c>
      <c r="I273" s="13" t="s">
        <v>32</v>
      </c>
      <c r="J273" s="13" t="s">
        <v>32</v>
      </c>
      <c r="K273" s="13" t="n">
        <v>10</v>
      </c>
      <c r="L273" s="13" t="n">
        <v>1</v>
      </c>
      <c r="M273" s="13" t="n">
        <v>4</v>
      </c>
      <c r="N273" s="13" t="s">
        <v>32</v>
      </c>
      <c r="O273" s="13" t="s">
        <v>32</v>
      </c>
      <c r="P273" s="13" t="s">
        <v>32</v>
      </c>
      <c r="Q273" s="13" t="s">
        <v>32</v>
      </c>
      <c r="R273" s="13" t="s">
        <v>32</v>
      </c>
      <c r="S273" s="13" t="s">
        <v>1409</v>
      </c>
      <c r="T273" s="13" t="s">
        <v>1409</v>
      </c>
      <c r="U273" s="13" t="s">
        <v>1409</v>
      </c>
      <c r="V273" s="13" t="s">
        <v>32</v>
      </c>
      <c r="W273" s="13" t="s">
        <v>32</v>
      </c>
      <c r="X273" s="13" t="s">
        <v>32</v>
      </c>
      <c r="Y273" s="13" t="s">
        <v>32</v>
      </c>
      <c r="Z273" s="13" t="s">
        <v>32</v>
      </c>
      <c r="AA273" s="17"/>
      <c r="AB273" s="17"/>
    </row>
    <row r="274" customFormat="false" ht="12.75" hidden="false" customHeight="false" outlineLevel="0" collapsed="false">
      <c r="A274" s="15" t="s">
        <v>920</v>
      </c>
      <c r="B274" s="18" t="s">
        <v>878</v>
      </c>
      <c r="C274" s="13" t="s">
        <v>32</v>
      </c>
      <c r="D274" s="13" t="s">
        <v>32</v>
      </c>
      <c r="E274" s="13" t="s">
        <v>32</v>
      </c>
      <c r="F274" s="13" t="s">
        <v>32</v>
      </c>
      <c r="G274" s="13" t="s">
        <v>32</v>
      </c>
      <c r="H274" s="13" t="s">
        <v>32</v>
      </c>
      <c r="I274" s="13" t="s">
        <v>32</v>
      </c>
      <c r="J274" s="13" t="s">
        <v>32</v>
      </c>
      <c r="K274" s="13" t="s">
        <v>32</v>
      </c>
      <c r="L274" s="13" t="s">
        <v>32</v>
      </c>
      <c r="M274" s="13" t="s">
        <v>32</v>
      </c>
      <c r="N274" s="13" t="s">
        <v>32</v>
      </c>
      <c r="O274" s="13" t="s">
        <v>32</v>
      </c>
      <c r="P274" s="13" t="s">
        <v>32</v>
      </c>
      <c r="Q274" s="13" t="s">
        <v>32</v>
      </c>
      <c r="R274" s="13" t="s">
        <v>32</v>
      </c>
      <c r="S274" s="13" t="s">
        <v>32</v>
      </c>
      <c r="T274" s="13" t="s">
        <v>32</v>
      </c>
      <c r="U274" s="13" t="s">
        <v>32</v>
      </c>
      <c r="V274" s="13" t="s">
        <v>32</v>
      </c>
      <c r="W274" s="13" t="s">
        <v>32</v>
      </c>
      <c r="X274" s="13" t="s">
        <v>32</v>
      </c>
      <c r="Y274" s="13" t="s">
        <v>32</v>
      </c>
      <c r="Z274" s="13" t="s">
        <v>32</v>
      </c>
      <c r="AA274" s="17"/>
      <c r="AB274" s="17"/>
    </row>
    <row r="275" customFormat="false" ht="12.75" hidden="false" customHeight="false" outlineLevel="0" collapsed="false">
      <c r="A275" s="15" t="s">
        <v>922</v>
      </c>
      <c r="B275" s="18" t="s">
        <v>878</v>
      </c>
      <c r="C275" s="13" t="s">
        <v>1487</v>
      </c>
      <c r="D275" s="13" t="s">
        <v>1501</v>
      </c>
      <c r="E275" s="13" t="s">
        <v>1572</v>
      </c>
      <c r="F275" s="13" t="s">
        <v>32</v>
      </c>
      <c r="G275" s="13" t="s">
        <v>32</v>
      </c>
      <c r="H275" s="13" t="s">
        <v>32</v>
      </c>
      <c r="I275" s="13" t="s">
        <v>32</v>
      </c>
      <c r="J275" s="13" t="s">
        <v>32</v>
      </c>
      <c r="K275" s="13" t="n">
        <v>15</v>
      </c>
      <c r="L275" s="13" t="n">
        <v>5</v>
      </c>
      <c r="M275" s="13" t="n">
        <v>5</v>
      </c>
      <c r="N275" s="13" t="s">
        <v>32</v>
      </c>
      <c r="O275" s="13" t="s">
        <v>32</v>
      </c>
      <c r="P275" s="13" t="s">
        <v>32</v>
      </c>
      <c r="Q275" s="13" t="s">
        <v>32</v>
      </c>
      <c r="R275" s="13" t="s">
        <v>32</v>
      </c>
      <c r="S275" s="13" t="s">
        <v>248</v>
      </c>
      <c r="T275" s="13" t="s">
        <v>1409</v>
      </c>
      <c r="U275" s="13" t="s">
        <v>248</v>
      </c>
      <c r="V275" s="13" t="s">
        <v>32</v>
      </c>
      <c r="W275" s="13" t="s">
        <v>32</v>
      </c>
      <c r="X275" s="13" t="s">
        <v>32</v>
      </c>
      <c r="Y275" s="13" t="s">
        <v>32</v>
      </c>
      <c r="Z275" s="13" t="s">
        <v>32</v>
      </c>
      <c r="AA275" s="17"/>
      <c r="AB275" s="17"/>
    </row>
    <row r="276" customFormat="false" ht="12.75" hidden="false" customHeight="false" outlineLevel="0" collapsed="false">
      <c r="A276" s="15" t="s">
        <v>926</v>
      </c>
      <c r="B276" s="18" t="s">
        <v>873</v>
      </c>
      <c r="C276" s="13" t="s">
        <v>1487</v>
      </c>
      <c r="D276" s="13" t="s">
        <v>1516</v>
      </c>
      <c r="E276" s="13" t="s">
        <v>1574</v>
      </c>
      <c r="F276" s="13" t="s">
        <v>1465</v>
      </c>
      <c r="G276" s="13" t="s">
        <v>32</v>
      </c>
      <c r="H276" s="13" t="s">
        <v>32</v>
      </c>
      <c r="I276" s="13" t="s">
        <v>32</v>
      </c>
      <c r="J276" s="13" t="s">
        <v>32</v>
      </c>
      <c r="K276" s="13" t="n">
        <v>5</v>
      </c>
      <c r="L276" s="13" t="n">
        <v>5</v>
      </c>
      <c r="M276" s="13" t="n">
        <v>5</v>
      </c>
      <c r="N276" s="13" t="n">
        <v>2</v>
      </c>
      <c r="O276" s="13" t="s">
        <v>32</v>
      </c>
      <c r="P276" s="13" t="s">
        <v>32</v>
      </c>
      <c r="Q276" s="13" t="s">
        <v>32</v>
      </c>
      <c r="R276" s="13" t="s">
        <v>32</v>
      </c>
      <c r="S276" s="13" t="s">
        <v>248</v>
      </c>
      <c r="T276" s="17" t="s">
        <v>248</v>
      </c>
      <c r="U276" s="17" t="s">
        <v>248</v>
      </c>
      <c r="V276" s="17" t="s">
        <v>1409</v>
      </c>
      <c r="W276" s="17" t="s">
        <v>32</v>
      </c>
      <c r="X276" s="17" t="s">
        <v>32</v>
      </c>
      <c r="Y276" s="17" t="s">
        <v>32</v>
      </c>
      <c r="Z276" s="17" t="s">
        <v>32</v>
      </c>
      <c r="AA276" s="17"/>
      <c r="AB276" s="17"/>
    </row>
    <row r="277" customFormat="false" ht="12.75" hidden="false" customHeight="false" outlineLevel="0" collapsed="false">
      <c r="A277" s="15" t="s">
        <v>929</v>
      </c>
      <c r="B277" s="18" t="s">
        <v>873</v>
      </c>
      <c r="C277" s="13" t="s">
        <v>32</v>
      </c>
      <c r="D277" s="13" t="s">
        <v>32</v>
      </c>
      <c r="E277" s="13" t="s">
        <v>32</v>
      </c>
      <c r="F277" s="13" t="s">
        <v>32</v>
      </c>
      <c r="G277" s="13" t="s">
        <v>32</v>
      </c>
      <c r="H277" s="13" t="s">
        <v>32</v>
      </c>
      <c r="I277" s="13" t="s">
        <v>32</v>
      </c>
      <c r="J277" s="13" t="s">
        <v>32</v>
      </c>
      <c r="K277" s="13" t="s">
        <v>32</v>
      </c>
      <c r="L277" s="13" t="s">
        <v>32</v>
      </c>
      <c r="M277" s="13" t="s">
        <v>32</v>
      </c>
      <c r="N277" s="13" t="s">
        <v>32</v>
      </c>
      <c r="O277" s="13" t="s">
        <v>32</v>
      </c>
      <c r="P277" s="13" t="s">
        <v>32</v>
      </c>
      <c r="Q277" s="13" t="s">
        <v>32</v>
      </c>
      <c r="R277" s="13" t="s">
        <v>32</v>
      </c>
      <c r="S277" s="13" t="s">
        <v>32</v>
      </c>
      <c r="T277" s="13" t="s">
        <v>32</v>
      </c>
      <c r="U277" s="13" t="s">
        <v>32</v>
      </c>
      <c r="V277" s="13" t="s">
        <v>32</v>
      </c>
      <c r="W277" s="13" t="s">
        <v>32</v>
      </c>
      <c r="X277" s="13" t="s">
        <v>32</v>
      </c>
      <c r="Y277" s="13" t="s">
        <v>32</v>
      </c>
      <c r="Z277" s="13" t="s">
        <v>32</v>
      </c>
      <c r="AA277" s="17"/>
      <c r="AB277" s="17"/>
    </row>
    <row r="278" customFormat="false" ht="12.75" hidden="false" customHeight="false" outlineLevel="0" collapsed="false">
      <c r="A278" s="15" t="s">
        <v>931</v>
      </c>
      <c r="B278" s="18" t="s">
        <v>878</v>
      </c>
      <c r="C278" s="13" t="s">
        <v>1578</v>
      </c>
      <c r="D278" s="13" t="s">
        <v>1471</v>
      </c>
      <c r="E278" s="13" t="s">
        <v>1463</v>
      </c>
      <c r="F278" s="13" t="s">
        <v>32</v>
      </c>
      <c r="G278" s="13" t="s">
        <v>32</v>
      </c>
      <c r="H278" s="13" t="s">
        <v>32</v>
      </c>
      <c r="I278" s="13" t="s">
        <v>32</v>
      </c>
      <c r="J278" s="13" t="s">
        <v>32</v>
      </c>
      <c r="K278" s="13" t="n">
        <v>5</v>
      </c>
      <c r="L278" s="13" t="n">
        <v>20</v>
      </c>
      <c r="M278" s="13" t="n">
        <v>50</v>
      </c>
      <c r="N278" s="13" t="s">
        <v>32</v>
      </c>
      <c r="O278" s="13" t="s">
        <v>32</v>
      </c>
      <c r="P278" s="13" t="s">
        <v>32</v>
      </c>
      <c r="Q278" s="13" t="s">
        <v>32</v>
      </c>
      <c r="R278" s="13" t="s">
        <v>32</v>
      </c>
      <c r="S278" s="13" t="s">
        <v>1579</v>
      </c>
      <c r="T278" s="17" t="s">
        <v>248</v>
      </c>
      <c r="U278" s="17" t="s">
        <v>1409</v>
      </c>
      <c r="V278" s="17" t="s">
        <v>32</v>
      </c>
      <c r="W278" s="17" t="s">
        <v>32</v>
      </c>
      <c r="X278" s="17" t="s">
        <v>32</v>
      </c>
      <c r="Y278" s="13" t="s">
        <v>32</v>
      </c>
      <c r="Z278" s="17" t="s">
        <v>32</v>
      </c>
      <c r="AA278" s="17"/>
      <c r="AB278" s="17"/>
    </row>
    <row r="279" customFormat="false" ht="12.75" hidden="false" customHeight="false" outlineLevel="0" collapsed="false">
      <c r="A279" s="15" t="s">
        <v>934</v>
      </c>
      <c r="B279" s="18" t="s">
        <v>873</v>
      </c>
      <c r="C279" s="13" t="s">
        <v>1580</v>
      </c>
      <c r="D279" s="13" t="s">
        <v>1516</v>
      </c>
      <c r="E279" s="13" t="s">
        <v>1465</v>
      </c>
      <c r="F279" s="13" t="s">
        <v>32</v>
      </c>
      <c r="G279" s="13" t="s">
        <v>32</v>
      </c>
      <c r="H279" s="13" t="s">
        <v>32</v>
      </c>
      <c r="I279" s="13" t="s">
        <v>32</v>
      </c>
      <c r="J279" s="13" t="s">
        <v>32</v>
      </c>
      <c r="K279" s="13" t="n">
        <v>3</v>
      </c>
      <c r="L279" s="13" t="n">
        <v>1</v>
      </c>
      <c r="M279" s="13" t="n">
        <v>1</v>
      </c>
      <c r="N279" s="13" t="s">
        <v>32</v>
      </c>
      <c r="O279" s="13" t="s">
        <v>32</v>
      </c>
      <c r="P279" s="13" t="s">
        <v>32</v>
      </c>
      <c r="Q279" s="13" t="s">
        <v>32</v>
      </c>
      <c r="R279" s="13" t="s">
        <v>32</v>
      </c>
      <c r="S279" s="13" t="s">
        <v>248</v>
      </c>
      <c r="T279" s="17" t="s">
        <v>248</v>
      </c>
      <c r="U279" s="17" t="s">
        <v>1409</v>
      </c>
      <c r="V279" s="17" t="s">
        <v>32</v>
      </c>
      <c r="W279" s="17" t="s">
        <v>32</v>
      </c>
      <c r="X279" s="17" t="s">
        <v>32</v>
      </c>
      <c r="Y279" s="17" t="s">
        <v>32</v>
      </c>
      <c r="Z279" s="17" t="s">
        <v>32</v>
      </c>
      <c r="AA279" s="17"/>
      <c r="AB279" s="17"/>
    </row>
    <row r="280" customFormat="false" ht="12.75" hidden="false" customHeight="false" outlineLevel="0" collapsed="false">
      <c r="A280" s="15" t="s">
        <v>937</v>
      </c>
      <c r="B280" s="18" t="s">
        <v>873</v>
      </c>
      <c r="C280" s="13" t="s">
        <v>1487</v>
      </c>
      <c r="D280" s="13" t="s">
        <v>1464</v>
      </c>
      <c r="E280" s="13" t="s">
        <v>1463</v>
      </c>
      <c r="F280" s="13" t="s">
        <v>1465</v>
      </c>
      <c r="G280" s="13" t="s">
        <v>1480</v>
      </c>
      <c r="H280" s="13" t="s">
        <v>1478</v>
      </c>
      <c r="I280" s="13" t="s">
        <v>32</v>
      </c>
      <c r="J280" s="13" t="s">
        <v>32</v>
      </c>
      <c r="K280" s="13" t="n">
        <v>5</v>
      </c>
      <c r="L280" s="13" t="n">
        <v>1</v>
      </c>
      <c r="M280" s="13" t="n">
        <v>10</v>
      </c>
      <c r="N280" s="13" t="n">
        <v>1</v>
      </c>
      <c r="O280" s="13" t="n">
        <v>1</v>
      </c>
      <c r="P280" s="13" t="n">
        <v>2</v>
      </c>
      <c r="Q280" s="13" t="s">
        <v>32</v>
      </c>
      <c r="R280" s="13" t="s">
        <v>32</v>
      </c>
      <c r="S280" s="13" t="s">
        <v>248</v>
      </c>
      <c r="T280" s="17" t="s">
        <v>248</v>
      </c>
      <c r="U280" s="17" t="s">
        <v>1409</v>
      </c>
      <c r="V280" s="17" t="s">
        <v>1409</v>
      </c>
      <c r="W280" s="17" t="s">
        <v>248</v>
      </c>
      <c r="X280" s="17" t="s">
        <v>248</v>
      </c>
      <c r="Y280" s="17" t="s">
        <v>32</v>
      </c>
      <c r="Z280" s="17" t="s">
        <v>32</v>
      </c>
      <c r="AA280" s="17"/>
      <c r="AB280" s="17"/>
    </row>
    <row r="281" customFormat="false" ht="12.75" hidden="false" customHeight="false" outlineLevel="0" collapsed="false">
      <c r="A281" s="15" t="s">
        <v>940</v>
      </c>
      <c r="B281" s="18" t="s">
        <v>873</v>
      </c>
      <c r="C281" s="13" t="s">
        <v>32</v>
      </c>
      <c r="D281" s="13" t="s">
        <v>32</v>
      </c>
      <c r="E281" s="13" t="s">
        <v>32</v>
      </c>
      <c r="F281" s="13" t="s">
        <v>32</v>
      </c>
      <c r="G281" s="13" t="s">
        <v>32</v>
      </c>
      <c r="H281" s="13" t="s">
        <v>32</v>
      </c>
      <c r="I281" s="13" t="s">
        <v>32</v>
      </c>
      <c r="J281" s="13" t="s">
        <v>32</v>
      </c>
      <c r="K281" s="13" t="s">
        <v>32</v>
      </c>
      <c r="L281" s="13" t="s">
        <v>32</v>
      </c>
      <c r="M281" s="13" t="s">
        <v>32</v>
      </c>
      <c r="N281" s="13" t="s">
        <v>32</v>
      </c>
      <c r="O281" s="13" t="s">
        <v>32</v>
      </c>
      <c r="P281" s="13" t="s">
        <v>32</v>
      </c>
      <c r="Q281" s="13" t="s">
        <v>32</v>
      </c>
      <c r="R281" s="13" t="s">
        <v>32</v>
      </c>
      <c r="S281" s="13" t="s">
        <v>32</v>
      </c>
      <c r="T281" s="13" t="s">
        <v>32</v>
      </c>
      <c r="U281" s="13" t="s">
        <v>32</v>
      </c>
      <c r="V281" s="13" t="s">
        <v>32</v>
      </c>
      <c r="W281" s="13" t="s">
        <v>32</v>
      </c>
      <c r="X281" s="13" t="s">
        <v>32</v>
      </c>
      <c r="Y281" s="13" t="s">
        <v>32</v>
      </c>
      <c r="Z281" s="13" t="s">
        <v>32</v>
      </c>
      <c r="AA281" s="17"/>
      <c r="AB281" s="17"/>
    </row>
    <row r="282" customFormat="false" ht="12.75" hidden="false" customHeight="false" outlineLevel="0" collapsed="false">
      <c r="A282" s="15" t="s">
        <v>942</v>
      </c>
      <c r="B282" s="18" t="s">
        <v>878</v>
      </c>
      <c r="C282" s="13" t="s">
        <v>1501</v>
      </c>
      <c r="D282" s="13" t="s">
        <v>1515</v>
      </c>
      <c r="E282" s="13" t="s">
        <v>1465</v>
      </c>
      <c r="F282" s="13" t="s">
        <v>1463</v>
      </c>
      <c r="G282" s="13" t="s">
        <v>1537</v>
      </c>
      <c r="H282" s="13" t="s">
        <v>1522</v>
      </c>
      <c r="I282" s="13" t="s">
        <v>1581</v>
      </c>
      <c r="J282" s="13" t="s">
        <v>1490</v>
      </c>
      <c r="K282" s="13" t="n">
        <v>2</v>
      </c>
      <c r="L282" s="13" t="n">
        <v>15</v>
      </c>
      <c r="M282" s="13" t="n">
        <v>10</v>
      </c>
      <c r="N282" s="13" t="n">
        <v>5</v>
      </c>
      <c r="O282" s="13" t="n">
        <v>10</v>
      </c>
      <c r="P282" s="13" t="n">
        <v>5</v>
      </c>
      <c r="Q282" s="13" t="n">
        <v>2</v>
      </c>
      <c r="R282" s="13" t="n">
        <v>1</v>
      </c>
      <c r="S282" s="13" t="s">
        <v>248</v>
      </c>
      <c r="T282" s="17" t="s">
        <v>1409</v>
      </c>
      <c r="U282" s="17" t="s">
        <v>1409</v>
      </c>
      <c r="V282" s="17" t="s">
        <v>1409</v>
      </c>
      <c r="W282" s="17" t="s">
        <v>248</v>
      </c>
      <c r="X282" s="17" t="s">
        <v>1409</v>
      </c>
      <c r="Y282" s="17" t="s">
        <v>1409</v>
      </c>
      <c r="Z282" s="17" t="s">
        <v>32</v>
      </c>
      <c r="AA282" s="17"/>
      <c r="AB282" s="17"/>
    </row>
    <row r="283" customFormat="false" ht="12.75" hidden="false" customHeight="false" outlineLevel="0" collapsed="false">
      <c r="A283" s="15" t="s">
        <v>946</v>
      </c>
      <c r="B283" s="18" t="s">
        <v>873</v>
      </c>
      <c r="C283" s="13" t="s">
        <v>1515</v>
      </c>
      <c r="D283" s="13" t="s">
        <v>1478</v>
      </c>
      <c r="E283" s="13" t="s">
        <v>1463</v>
      </c>
      <c r="F283" s="13" t="s">
        <v>1560</v>
      </c>
      <c r="G283" s="13" t="s">
        <v>1471</v>
      </c>
      <c r="H283" s="13" t="s">
        <v>32</v>
      </c>
      <c r="I283" s="13" t="s">
        <v>32</v>
      </c>
      <c r="J283" s="13" t="s">
        <v>32</v>
      </c>
      <c r="K283" s="13" t="n">
        <v>3</v>
      </c>
      <c r="L283" s="13" t="n">
        <v>2</v>
      </c>
      <c r="M283" s="13" t="n">
        <v>1</v>
      </c>
      <c r="N283" s="13" t="n">
        <v>4</v>
      </c>
      <c r="O283" s="13" t="n">
        <v>10</v>
      </c>
      <c r="P283" s="13" t="s">
        <v>32</v>
      </c>
      <c r="Q283" s="13" t="s">
        <v>32</v>
      </c>
      <c r="R283" s="13" t="s">
        <v>32</v>
      </c>
      <c r="S283" s="13" t="s">
        <v>1409</v>
      </c>
      <c r="T283" s="17" t="s">
        <v>248</v>
      </c>
      <c r="U283" s="17" t="s">
        <v>1409</v>
      </c>
      <c r="V283" s="17" t="s">
        <v>1409</v>
      </c>
      <c r="W283" s="17" t="s">
        <v>248</v>
      </c>
      <c r="X283" s="17" t="s">
        <v>32</v>
      </c>
      <c r="Y283" s="17" t="s">
        <v>32</v>
      </c>
      <c r="Z283" s="17" t="s">
        <v>32</v>
      </c>
      <c r="AA283" s="17"/>
      <c r="AB283" s="17"/>
    </row>
    <row r="284" customFormat="false" ht="12.75" hidden="false" customHeight="false" outlineLevel="0" collapsed="false">
      <c r="A284" s="15" t="s">
        <v>951</v>
      </c>
      <c r="B284" s="18" t="s">
        <v>878</v>
      </c>
      <c r="C284" s="13" t="s">
        <v>1515</v>
      </c>
      <c r="D284" s="13" t="s">
        <v>1480</v>
      </c>
      <c r="E284" s="13" t="s">
        <v>1487</v>
      </c>
      <c r="F284" s="13" t="s">
        <v>1464</v>
      </c>
      <c r="G284" s="13" t="s">
        <v>1463</v>
      </c>
      <c r="H284" s="13" t="s">
        <v>1575</v>
      </c>
      <c r="I284" s="13" t="s">
        <v>1478</v>
      </c>
      <c r="J284" s="13" t="s">
        <v>1465</v>
      </c>
      <c r="K284" s="13" t="n">
        <v>5</v>
      </c>
      <c r="L284" s="13" t="n">
        <v>5</v>
      </c>
      <c r="M284" s="13" t="n">
        <v>10</v>
      </c>
      <c r="N284" s="13" t="n">
        <v>5</v>
      </c>
      <c r="O284" s="13" t="n">
        <v>10</v>
      </c>
      <c r="P284" s="13" t="n">
        <v>20</v>
      </c>
      <c r="Q284" s="13" t="n">
        <v>5</v>
      </c>
      <c r="R284" s="13" t="n">
        <v>5</v>
      </c>
      <c r="S284" s="13" t="s">
        <v>1409</v>
      </c>
      <c r="T284" s="17" t="s">
        <v>248</v>
      </c>
      <c r="U284" s="17" t="s">
        <v>248</v>
      </c>
      <c r="V284" s="17" t="s">
        <v>248</v>
      </c>
      <c r="W284" s="17" t="s">
        <v>1409</v>
      </c>
      <c r="X284" s="17" t="s">
        <v>1409</v>
      </c>
      <c r="Y284" s="17" t="s">
        <v>248</v>
      </c>
      <c r="Z284" s="17" t="s">
        <v>1409</v>
      </c>
      <c r="AA284" s="17"/>
      <c r="AB284" s="17"/>
    </row>
    <row r="285" customFormat="false" ht="12.75" hidden="false" customHeight="false" outlineLevel="0" collapsed="false">
      <c r="A285" s="15" t="s">
        <v>954</v>
      </c>
      <c r="B285" s="18" t="s">
        <v>873</v>
      </c>
      <c r="C285" s="13" t="s">
        <v>1480</v>
      </c>
      <c r="D285" s="13" t="s">
        <v>1463</v>
      </c>
      <c r="E285" s="13" t="s">
        <v>1478</v>
      </c>
      <c r="F285" s="13" t="s">
        <v>32</v>
      </c>
      <c r="G285" s="13" t="s">
        <v>32</v>
      </c>
      <c r="H285" s="13" t="s">
        <v>32</v>
      </c>
      <c r="I285" s="13" t="s">
        <v>32</v>
      </c>
      <c r="J285" s="13" t="s">
        <v>32</v>
      </c>
      <c r="K285" s="13" t="n">
        <v>5</v>
      </c>
      <c r="L285" s="13" t="n">
        <v>10</v>
      </c>
      <c r="M285" s="13" t="n">
        <v>2</v>
      </c>
      <c r="N285" s="13" t="s">
        <v>32</v>
      </c>
      <c r="O285" s="13" t="s">
        <v>32</v>
      </c>
      <c r="P285" s="13" t="s">
        <v>32</v>
      </c>
      <c r="Q285" s="13" t="s">
        <v>32</v>
      </c>
      <c r="R285" s="13" t="s">
        <v>32</v>
      </c>
      <c r="S285" s="13" t="s">
        <v>248</v>
      </c>
      <c r="T285" s="17" t="s">
        <v>1409</v>
      </c>
      <c r="U285" s="17" t="s">
        <v>248</v>
      </c>
      <c r="V285" s="17" t="s">
        <v>32</v>
      </c>
      <c r="W285" s="17" t="s">
        <v>32</v>
      </c>
      <c r="X285" s="17" t="s">
        <v>32</v>
      </c>
      <c r="Y285" s="17" t="s">
        <v>32</v>
      </c>
      <c r="Z285" s="17" t="s">
        <v>32</v>
      </c>
      <c r="AA285" s="17"/>
      <c r="AB285" s="17"/>
    </row>
    <row r="286" customFormat="false" ht="12.75" hidden="false" customHeight="false" outlineLevel="0" collapsed="false">
      <c r="A286" s="15" t="s">
        <v>957</v>
      </c>
      <c r="B286" s="18" t="s">
        <v>878</v>
      </c>
      <c r="C286" s="13" t="s">
        <v>1463</v>
      </c>
      <c r="D286" s="13" t="s">
        <v>1515</v>
      </c>
      <c r="E286" s="13" t="s">
        <v>1487</v>
      </c>
      <c r="F286" s="13" t="s">
        <v>1572</v>
      </c>
      <c r="G286" s="13" t="s">
        <v>32</v>
      </c>
      <c r="H286" s="13" t="s">
        <v>32</v>
      </c>
      <c r="I286" s="13" t="s">
        <v>32</v>
      </c>
      <c r="J286" s="13" t="s">
        <v>32</v>
      </c>
      <c r="K286" s="13" t="n">
        <v>4</v>
      </c>
      <c r="L286" s="13" t="n">
        <v>80</v>
      </c>
      <c r="M286" s="13" t="n">
        <v>1</v>
      </c>
      <c r="N286" s="13" t="n">
        <v>5</v>
      </c>
      <c r="O286" s="13" t="s">
        <v>32</v>
      </c>
      <c r="P286" s="13" t="s">
        <v>32</v>
      </c>
      <c r="Q286" s="13" t="s">
        <v>32</v>
      </c>
      <c r="R286" s="13" t="s">
        <v>32</v>
      </c>
      <c r="S286" s="13" t="s">
        <v>1409</v>
      </c>
      <c r="T286" s="17" t="s">
        <v>1409</v>
      </c>
      <c r="U286" s="17" t="s">
        <v>248</v>
      </c>
      <c r="V286" s="17" t="s">
        <v>248</v>
      </c>
      <c r="W286" s="17" t="s">
        <v>32</v>
      </c>
      <c r="X286" s="17" t="s">
        <v>32</v>
      </c>
      <c r="Y286" s="17" t="s">
        <v>32</v>
      </c>
      <c r="Z286" s="17" t="s">
        <v>32</v>
      </c>
      <c r="AA286" s="17"/>
      <c r="AB286" s="17"/>
    </row>
    <row r="287" customFormat="false" ht="12.75" hidden="false" customHeight="false" outlineLevel="0" collapsed="false">
      <c r="A287" s="15" t="s">
        <v>960</v>
      </c>
      <c r="B287" s="18" t="s">
        <v>873</v>
      </c>
      <c r="C287" s="13" t="s">
        <v>1463</v>
      </c>
      <c r="D287" s="13" t="s">
        <v>1465</v>
      </c>
      <c r="E287" s="13" t="s">
        <v>1490</v>
      </c>
      <c r="F287" s="13" t="s">
        <v>32</v>
      </c>
      <c r="G287" s="13" t="s">
        <v>32</v>
      </c>
      <c r="H287" s="13" t="s">
        <v>32</v>
      </c>
      <c r="I287" s="13" t="s">
        <v>32</v>
      </c>
      <c r="J287" s="13" t="s">
        <v>32</v>
      </c>
      <c r="K287" s="13" t="n">
        <v>30</v>
      </c>
      <c r="L287" s="13" t="n">
        <v>5</v>
      </c>
      <c r="M287" s="13" t="n">
        <v>5</v>
      </c>
      <c r="N287" s="13" t="s">
        <v>32</v>
      </c>
      <c r="O287" s="13" t="s">
        <v>32</v>
      </c>
      <c r="P287" s="13" t="s">
        <v>32</v>
      </c>
      <c r="Q287" s="13" t="s">
        <v>32</v>
      </c>
      <c r="R287" s="13" t="s">
        <v>32</v>
      </c>
      <c r="S287" s="13" t="s">
        <v>1409</v>
      </c>
      <c r="T287" s="17" t="s">
        <v>248</v>
      </c>
      <c r="U287" s="17" t="s">
        <v>248</v>
      </c>
      <c r="V287" s="17" t="s">
        <v>32</v>
      </c>
      <c r="W287" s="17" t="s">
        <v>32</v>
      </c>
      <c r="X287" s="17" t="s">
        <v>32</v>
      </c>
      <c r="Y287" s="17" t="s">
        <v>32</v>
      </c>
      <c r="Z287" s="17" t="s">
        <v>32</v>
      </c>
      <c r="AA287" s="17"/>
      <c r="AB287" s="17"/>
    </row>
    <row r="288" customFormat="false" ht="12.75" hidden="false" customHeight="false" outlineLevel="0" collapsed="false">
      <c r="A288" s="15" t="s">
        <v>964</v>
      </c>
      <c r="B288" s="18" t="s">
        <v>878</v>
      </c>
      <c r="C288" s="13" t="s">
        <v>32</v>
      </c>
      <c r="D288" s="13" t="s">
        <v>32</v>
      </c>
      <c r="E288" s="13" t="s">
        <v>32</v>
      </c>
      <c r="F288" s="13" t="s">
        <v>32</v>
      </c>
      <c r="G288" s="13" t="s">
        <v>32</v>
      </c>
      <c r="H288" s="13" t="s">
        <v>32</v>
      </c>
      <c r="I288" s="13" t="s">
        <v>32</v>
      </c>
      <c r="J288" s="13" t="s">
        <v>32</v>
      </c>
      <c r="K288" s="13" t="s">
        <v>32</v>
      </c>
      <c r="L288" s="13" t="s">
        <v>32</v>
      </c>
      <c r="M288" s="13" t="s">
        <v>32</v>
      </c>
      <c r="N288" s="13" t="s">
        <v>32</v>
      </c>
      <c r="O288" s="13" t="s">
        <v>32</v>
      </c>
      <c r="P288" s="13" t="s">
        <v>32</v>
      </c>
      <c r="Q288" s="13" t="s">
        <v>32</v>
      </c>
      <c r="R288" s="13" t="s">
        <v>32</v>
      </c>
      <c r="S288" s="13" t="s">
        <v>32</v>
      </c>
      <c r="T288" s="13" t="s">
        <v>32</v>
      </c>
      <c r="U288" s="13" t="s">
        <v>32</v>
      </c>
      <c r="V288" s="13" t="s">
        <v>32</v>
      </c>
      <c r="W288" s="13" t="s">
        <v>32</v>
      </c>
      <c r="X288" s="13" t="s">
        <v>32</v>
      </c>
      <c r="Y288" s="13" t="s">
        <v>32</v>
      </c>
      <c r="Z288" s="13" t="s">
        <v>32</v>
      </c>
      <c r="AA288" s="17"/>
      <c r="AB288" s="17"/>
    </row>
    <row r="289" customFormat="false" ht="12.75" hidden="false" customHeight="false" outlineLevel="0" collapsed="false">
      <c r="A289" s="15" t="s">
        <v>966</v>
      </c>
      <c r="B289" s="18" t="s">
        <v>878</v>
      </c>
      <c r="C289" s="13" t="s">
        <v>1501</v>
      </c>
      <c r="D289" s="13" t="s">
        <v>1582</v>
      </c>
      <c r="E289" s="13" t="s">
        <v>1583</v>
      </c>
      <c r="F289" s="13" t="s">
        <v>1515</v>
      </c>
      <c r="G289" s="13" t="s">
        <v>1465</v>
      </c>
      <c r="H289" s="13" t="s">
        <v>1463</v>
      </c>
      <c r="I289" s="13" t="s">
        <v>32</v>
      </c>
      <c r="J289" s="13" t="s">
        <v>32</v>
      </c>
      <c r="K289" s="13" t="n">
        <v>5</v>
      </c>
      <c r="L289" s="13" t="n">
        <v>50</v>
      </c>
      <c r="M289" s="13" t="n">
        <v>30</v>
      </c>
      <c r="N289" s="13" t="n">
        <v>3</v>
      </c>
      <c r="O289" s="13" t="n">
        <v>2</v>
      </c>
      <c r="P289" s="13" t="n">
        <v>10</v>
      </c>
      <c r="Q289" s="13" t="s">
        <v>32</v>
      </c>
      <c r="R289" s="13" t="s">
        <v>32</v>
      </c>
      <c r="S289" s="13" t="s">
        <v>1409</v>
      </c>
      <c r="T289" s="17" t="s">
        <v>1409</v>
      </c>
      <c r="U289" s="17" t="s">
        <v>1409</v>
      </c>
      <c r="V289" s="17" t="s">
        <v>1409</v>
      </c>
      <c r="W289" s="17" t="s">
        <v>1409</v>
      </c>
      <c r="X289" s="17" t="s">
        <v>1409</v>
      </c>
      <c r="Y289" s="17" t="s">
        <v>32</v>
      </c>
      <c r="Z289" s="17" t="s">
        <v>32</v>
      </c>
      <c r="AA289" s="17"/>
      <c r="AB289" s="17"/>
    </row>
    <row r="290" customFormat="false" ht="12.75" hidden="false" customHeight="false" outlineLevel="0" collapsed="false">
      <c r="A290" s="15" t="s">
        <v>972</v>
      </c>
      <c r="B290" s="18" t="s">
        <v>878</v>
      </c>
      <c r="C290" s="13" t="s">
        <v>1463</v>
      </c>
      <c r="D290" s="13" t="s">
        <v>32</v>
      </c>
      <c r="E290" s="13" t="s">
        <v>32</v>
      </c>
      <c r="F290" s="13" t="s">
        <v>32</v>
      </c>
      <c r="G290" s="13" t="s">
        <v>32</v>
      </c>
      <c r="H290" s="13" t="s">
        <v>32</v>
      </c>
      <c r="I290" s="13" t="s">
        <v>32</v>
      </c>
      <c r="J290" s="13" t="s">
        <v>32</v>
      </c>
      <c r="K290" s="13" t="n">
        <v>30</v>
      </c>
      <c r="L290" s="13" t="s">
        <v>32</v>
      </c>
      <c r="M290" s="13" t="s">
        <v>32</v>
      </c>
      <c r="N290" s="13" t="s">
        <v>32</v>
      </c>
      <c r="O290" s="13" t="s">
        <v>32</v>
      </c>
      <c r="P290" s="13" t="s">
        <v>32</v>
      </c>
      <c r="Q290" s="13" t="s">
        <v>32</v>
      </c>
      <c r="R290" s="13" t="s">
        <v>32</v>
      </c>
      <c r="S290" s="13" t="s">
        <v>1409</v>
      </c>
      <c r="T290" s="13" t="s">
        <v>32</v>
      </c>
      <c r="U290" s="13" t="s">
        <v>32</v>
      </c>
      <c r="V290" s="13" t="s">
        <v>32</v>
      </c>
      <c r="W290" s="13" t="s">
        <v>32</v>
      </c>
      <c r="X290" s="13" t="s">
        <v>32</v>
      </c>
      <c r="Y290" s="13" t="s">
        <v>32</v>
      </c>
      <c r="Z290" s="13" t="s">
        <v>32</v>
      </c>
      <c r="AA290" s="17"/>
      <c r="AB290" s="17"/>
    </row>
    <row r="291" customFormat="false" ht="12.75" hidden="false" customHeight="false" outlineLevel="0" collapsed="false">
      <c r="A291" s="15" t="s">
        <v>975</v>
      </c>
      <c r="B291" s="18" t="s">
        <v>878</v>
      </c>
      <c r="C291" s="13" t="s">
        <v>32</v>
      </c>
      <c r="D291" s="13" t="s">
        <v>32</v>
      </c>
      <c r="E291" s="13" t="s">
        <v>32</v>
      </c>
      <c r="F291" s="13" t="s">
        <v>32</v>
      </c>
      <c r="G291" s="13" t="s">
        <v>32</v>
      </c>
      <c r="H291" s="13" t="s">
        <v>32</v>
      </c>
      <c r="I291" s="13" t="s">
        <v>32</v>
      </c>
      <c r="J291" s="13" t="s">
        <v>32</v>
      </c>
      <c r="K291" s="13" t="s">
        <v>32</v>
      </c>
      <c r="L291" s="13" t="s">
        <v>32</v>
      </c>
      <c r="M291" s="13" t="s">
        <v>32</v>
      </c>
      <c r="N291" s="13" t="s">
        <v>32</v>
      </c>
      <c r="O291" s="13" t="s">
        <v>32</v>
      </c>
      <c r="P291" s="13" t="s">
        <v>32</v>
      </c>
      <c r="Q291" s="13" t="s">
        <v>32</v>
      </c>
      <c r="R291" s="13" t="s">
        <v>32</v>
      </c>
      <c r="S291" s="13" t="s">
        <v>32</v>
      </c>
      <c r="T291" s="13" t="s">
        <v>32</v>
      </c>
      <c r="U291" s="13" t="s">
        <v>32</v>
      </c>
      <c r="V291" s="13" t="s">
        <v>32</v>
      </c>
      <c r="W291" s="13" t="s">
        <v>32</v>
      </c>
      <c r="X291" s="13" t="s">
        <v>32</v>
      </c>
      <c r="Y291" s="13" t="s">
        <v>32</v>
      </c>
      <c r="Z291" s="13" t="s">
        <v>32</v>
      </c>
      <c r="AA291" s="17"/>
      <c r="AB291" s="17"/>
    </row>
    <row r="292" customFormat="false" ht="12.75" hidden="false" customHeight="false" outlineLevel="0" collapsed="false">
      <c r="A292" s="15" t="s">
        <v>978</v>
      </c>
      <c r="B292" s="18" t="s">
        <v>878</v>
      </c>
      <c r="C292" s="13" t="s">
        <v>32</v>
      </c>
      <c r="D292" s="13" t="s">
        <v>32</v>
      </c>
      <c r="E292" s="13" t="s">
        <v>32</v>
      </c>
      <c r="F292" s="13" t="s">
        <v>32</v>
      </c>
      <c r="G292" s="13" t="s">
        <v>32</v>
      </c>
      <c r="H292" s="13" t="s">
        <v>32</v>
      </c>
      <c r="I292" s="13" t="s">
        <v>32</v>
      </c>
      <c r="J292" s="13" t="s">
        <v>32</v>
      </c>
      <c r="K292" s="13" t="s">
        <v>32</v>
      </c>
      <c r="L292" s="13" t="s">
        <v>32</v>
      </c>
      <c r="M292" s="13" t="s">
        <v>32</v>
      </c>
      <c r="N292" s="13" t="s">
        <v>32</v>
      </c>
      <c r="O292" s="13" t="s">
        <v>32</v>
      </c>
      <c r="P292" s="13" t="s">
        <v>32</v>
      </c>
      <c r="Q292" s="13" t="s">
        <v>32</v>
      </c>
      <c r="R292" s="13" t="s">
        <v>32</v>
      </c>
      <c r="S292" s="13" t="s">
        <v>32</v>
      </c>
      <c r="T292" s="13" t="s">
        <v>32</v>
      </c>
      <c r="U292" s="13" t="s">
        <v>32</v>
      </c>
      <c r="V292" s="13" t="s">
        <v>32</v>
      </c>
      <c r="W292" s="13" t="s">
        <v>32</v>
      </c>
      <c r="X292" s="13" t="s">
        <v>32</v>
      </c>
      <c r="Y292" s="13" t="s">
        <v>32</v>
      </c>
      <c r="Z292" s="13" t="s">
        <v>32</v>
      </c>
      <c r="AA292" s="17"/>
      <c r="AB292" s="17"/>
    </row>
    <row r="293" customFormat="false" ht="12.75" hidden="false" customHeight="false" outlineLevel="0" collapsed="false">
      <c r="A293" s="15" t="s">
        <v>980</v>
      </c>
      <c r="B293" s="18" t="s">
        <v>878</v>
      </c>
      <c r="C293" s="13" t="s">
        <v>32</v>
      </c>
      <c r="D293" s="13" t="s">
        <v>32</v>
      </c>
      <c r="E293" s="13" t="s">
        <v>32</v>
      </c>
      <c r="F293" s="13" t="s">
        <v>32</v>
      </c>
      <c r="G293" s="13" t="s">
        <v>32</v>
      </c>
      <c r="H293" s="13" t="s">
        <v>32</v>
      </c>
      <c r="I293" s="13" t="s">
        <v>32</v>
      </c>
      <c r="J293" s="13" t="s">
        <v>32</v>
      </c>
      <c r="K293" s="13" t="s">
        <v>32</v>
      </c>
      <c r="L293" s="13" t="s">
        <v>32</v>
      </c>
      <c r="M293" s="13" t="s">
        <v>32</v>
      </c>
      <c r="N293" s="13" t="s">
        <v>32</v>
      </c>
      <c r="O293" s="13" t="s">
        <v>32</v>
      </c>
      <c r="P293" s="13" t="s">
        <v>32</v>
      </c>
      <c r="Q293" s="13" t="s">
        <v>32</v>
      </c>
      <c r="R293" s="13" t="s">
        <v>32</v>
      </c>
      <c r="S293" s="13" t="s">
        <v>32</v>
      </c>
      <c r="T293" s="13" t="s">
        <v>32</v>
      </c>
      <c r="U293" s="13" t="s">
        <v>32</v>
      </c>
      <c r="V293" s="13" t="s">
        <v>32</v>
      </c>
      <c r="W293" s="13" t="s">
        <v>32</v>
      </c>
      <c r="X293" s="13" t="s">
        <v>32</v>
      </c>
      <c r="Y293" s="13" t="s">
        <v>32</v>
      </c>
      <c r="Z293" s="13" t="s">
        <v>32</v>
      </c>
      <c r="AA293" s="17"/>
      <c r="AB293" s="17"/>
    </row>
    <row r="294" customFormat="false" ht="12.75" hidden="false" customHeight="false" outlineLevel="0" collapsed="false">
      <c r="A294" s="15" t="s">
        <v>982</v>
      </c>
      <c r="B294" s="18" t="s">
        <v>878</v>
      </c>
      <c r="C294" s="13" t="s">
        <v>32</v>
      </c>
      <c r="D294" s="13" t="s">
        <v>32</v>
      </c>
      <c r="E294" s="13" t="s">
        <v>32</v>
      </c>
      <c r="F294" s="13" t="s">
        <v>32</v>
      </c>
      <c r="G294" s="13" t="s">
        <v>32</v>
      </c>
      <c r="H294" s="13" t="s">
        <v>32</v>
      </c>
      <c r="I294" s="13" t="s">
        <v>32</v>
      </c>
      <c r="J294" s="13" t="s">
        <v>32</v>
      </c>
      <c r="K294" s="13" t="s">
        <v>32</v>
      </c>
      <c r="L294" s="13" t="s">
        <v>32</v>
      </c>
      <c r="M294" s="13" t="s">
        <v>32</v>
      </c>
      <c r="N294" s="13" t="s">
        <v>32</v>
      </c>
      <c r="O294" s="13" t="s">
        <v>32</v>
      </c>
      <c r="P294" s="13" t="s">
        <v>32</v>
      </c>
      <c r="Q294" s="13" t="s">
        <v>32</v>
      </c>
      <c r="R294" s="13" t="s">
        <v>32</v>
      </c>
      <c r="S294" s="13" t="s">
        <v>32</v>
      </c>
      <c r="T294" s="13" t="s">
        <v>32</v>
      </c>
      <c r="U294" s="13" t="s">
        <v>32</v>
      </c>
      <c r="V294" s="13" t="s">
        <v>32</v>
      </c>
      <c r="W294" s="13" t="s">
        <v>32</v>
      </c>
      <c r="X294" s="13" t="s">
        <v>32</v>
      </c>
      <c r="Y294" s="13" t="s">
        <v>32</v>
      </c>
      <c r="Z294" s="13" t="s">
        <v>32</v>
      </c>
      <c r="AA294" s="17"/>
      <c r="AB294" s="17"/>
    </row>
    <row r="295" customFormat="false" ht="12.75" hidden="false" customHeight="false" outlineLevel="0" collapsed="false">
      <c r="A295" s="15" t="s">
        <v>984</v>
      </c>
      <c r="B295" s="18" t="s">
        <v>878</v>
      </c>
      <c r="C295" s="13" t="s">
        <v>32</v>
      </c>
      <c r="D295" s="13" t="s">
        <v>32</v>
      </c>
      <c r="E295" s="13" t="s">
        <v>32</v>
      </c>
      <c r="F295" s="13" t="s">
        <v>32</v>
      </c>
      <c r="G295" s="13" t="s">
        <v>32</v>
      </c>
      <c r="H295" s="13" t="s">
        <v>32</v>
      </c>
      <c r="I295" s="13" t="s">
        <v>32</v>
      </c>
      <c r="J295" s="13" t="s">
        <v>32</v>
      </c>
      <c r="K295" s="13" t="s">
        <v>32</v>
      </c>
      <c r="L295" s="13" t="s">
        <v>32</v>
      </c>
      <c r="M295" s="13" t="s">
        <v>32</v>
      </c>
      <c r="N295" s="13" t="s">
        <v>32</v>
      </c>
      <c r="O295" s="13" t="s">
        <v>32</v>
      </c>
      <c r="P295" s="13" t="s">
        <v>32</v>
      </c>
      <c r="Q295" s="13" t="s">
        <v>32</v>
      </c>
      <c r="R295" s="13" t="s">
        <v>32</v>
      </c>
      <c r="S295" s="13" t="s">
        <v>32</v>
      </c>
      <c r="T295" s="13" t="s">
        <v>32</v>
      </c>
      <c r="U295" s="13" t="s">
        <v>32</v>
      </c>
      <c r="V295" s="13" t="s">
        <v>32</v>
      </c>
      <c r="W295" s="13" t="s">
        <v>32</v>
      </c>
      <c r="X295" s="13" t="s">
        <v>32</v>
      </c>
      <c r="Y295" s="13" t="s">
        <v>32</v>
      </c>
      <c r="Z295" s="13" t="s">
        <v>32</v>
      </c>
      <c r="AA295" s="17"/>
      <c r="AB295" s="17"/>
    </row>
    <row r="296" customFormat="false" ht="12.75" hidden="false" customHeight="false" outlineLevel="0" collapsed="false">
      <c r="A296" s="15" t="s">
        <v>986</v>
      </c>
      <c r="B296" s="18" t="s">
        <v>878</v>
      </c>
      <c r="C296" s="13" t="s">
        <v>32</v>
      </c>
      <c r="D296" s="13" t="s">
        <v>32</v>
      </c>
      <c r="E296" s="13" t="s">
        <v>32</v>
      </c>
      <c r="F296" s="13" t="s">
        <v>32</v>
      </c>
      <c r="G296" s="13" t="s">
        <v>32</v>
      </c>
      <c r="H296" s="13" t="s">
        <v>32</v>
      </c>
      <c r="I296" s="13" t="s">
        <v>32</v>
      </c>
      <c r="J296" s="13" t="s">
        <v>32</v>
      </c>
      <c r="K296" s="13" t="s">
        <v>32</v>
      </c>
      <c r="L296" s="13" t="s">
        <v>32</v>
      </c>
      <c r="M296" s="13" t="s">
        <v>32</v>
      </c>
      <c r="N296" s="13" t="s">
        <v>32</v>
      </c>
      <c r="O296" s="13" t="s">
        <v>32</v>
      </c>
      <c r="P296" s="13" t="s">
        <v>32</v>
      </c>
      <c r="Q296" s="13" t="s">
        <v>32</v>
      </c>
      <c r="R296" s="13" t="s">
        <v>32</v>
      </c>
      <c r="S296" s="13" t="s">
        <v>32</v>
      </c>
      <c r="T296" s="13" t="s">
        <v>32</v>
      </c>
      <c r="U296" s="13" t="s">
        <v>32</v>
      </c>
      <c r="V296" s="13" t="s">
        <v>32</v>
      </c>
      <c r="W296" s="13" t="s">
        <v>32</v>
      </c>
      <c r="X296" s="13" t="s">
        <v>32</v>
      </c>
      <c r="Y296" s="13" t="s">
        <v>32</v>
      </c>
      <c r="Z296" s="13" t="s">
        <v>32</v>
      </c>
      <c r="AA296" s="17"/>
      <c r="AB296" s="17"/>
    </row>
    <row r="297" customFormat="false" ht="12.75" hidden="false" customHeight="false" outlineLevel="0" collapsed="false">
      <c r="A297" s="15" t="s">
        <v>988</v>
      </c>
      <c r="B297" s="18" t="s">
        <v>878</v>
      </c>
      <c r="C297" s="13" t="s">
        <v>32</v>
      </c>
      <c r="D297" s="13" t="s">
        <v>32</v>
      </c>
      <c r="E297" s="13" t="s">
        <v>32</v>
      </c>
      <c r="F297" s="13" t="s">
        <v>32</v>
      </c>
      <c r="G297" s="13" t="s">
        <v>32</v>
      </c>
      <c r="H297" s="13" t="s">
        <v>32</v>
      </c>
      <c r="I297" s="13" t="s">
        <v>32</v>
      </c>
      <c r="J297" s="13" t="s">
        <v>32</v>
      </c>
      <c r="K297" s="13" t="s">
        <v>32</v>
      </c>
      <c r="L297" s="13" t="s">
        <v>32</v>
      </c>
      <c r="M297" s="13" t="s">
        <v>32</v>
      </c>
      <c r="N297" s="13" t="s">
        <v>32</v>
      </c>
      <c r="O297" s="13" t="s">
        <v>32</v>
      </c>
      <c r="P297" s="13" t="s">
        <v>32</v>
      </c>
      <c r="Q297" s="13" t="s">
        <v>32</v>
      </c>
      <c r="R297" s="13" t="s">
        <v>32</v>
      </c>
      <c r="S297" s="13" t="s">
        <v>32</v>
      </c>
      <c r="T297" s="13" t="s">
        <v>32</v>
      </c>
      <c r="U297" s="13" t="s">
        <v>32</v>
      </c>
      <c r="V297" s="13" t="s">
        <v>32</v>
      </c>
      <c r="W297" s="13" t="s">
        <v>32</v>
      </c>
      <c r="X297" s="13" t="s">
        <v>32</v>
      </c>
      <c r="Y297" s="13" t="s">
        <v>32</v>
      </c>
      <c r="Z297" s="13" t="s">
        <v>32</v>
      </c>
      <c r="AA297" s="17"/>
      <c r="AB297" s="17"/>
    </row>
    <row r="298" customFormat="false" ht="12.75" hidden="false" customHeight="false" outlineLevel="0" collapsed="false">
      <c r="A298" s="15" t="s">
        <v>990</v>
      </c>
      <c r="B298" s="18" t="s">
        <v>878</v>
      </c>
      <c r="C298" s="13" t="s">
        <v>32</v>
      </c>
      <c r="D298" s="13" t="s">
        <v>32</v>
      </c>
      <c r="E298" s="13" t="s">
        <v>32</v>
      </c>
      <c r="F298" s="13" t="s">
        <v>32</v>
      </c>
      <c r="G298" s="13" t="s">
        <v>32</v>
      </c>
      <c r="H298" s="13" t="s">
        <v>32</v>
      </c>
      <c r="I298" s="13" t="s">
        <v>32</v>
      </c>
      <c r="J298" s="13" t="s">
        <v>32</v>
      </c>
      <c r="K298" s="13" t="s">
        <v>32</v>
      </c>
      <c r="L298" s="13" t="s">
        <v>32</v>
      </c>
      <c r="M298" s="13" t="s">
        <v>32</v>
      </c>
      <c r="N298" s="13" t="s">
        <v>32</v>
      </c>
      <c r="O298" s="13" t="s">
        <v>32</v>
      </c>
      <c r="P298" s="13" t="s">
        <v>32</v>
      </c>
      <c r="Q298" s="13" t="s">
        <v>32</v>
      </c>
      <c r="R298" s="13" t="s">
        <v>32</v>
      </c>
      <c r="S298" s="13" t="s">
        <v>32</v>
      </c>
      <c r="T298" s="13" t="s">
        <v>32</v>
      </c>
      <c r="U298" s="13" t="s">
        <v>32</v>
      </c>
      <c r="V298" s="13" t="s">
        <v>32</v>
      </c>
      <c r="W298" s="13" t="s">
        <v>32</v>
      </c>
      <c r="X298" s="13" t="s">
        <v>32</v>
      </c>
      <c r="Y298" s="13" t="s">
        <v>32</v>
      </c>
      <c r="Z298" s="13" t="s">
        <v>32</v>
      </c>
      <c r="AA298" s="17"/>
      <c r="AB298" s="17"/>
    </row>
    <row r="299" customFormat="false" ht="12.75" hidden="false" customHeight="false" outlineLevel="0" collapsed="false">
      <c r="A299" s="15" t="s">
        <v>992</v>
      </c>
      <c r="B299" s="18" t="s">
        <v>878</v>
      </c>
      <c r="C299" s="13" t="s">
        <v>32</v>
      </c>
      <c r="D299" s="13" t="s">
        <v>32</v>
      </c>
      <c r="E299" s="13" t="s">
        <v>32</v>
      </c>
      <c r="F299" s="13" t="s">
        <v>32</v>
      </c>
      <c r="G299" s="13" t="s">
        <v>32</v>
      </c>
      <c r="H299" s="13" t="s">
        <v>32</v>
      </c>
      <c r="I299" s="13" t="s">
        <v>32</v>
      </c>
      <c r="J299" s="13" t="s">
        <v>32</v>
      </c>
      <c r="K299" s="13" t="s">
        <v>32</v>
      </c>
      <c r="L299" s="13" t="s">
        <v>32</v>
      </c>
      <c r="M299" s="13" t="s">
        <v>32</v>
      </c>
      <c r="N299" s="13" t="s">
        <v>32</v>
      </c>
      <c r="O299" s="13" t="s">
        <v>32</v>
      </c>
      <c r="P299" s="13" t="s">
        <v>32</v>
      </c>
      <c r="Q299" s="13" t="s">
        <v>32</v>
      </c>
      <c r="R299" s="13" t="s">
        <v>32</v>
      </c>
      <c r="S299" s="13" t="s">
        <v>32</v>
      </c>
      <c r="T299" s="13" t="s">
        <v>32</v>
      </c>
      <c r="U299" s="13" t="s">
        <v>32</v>
      </c>
      <c r="V299" s="13" t="s">
        <v>32</v>
      </c>
      <c r="W299" s="13" t="s">
        <v>32</v>
      </c>
      <c r="X299" s="13" t="s">
        <v>32</v>
      </c>
      <c r="Y299" s="13" t="s">
        <v>32</v>
      </c>
      <c r="Z299" s="13" t="s">
        <v>32</v>
      </c>
      <c r="AA299" s="17"/>
      <c r="AB299" s="17"/>
    </row>
    <row r="300" customFormat="false" ht="12.75" hidden="false" customHeight="false" outlineLevel="0" collapsed="false">
      <c r="A300" s="15" t="s">
        <v>994</v>
      </c>
      <c r="B300" s="18" t="s">
        <v>878</v>
      </c>
      <c r="C300" s="13" t="s">
        <v>32</v>
      </c>
      <c r="D300" s="13" t="s">
        <v>32</v>
      </c>
      <c r="E300" s="13" t="s">
        <v>32</v>
      </c>
      <c r="F300" s="13" t="s">
        <v>32</v>
      </c>
      <c r="G300" s="13" t="s">
        <v>32</v>
      </c>
      <c r="H300" s="13" t="s">
        <v>32</v>
      </c>
      <c r="I300" s="13" t="s">
        <v>32</v>
      </c>
      <c r="J300" s="13" t="s">
        <v>32</v>
      </c>
      <c r="K300" s="13" t="s">
        <v>32</v>
      </c>
      <c r="L300" s="13" t="s">
        <v>32</v>
      </c>
      <c r="M300" s="13" t="s">
        <v>32</v>
      </c>
      <c r="N300" s="13" t="s">
        <v>32</v>
      </c>
      <c r="O300" s="13" t="s">
        <v>32</v>
      </c>
      <c r="P300" s="13" t="s">
        <v>32</v>
      </c>
      <c r="Q300" s="13" t="s">
        <v>32</v>
      </c>
      <c r="R300" s="13" t="s">
        <v>32</v>
      </c>
      <c r="S300" s="13" t="s">
        <v>32</v>
      </c>
      <c r="T300" s="13" t="s">
        <v>32</v>
      </c>
      <c r="U300" s="13" t="s">
        <v>32</v>
      </c>
      <c r="V300" s="13" t="s">
        <v>32</v>
      </c>
      <c r="W300" s="13" t="s">
        <v>32</v>
      </c>
      <c r="X300" s="13" t="s">
        <v>32</v>
      </c>
      <c r="Y300" s="13" t="s">
        <v>32</v>
      </c>
      <c r="Z300" s="13" t="s">
        <v>32</v>
      </c>
      <c r="AA300" s="17"/>
      <c r="AB300" s="17"/>
    </row>
    <row r="301" customFormat="false" ht="12.75" hidden="false" customHeight="false" outlineLevel="0" collapsed="false">
      <c r="A301" s="15" t="s">
        <v>996</v>
      </c>
      <c r="B301" s="18" t="s">
        <v>878</v>
      </c>
      <c r="C301" s="13" t="s">
        <v>32</v>
      </c>
      <c r="D301" s="13" t="s">
        <v>32</v>
      </c>
      <c r="E301" s="13" t="s">
        <v>32</v>
      </c>
      <c r="F301" s="13" t="s">
        <v>32</v>
      </c>
      <c r="G301" s="13" t="s">
        <v>32</v>
      </c>
      <c r="H301" s="13" t="s">
        <v>32</v>
      </c>
      <c r="I301" s="13" t="s">
        <v>32</v>
      </c>
      <c r="J301" s="13" t="s">
        <v>32</v>
      </c>
      <c r="K301" s="13" t="s">
        <v>32</v>
      </c>
      <c r="L301" s="13" t="s">
        <v>32</v>
      </c>
      <c r="M301" s="13" t="s">
        <v>32</v>
      </c>
      <c r="N301" s="13" t="s">
        <v>32</v>
      </c>
      <c r="O301" s="13" t="s">
        <v>32</v>
      </c>
      <c r="P301" s="13" t="s">
        <v>32</v>
      </c>
      <c r="Q301" s="13" t="s">
        <v>32</v>
      </c>
      <c r="R301" s="13" t="s">
        <v>32</v>
      </c>
      <c r="S301" s="13" t="s">
        <v>32</v>
      </c>
      <c r="T301" s="13" t="s">
        <v>32</v>
      </c>
      <c r="U301" s="13" t="s">
        <v>32</v>
      </c>
      <c r="V301" s="13" t="s">
        <v>32</v>
      </c>
      <c r="W301" s="13" t="s">
        <v>32</v>
      </c>
      <c r="X301" s="13" t="s">
        <v>32</v>
      </c>
      <c r="Y301" s="13" t="s">
        <v>32</v>
      </c>
      <c r="Z301" s="13" t="s">
        <v>32</v>
      </c>
      <c r="AA301" s="17"/>
      <c r="AB301" s="17"/>
    </row>
    <row r="302" customFormat="false" ht="12.75" hidden="false" customHeight="false" outlineLevel="0" collapsed="false">
      <c r="A302" s="15" t="s">
        <v>998</v>
      </c>
      <c r="B302" s="18" t="s">
        <v>878</v>
      </c>
      <c r="C302" s="13" t="s">
        <v>32</v>
      </c>
      <c r="D302" s="13" t="s">
        <v>32</v>
      </c>
      <c r="E302" s="13" t="s">
        <v>32</v>
      </c>
      <c r="F302" s="13" t="s">
        <v>32</v>
      </c>
      <c r="G302" s="13" t="s">
        <v>32</v>
      </c>
      <c r="H302" s="13" t="s">
        <v>32</v>
      </c>
      <c r="I302" s="13" t="s">
        <v>32</v>
      </c>
      <c r="J302" s="13" t="s">
        <v>32</v>
      </c>
      <c r="K302" s="13" t="s">
        <v>32</v>
      </c>
      <c r="L302" s="13" t="s">
        <v>32</v>
      </c>
      <c r="M302" s="13" t="s">
        <v>32</v>
      </c>
      <c r="N302" s="13" t="s">
        <v>32</v>
      </c>
      <c r="O302" s="13" t="s">
        <v>32</v>
      </c>
      <c r="P302" s="13" t="s">
        <v>32</v>
      </c>
      <c r="Q302" s="13" t="s">
        <v>32</v>
      </c>
      <c r="R302" s="13" t="s">
        <v>32</v>
      </c>
      <c r="S302" s="13" t="s">
        <v>32</v>
      </c>
      <c r="T302" s="13" t="s">
        <v>32</v>
      </c>
      <c r="U302" s="13" t="s">
        <v>32</v>
      </c>
      <c r="V302" s="13" t="s">
        <v>32</v>
      </c>
      <c r="W302" s="13" t="s">
        <v>32</v>
      </c>
      <c r="X302" s="13" t="s">
        <v>32</v>
      </c>
      <c r="Y302" s="13" t="s">
        <v>32</v>
      </c>
      <c r="Z302" s="13" t="s">
        <v>32</v>
      </c>
      <c r="AA302" s="17"/>
      <c r="AB302" s="17"/>
    </row>
    <row r="303" customFormat="false" ht="12.75" hidden="false" customHeight="false" outlineLevel="0" collapsed="false">
      <c r="A303" s="15" t="s">
        <v>1000</v>
      </c>
      <c r="B303" s="18" t="s">
        <v>878</v>
      </c>
      <c r="C303" s="13" t="s">
        <v>32</v>
      </c>
      <c r="D303" s="13" t="s">
        <v>32</v>
      </c>
      <c r="E303" s="13" t="s">
        <v>32</v>
      </c>
      <c r="F303" s="13" t="s">
        <v>32</v>
      </c>
      <c r="G303" s="13" t="s">
        <v>32</v>
      </c>
      <c r="H303" s="13" t="s">
        <v>32</v>
      </c>
      <c r="I303" s="13" t="s">
        <v>32</v>
      </c>
      <c r="J303" s="13" t="s">
        <v>32</v>
      </c>
      <c r="K303" s="13" t="s">
        <v>32</v>
      </c>
      <c r="L303" s="13" t="s">
        <v>32</v>
      </c>
      <c r="M303" s="13" t="s">
        <v>32</v>
      </c>
      <c r="N303" s="13" t="s">
        <v>32</v>
      </c>
      <c r="O303" s="13" t="s">
        <v>32</v>
      </c>
      <c r="P303" s="13" t="s">
        <v>32</v>
      </c>
      <c r="Q303" s="13" t="s">
        <v>32</v>
      </c>
      <c r="R303" s="13" t="s">
        <v>32</v>
      </c>
      <c r="S303" s="13" t="s">
        <v>32</v>
      </c>
      <c r="T303" s="13" t="s">
        <v>32</v>
      </c>
      <c r="U303" s="13" t="s">
        <v>32</v>
      </c>
      <c r="V303" s="13" t="s">
        <v>32</v>
      </c>
      <c r="W303" s="13" t="s">
        <v>32</v>
      </c>
      <c r="X303" s="13" t="s">
        <v>32</v>
      </c>
      <c r="Y303" s="13" t="s">
        <v>32</v>
      </c>
      <c r="Z303" s="13" t="s">
        <v>32</v>
      </c>
      <c r="AA303" s="17"/>
      <c r="AB303" s="17"/>
    </row>
    <row r="304" customFormat="false" ht="12.75" hidden="false" customHeight="false" outlineLevel="0" collapsed="false">
      <c r="A304" s="15" t="s">
        <v>1002</v>
      </c>
      <c r="B304" s="18" t="s">
        <v>878</v>
      </c>
      <c r="C304" s="13" t="s">
        <v>32</v>
      </c>
      <c r="D304" s="13" t="s">
        <v>32</v>
      </c>
      <c r="E304" s="13" t="s">
        <v>32</v>
      </c>
      <c r="F304" s="13" t="s">
        <v>32</v>
      </c>
      <c r="G304" s="13" t="s">
        <v>32</v>
      </c>
      <c r="H304" s="13" t="s">
        <v>32</v>
      </c>
      <c r="I304" s="13" t="s">
        <v>32</v>
      </c>
      <c r="J304" s="13" t="s">
        <v>32</v>
      </c>
      <c r="K304" s="13" t="s">
        <v>32</v>
      </c>
      <c r="L304" s="13" t="s">
        <v>32</v>
      </c>
      <c r="M304" s="13" t="s">
        <v>32</v>
      </c>
      <c r="N304" s="13" t="s">
        <v>32</v>
      </c>
      <c r="O304" s="13" t="s">
        <v>32</v>
      </c>
      <c r="P304" s="13" t="s">
        <v>32</v>
      </c>
      <c r="Q304" s="13" t="s">
        <v>32</v>
      </c>
      <c r="R304" s="13" t="s">
        <v>32</v>
      </c>
      <c r="S304" s="13" t="s">
        <v>32</v>
      </c>
      <c r="T304" s="13" t="s">
        <v>32</v>
      </c>
      <c r="U304" s="13" t="s">
        <v>32</v>
      </c>
      <c r="V304" s="13" t="s">
        <v>32</v>
      </c>
      <c r="W304" s="13" t="s">
        <v>32</v>
      </c>
      <c r="X304" s="13" t="s">
        <v>32</v>
      </c>
      <c r="Y304" s="13" t="s">
        <v>32</v>
      </c>
      <c r="Z304" s="13" t="s">
        <v>32</v>
      </c>
      <c r="AA304" s="17"/>
      <c r="AB304" s="17"/>
    </row>
    <row r="305" customFormat="false" ht="12.75" hidden="false" customHeight="false" outlineLevel="0" collapsed="false">
      <c r="A305" s="15" t="s">
        <v>1004</v>
      </c>
      <c r="B305" s="18" t="s">
        <v>878</v>
      </c>
      <c r="C305" s="13" t="s">
        <v>32</v>
      </c>
      <c r="D305" s="13" t="s">
        <v>32</v>
      </c>
      <c r="E305" s="13" t="s">
        <v>32</v>
      </c>
      <c r="F305" s="13" t="s">
        <v>32</v>
      </c>
      <c r="G305" s="13" t="s">
        <v>32</v>
      </c>
      <c r="H305" s="13" t="s">
        <v>32</v>
      </c>
      <c r="I305" s="13" t="s">
        <v>32</v>
      </c>
      <c r="J305" s="13" t="s">
        <v>32</v>
      </c>
      <c r="K305" s="13" t="s">
        <v>32</v>
      </c>
      <c r="L305" s="13" t="s">
        <v>32</v>
      </c>
      <c r="M305" s="13" t="s">
        <v>32</v>
      </c>
      <c r="N305" s="13" t="s">
        <v>32</v>
      </c>
      <c r="O305" s="13" t="s">
        <v>32</v>
      </c>
      <c r="P305" s="13" t="s">
        <v>32</v>
      </c>
      <c r="Q305" s="13" t="s">
        <v>32</v>
      </c>
      <c r="R305" s="13" t="s">
        <v>32</v>
      </c>
      <c r="S305" s="13" t="s">
        <v>32</v>
      </c>
      <c r="T305" s="13" t="s">
        <v>32</v>
      </c>
      <c r="U305" s="13" t="s">
        <v>32</v>
      </c>
      <c r="V305" s="13" t="s">
        <v>32</v>
      </c>
      <c r="W305" s="13" t="s">
        <v>32</v>
      </c>
      <c r="X305" s="13" t="s">
        <v>32</v>
      </c>
      <c r="Y305" s="13" t="s">
        <v>32</v>
      </c>
      <c r="Z305" s="13" t="s">
        <v>32</v>
      </c>
      <c r="AA305" s="17"/>
      <c r="AB305" s="17"/>
    </row>
    <row r="306" customFormat="false" ht="12.75" hidden="false" customHeight="false" outlineLevel="0" collapsed="false">
      <c r="A306" s="15" t="s">
        <v>1006</v>
      </c>
      <c r="B306" s="18" t="s">
        <v>878</v>
      </c>
      <c r="C306" s="13" t="s">
        <v>32</v>
      </c>
      <c r="D306" s="13" t="s">
        <v>32</v>
      </c>
      <c r="E306" s="13" t="s">
        <v>32</v>
      </c>
      <c r="F306" s="13" t="s">
        <v>32</v>
      </c>
      <c r="G306" s="13" t="s">
        <v>32</v>
      </c>
      <c r="H306" s="13" t="s">
        <v>32</v>
      </c>
      <c r="I306" s="13" t="s">
        <v>32</v>
      </c>
      <c r="J306" s="13" t="s">
        <v>32</v>
      </c>
      <c r="K306" s="13" t="s">
        <v>32</v>
      </c>
      <c r="L306" s="13" t="s">
        <v>32</v>
      </c>
      <c r="M306" s="13" t="s">
        <v>32</v>
      </c>
      <c r="N306" s="13" t="s">
        <v>32</v>
      </c>
      <c r="O306" s="13" t="s">
        <v>32</v>
      </c>
      <c r="P306" s="13" t="s">
        <v>32</v>
      </c>
      <c r="Q306" s="13" t="s">
        <v>32</v>
      </c>
      <c r="R306" s="13" t="s">
        <v>32</v>
      </c>
      <c r="S306" s="13" t="s">
        <v>32</v>
      </c>
      <c r="T306" s="13" t="s">
        <v>32</v>
      </c>
      <c r="U306" s="13" t="s">
        <v>32</v>
      </c>
      <c r="V306" s="13" t="s">
        <v>32</v>
      </c>
      <c r="W306" s="13" t="s">
        <v>32</v>
      </c>
      <c r="X306" s="13" t="s">
        <v>32</v>
      </c>
      <c r="Y306" s="13" t="s">
        <v>32</v>
      </c>
      <c r="Z306" s="13" t="s">
        <v>32</v>
      </c>
      <c r="AA306" s="17"/>
      <c r="AB306" s="17"/>
    </row>
    <row r="307" customFormat="false" ht="12.75" hidden="false" customHeight="false" outlineLevel="0" collapsed="false">
      <c r="A307" s="15" t="s">
        <v>1008</v>
      </c>
      <c r="B307" s="18" t="s">
        <v>878</v>
      </c>
      <c r="C307" s="13" t="s">
        <v>32</v>
      </c>
      <c r="D307" s="13" t="s">
        <v>32</v>
      </c>
      <c r="E307" s="13" t="s">
        <v>32</v>
      </c>
      <c r="F307" s="13" t="s">
        <v>32</v>
      </c>
      <c r="G307" s="13" t="s">
        <v>32</v>
      </c>
      <c r="H307" s="13" t="s">
        <v>32</v>
      </c>
      <c r="I307" s="13" t="s">
        <v>32</v>
      </c>
      <c r="J307" s="13" t="s">
        <v>32</v>
      </c>
      <c r="K307" s="13" t="s">
        <v>32</v>
      </c>
      <c r="L307" s="13" t="s">
        <v>32</v>
      </c>
      <c r="M307" s="13" t="s">
        <v>32</v>
      </c>
      <c r="N307" s="13" t="s">
        <v>32</v>
      </c>
      <c r="O307" s="13" t="s">
        <v>32</v>
      </c>
      <c r="P307" s="13" t="s">
        <v>32</v>
      </c>
      <c r="Q307" s="13" t="s">
        <v>32</v>
      </c>
      <c r="R307" s="13" t="s">
        <v>32</v>
      </c>
      <c r="S307" s="13" t="s">
        <v>32</v>
      </c>
      <c r="T307" s="13" t="s">
        <v>32</v>
      </c>
      <c r="U307" s="13" t="s">
        <v>32</v>
      </c>
      <c r="V307" s="13" t="s">
        <v>32</v>
      </c>
      <c r="W307" s="13" t="s">
        <v>32</v>
      </c>
      <c r="X307" s="13" t="s">
        <v>32</v>
      </c>
      <c r="Y307" s="13" t="s">
        <v>32</v>
      </c>
      <c r="Z307" s="13" t="s">
        <v>32</v>
      </c>
      <c r="AA307" s="17"/>
      <c r="AB307" s="17"/>
    </row>
    <row r="308" customFormat="false" ht="12.75" hidden="false" customHeight="false" outlineLevel="0" collapsed="false">
      <c r="A308" s="15" t="s">
        <v>1010</v>
      </c>
      <c r="B308" s="18" t="s">
        <v>878</v>
      </c>
      <c r="C308" s="13" t="s">
        <v>32</v>
      </c>
      <c r="D308" s="13" t="s">
        <v>32</v>
      </c>
      <c r="E308" s="13" t="s">
        <v>32</v>
      </c>
      <c r="F308" s="13" t="s">
        <v>32</v>
      </c>
      <c r="G308" s="13" t="s">
        <v>32</v>
      </c>
      <c r="H308" s="13" t="s">
        <v>32</v>
      </c>
      <c r="I308" s="13" t="s">
        <v>32</v>
      </c>
      <c r="J308" s="13" t="s">
        <v>32</v>
      </c>
      <c r="K308" s="13" t="s">
        <v>32</v>
      </c>
      <c r="L308" s="13" t="s">
        <v>32</v>
      </c>
      <c r="M308" s="13" t="s">
        <v>32</v>
      </c>
      <c r="N308" s="13" t="s">
        <v>32</v>
      </c>
      <c r="O308" s="13" t="s">
        <v>32</v>
      </c>
      <c r="P308" s="13" t="s">
        <v>32</v>
      </c>
      <c r="Q308" s="13" t="s">
        <v>32</v>
      </c>
      <c r="R308" s="13" t="s">
        <v>32</v>
      </c>
      <c r="S308" s="13" t="s">
        <v>32</v>
      </c>
      <c r="T308" s="13" t="s">
        <v>32</v>
      </c>
      <c r="U308" s="13" t="s">
        <v>32</v>
      </c>
      <c r="V308" s="13" t="s">
        <v>32</v>
      </c>
      <c r="W308" s="13" t="s">
        <v>32</v>
      </c>
      <c r="X308" s="13" t="s">
        <v>32</v>
      </c>
      <c r="Y308" s="13" t="s">
        <v>32</v>
      </c>
      <c r="Z308" s="13" t="s">
        <v>32</v>
      </c>
      <c r="AA308" s="17"/>
      <c r="AB308" s="17"/>
    </row>
    <row r="309" customFormat="false" ht="12.75" hidden="false" customHeight="false" outlineLevel="0" collapsed="false">
      <c r="A309" s="15" t="s">
        <v>1584</v>
      </c>
      <c r="B309" s="18" t="s">
        <v>1014</v>
      </c>
      <c r="C309" s="13" t="s">
        <v>1465</v>
      </c>
      <c r="D309" s="13" t="s">
        <v>1471</v>
      </c>
      <c r="E309" s="13" t="s">
        <v>1480</v>
      </c>
      <c r="F309" s="13" t="s">
        <v>32</v>
      </c>
      <c r="G309" s="13" t="s">
        <v>32</v>
      </c>
      <c r="H309" s="13" t="s">
        <v>32</v>
      </c>
      <c r="I309" s="13" t="s">
        <v>32</v>
      </c>
      <c r="J309" s="13" t="s">
        <v>32</v>
      </c>
      <c r="K309" s="13"/>
      <c r="L309" s="13"/>
      <c r="M309" s="13"/>
      <c r="N309" s="13"/>
      <c r="O309" s="13"/>
      <c r="P309" s="13"/>
      <c r="Q309" s="13"/>
      <c r="R309" s="13"/>
      <c r="S309" s="13"/>
      <c r="T309" s="17"/>
      <c r="U309" s="17"/>
      <c r="V309" s="17"/>
      <c r="W309" s="17"/>
      <c r="X309" s="17"/>
      <c r="Y309" s="17"/>
      <c r="Z309" s="17"/>
      <c r="AA309" s="17"/>
      <c r="AB309" s="17"/>
    </row>
    <row r="310" customFormat="false" ht="12.75" hidden="false" customHeight="false" outlineLevel="0" collapsed="false">
      <c r="A310" s="15" t="s">
        <v>1018</v>
      </c>
      <c r="B310" s="18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7"/>
      <c r="U310" s="17"/>
      <c r="V310" s="17"/>
      <c r="W310" s="17"/>
      <c r="X310" s="17"/>
      <c r="Y310" s="17"/>
      <c r="Z310" s="17"/>
      <c r="AA310" s="17"/>
      <c r="AB310" s="17"/>
    </row>
    <row r="311" customFormat="false" ht="12.75" hidden="false" customHeight="false" outlineLevel="0" collapsed="false">
      <c r="A311" s="15" t="s">
        <v>1024</v>
      </c>
      <c r="B311" s="18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7"/>
      <c r="U311" s="17"/>
      <c r="V311" s="17"/>
      <c r="W311" s="17"/>
      <c r="X311" s="17"/>
      <c r="Y311" s="17"/>
      <c r="Z311" s="17"/>
      <c r="AA311" s="17"/>
      <c r="AB311" s="17"/>
    </row>
    <row r="312" customFormat="false" ht="12.75" hidden="false" customHeight="false" outlineLevel="0" collapsed="false">
      <c r="A312" s="15" t="s">
        <v>1028</v>
      </c>
      <c r="B312" s="18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7"/>
      <c r="U312" s="17"/>
      <c r="V312" s="17"/>
      <c r="W312" s="17"/>
      <c r="X312" s="17"/>
      <c r="Y312" s="17"/>
      <c r="Z312" s="17"/>
      <c r="AA312" s="17"/>
      <c r="AB312" s="17"/>
    </row>
    <row r="313" customFormat="false" ht="12.75" hidden="false" customHeight="false" outlineLevel="0" collapsed="false">
      <c r="A313" s="15" t="s">
        <v>1032</v>
      </c>
      <c r="B313" s="18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7"/>
      <c r="U313" s="17"/>
      <c r="V313" s="17"/>
      <c r="W313" s="17"/>
      <c r="X313" s="17"/>
      <c r="Y313" s="17"/>
      <c r="Z313" s="17"/>
      <c r="AA313" s="17"/>
      <c r="AB313" s="17"/>
    </row>
    <row r="314" customFormat="false" ht="12.75" hidden="false" customHeight="false" outlineLevel="0" collapsed="false">
      <c r="A314" s="15" t="s">
        <v>1036</v>
      </c>
      <c r="B314" s="18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7"/>
      <c r="U314" s="17"/>
      <c r="V314" s="17"/>
      <c r="W314" s="17"/>
      <c r="X314" s="17"/>
      <c r="Y314" s="17"/>
      <c r="Z314" s="17"/>
      <c r="AA314" s="17"/>
      <c r="AB314" s="17"/>
    </row>
    <row r="315" customFormat="false" ht="12.75" hidden="false" customHeight="false" outlineLevel="0" collapsed="false">
      <c r="A315" s="15" t="s">
        <v>1038</v>
      </c>
      <c r="B315" s="18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7"/>
      <c r="U315" s="17"/>
      <c r="V315" s="17"/>
      <c r="W315" s="17"/>
      <c r="X315" s="17"/>
      <c r="Y315" s="17"/>
      <c r="Z315" s="17"/>
      <c r="AA315" s="17"/>
      <c r="AB315" s="17"/>
    </row>
    <row r="316" customFormat="false" ht="12.75" hidden="false" customHeight="false" outlineLevel="0" collapsed="false">
      <c r="A316" s="15" t="s">
        <v>1040</v>
      </c>
      <c r="B316" s="18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7"/>
      <c r="U316" s="17"/>
      <c r="V316" s="17"/>
      <c r="W316" s="17"/>
      <c r="X316" s="17"/>
      <c r="Y316" s="17"/>
      <c r="Z316" s="17"/>
      <c r="AA316" s="17"/>
      <c r="AB316" s="17"/>
    </row>
    <row r="317" customFormat="false" ht="12.75" hidden="false" customHeight="false" outlineLevel="0" collapsed="false">
      <c r="A317" s="15" t="s">
        <v>1042</v>
      </c>
      <c r="B317" s="18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7"/>
      <c r="U317" s="17"/>
      <c r="V317" s="17"/>
      <c r="W317" s="17"/>
      <c r="X317" s="17"/>
      <c r="Y317" s="17"/>
      <c r="Z317" s="17"/>
      <c r="AA317" s="17"/>
      <c r="AB317" s="17"/>
    </row>
    <row r="318" customFormat="false" ht="12.75" hidden="false" customHeight="false" outlineLevel="0" collapsed="false">
      <c r="A318" s="15" t="s">
        <v>1044</v>
      </c>
      <c r="B318" s="18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7"/>
      <c r="U318" s="17"/>
      <c r="V318" s="17"/>
      <c r="W318" s="17"/>
      <c r="X318" s="17"/>
      <c r="Y318" s="17"/>
      <c r="Z318" s="17"/>
      <c r="AA318" s="17"/>
      <c r="AB318" s="17"/>
    </row>
    <row r="319" customFormat="false" ht="12.75" hidden="false" customHeight="false" outlineLevel="0" collapsed="false">
      <c r="A319" s="15" t="s">
        <v>1046</v>
      </c>
      <c r="B319" s="18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7"/>
      <c r="U319" s="17"/>
      <c r="V319" s="17"/>
      <c r="W319" s="17"/>
      <c r="X319" s="17"/>
      <c r="Y319" s="17"/>
      <c r="Z319" s="17"/>
      <c r="AA319" s="17"/>
      <c r="AB319" s="17"/>
    </row>
    <row r="320" customFormat="false" ht="12.75" hidden="false" customHeight="false" outlineLevel="0" collapsed="false">
      <c r="A320" s="15" t="s">
        <v>1048</v>
      </c>
      <c r="B320" s="18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7"/>
      <c r="U320" s="17"/>
      <c r="V320" s="17"/>
      <c r="W320" s="17"/>
      <c r="X320" s="17"/>
      <c r="Y320" s="17"/>
      <c r="Z320" s="17"/>
      <c r="AA320" s="17"/>
      <c r="AB320" s="17"/>
    </row>
    <row r="321" customFormat="false" ht="12.75" hidden="false" customHeight="false" outlineLevel="0" collapsed="false">
      <c r="A321" s="15" t="s">
        <v>1050</v>
      </c>
      <c r="B321" s="18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7"/>
      <c r="U321" s="17"/>
      <c r="V321" s="17"/>
      <c r="W321" s="17"/>
      <c r="X321" s="17"/>
      <c r="Y321" s="17"/>
      <c r="Z321" s="17"/>
      <c r="AA321" s="17"/>
      <c r="AB321" s="17"/>
    </row>
    <row r="322" customFormat="false" ht="12.75" hidden="false" customHeight="false" outlineLevel="0" collapsed="false">
      <c r="A322" s="15" t="s">
        <v>1052</v>
      </c>
      <c r="B322" s="18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7"/>
      <c r="U322" s="17"/>
      <c r="V322" s="17"/>
      <c r="W322" s="17"/>
      <c r="X322" s="17"/>
      <c r="Y322" s="17"/>
      <c r="Z322" s="17"/>
      <c r="AA322" s="17"/>
      <c r="AB322" s="17"/>
    </row>
    <row r="323" customFormat="false" ht="12.75" hidden="false" customHeight="false" outlineLevel="0" collapsed="false">
      <c r="A323" s="15" t="s">
        <v>1054</v>
      </c>
      <c r="B323" s="18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7"/>
      <c r="U323" s="17"/>
      <c r="V323" s="17"/>
      <c r="W323" s="17"/>
      <c r="X323" s="17"/>
      <c r="Y323" s="17"/>
      <c r="Z323" s="17"/>
      <c r="AA323" s="17"/>
      <c r="AB323" s="17"/>
    </row>
    <row r="324" customFormat="false" ht="12.75" hidden="false" customHeight="false" outlineLevel="0" collapsed="false">
      <c r="A324" s="15" t="s">
        <v>1056</v>
      </c>
      <c r="B324" s="18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7"/>
      <c r="U324" s="17"/>
      <c r="V324" s="17"/>
      <c r="W324" s="17"/>
      <c r="X324" s="17"/>
      <c r="Y324" s="17"/>
      <c r="Z324" s="17"/>
      <c r="AA324" s="17"/>
      <c r="AB324" s="17"/>
    </row>
    <row r="325" customFormat="false" ht="12.75" hidden="false" customHeight="false" outlineLevel="0" collapsed="false">
      <c r="A325" s="15" t="s">
        <v>1058</v>
      </c>
      <c r="B325" s="18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7"/>
      <c r="U325" s="17"/>
      <c r="V325" s="17"/>
      <c r="W325" s="17"/>
      <c r="X325" s="17"/>
      <c r="Y325" s="17"/>
      <c r="Z325" s="17"/>
      <c r="AA325" s="17"/>
      <c r="AB325" s="17"/>
    </row>
    <row r="326" customFormat="false" ht="12.75" hidden="false" customHeight="false" outlineLevel="0" collapsed="false">
      <c r="A326" s="15" t="s">
        <v>1060</v>
      </c>
      <c r="B326" s="18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7"/>
      <c r="U326" s="17"/>
      <c r="V326" s="17"/>
      <c r="W326" s="17"/>
      <c r="X326" s="17"/>
      <c r="Y326" s="17"/>
      <c r="Z326" s="17"/>
      <c r="AA326" s="17"/>
      <c r="AB326" s="17"/>
    </row>
    <row r="327" customFormat="false" ht="12.75" hidden="false" customHeight="false" outlineLevel="0" collapsed="false">
      <c r="A327" s="15" t="s">
        <v>1062</v>
      </c>
      <c r="B327" s="18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7"/>
      <c r="U327" s="17"/>
      <c r="V327" s="17"/>
      <c r="W327" s="17"/>
      <c r="X327" s="17"/>
      <c r="Y327" s="17"/>
      <c r="Z327" s="17"/>
      <c r="AA327" s="17"/>
      <c r="AB327" s="17"/>
    </row>
    <row r="328" customFormat="false" ht="12.75" hidden="false" customHeight="false" outlineLevel="0" collapsed="false">
      <c r="A328" s="15" t="s">
        <v>1064</v>
      </c>
      <c r="B328" s="18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7"/>
      <c r="U328" s="17"/>
      <c r="V328" s="17"/>
      <c r="W328" s="17"/>
      <c r="X328" s="17"/>
      <c r="Y328" s="17"/>
      <c r="Z328" s="17"/>
      <c r="AA328" s="17"/>
      <c r="AB328" s="17"/>
    </row>
    <row r="329" customFormat="false" ht="12.75" hidden="false" customHeight="false" outlineLevel="0" collapsed="false">
      <c r="A329" s="15" t="s">
        <v>1066</v>
      </c>
      <c r="B329" s="18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7"/>
      <c r="U329" s="17"/>
      <c r="V329" s="17"/>
      <c r="W329" s="17"/>
      <c r="X329" s="17"/>
      <c r="Y329" s="17"/>
      <c r="Z329" s="17"/>
      <c r="AA329" s="17"/>
      <c r="AB329" s="17"/>
    </row>
    <row r="330" customFormat="false" ht="12.75" hidden="false" customHeight="false" outlineLevel="0" collapsed="false">
      <c r="A330" s="15" t="s">
        <v>1070</v>
      </c>
      <c r="B330" s="18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7"/>
      <c r="U330" s="17"/>
      <c r="V330" s="17"/>
      <c r="W330" s="17"/>
      <c r="X330" s="17"/>
      <c r="Y330" s="17"/>
      <c r="Z330" s="17"/>
      <c r="AA330" s="17"/>
      <c r="AB330" s="17"/>
    </row>
    <row r="331" customFormat="false" ht="12.75" hidden="false" customHeight="false" outlineLevel="0" collapsed="false">
      <c r="A331" s="15" t="s">
        <v>1073</v>
      </c>
      <c r="B331" s="18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7"/>
      <c r="U331" s="17"/>
      <c r="V331" s="17"/>
      <c r="W331" s="17"/>
      <c r="X331" s="17"/>
      <c r="Y331" s="17"/>
      <c r="Z331" s="17"/>
      <c r="AA331" s="17"/>
      <c r="AB331" s="17"/>
    </row>
    <row r="332" customFormat="false" ht="12.75" hidden="false" customHeight="false" outlineLevel="0" collapsed="false">
      <c r="A332" s="15" t="s">
        <v>1075</v>
      </c>
      <c r="B332" s="18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7"/>
      <c r="U332" s="17"/>
      <c r="V332" s="17"/>
      <c r="W332" s="17"/>
      <c r="X332" s="17"/>
      <c r="Y332" s="17"/>
      <c r="Z332" s="17"/>
      <c r="AA332" s="17"/>
      <c r="AB332" s="17"/>
    </row>
    <row r="333" customFormat="false" ht="12.75" hidden="false" customHeight="false" outlineLevel="0" collapsed="false">
      <c r="A333" s="15" t="s">
        <v>1077</v>
      </c>
      <c r="B333" s="18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7"/>
      <c r="U333" s="17"/>
      <c r="V333" s="17"/>
      <c r="W333" s="17"/>
      <c r="X333" s="17"/>
      <c r="Y333" s="17"/>
      <c r="Z333" s="17"/>
      <c r="AA333" s="17"/>
      <c r="AB333" s="17"/>
    </row>
    <row r="334" customFormat="false" ht="12.75" hidden="false" customHeight="false" outlineLevel="0" collapsed="false">
      <c r="A334" s="15" t="s">
        <v>1079</v>
      </c>
      <c r="B334" s="18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7"/>
      <c r="U334" s="17"/>
      <c r="V334" s="17"/>
      <c r="W334" s="17"/>
      <c r="X334" s="17"/>
      <c r="Y334" s="17"/>
      <c r="Z334" s="17"/>
      <c r="AA334" s="17"/>
      <c r="AB334" s="17"/>
    </row>
    <row r="335" customFormat="false" ht="12.75" hidden="false" customHeight="false" outlineLevel="0" collapsed="false">
      <c r="A335" s="15" t="s">
        <v>1081</v>
      </c>
      <c r="B335" s="18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7"/>
      <c r="U335" s="17"/>
      <c r="V335" s="17"/>
      <c r="W335" s="17"/>
      <c r="X335" s="17"/>
      <c r="Y335" s="17"/>
      <c r="Z335" s="17"/>
      <c r="AA335" s="17"/>
      <c r="AB335" s="17"/>
    </row>
    <row r="336" customFormat="false" ht="12.75" hidden="false" customHeight="false" outlineLevel="0" collapsed="false">
      <c r="A336" s="15" t="s">
        <v>1083</v>
      </c>
      <c r="B336" s="18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7"/>
      <c r="U336" s="17"/>
      <c r="V336" s="17"/>
      <c r="W336" s="17"/>
      <c r="X336" s="17"/>
      <c r="Y336" s="17"/>
      <c r="Z336" s="17"/>
      <c r="AA336" s="17"/>
      <c r="AB336" s="17"/>
    </row>
    <row r="337" customFormat="false" ht="12.75" hidden="false" customHeight="false" outlineLevel="0" collapsed="false">
      <c r="A337" s="15" t="s">
        <v>1085</v>
      </c>
      <c r="B337" s="18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7"/>
      <c r="U337" s="17"/>
      <c r="V337" s="17"/>
      <c r="W337" s="17"/>
      <c r="X337" s="17"/>
      <c r="Y337" s="17"/>
      <c r="Z337" s="17"/>
      <c r="AA337" s="17"/>
      <c r="AB337" s="17"/>
    </row>
    <row r="338" customFormat="false" ht="12.75" hidden="false" customHeight="false" outlineLevel="0" collapsed="false">
      <c r="A338" s="15" t="s">
        <v>1087</v>
      </c>
      <c r="B338" s="18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7"/>
      <c r="U338" s="17"/>
      <c r="V338" s="17"/>
      <c r="W338" s="17"/>
      <c r="X338" s="17"/>
      <c r="Y338" s="17"/>
      <c r="Z338" s="17"/>
      <c r="AA338" s="17"/>
      <c r="AB338" s="17"/>
    </row>
    <row r="339" customFormat="false" ht="12.75" hidden="false" customHeight="false" outlineLevel="0" collapsed="false">
      <c r="A339" s="15" t="s">
        <v>1089</v>
      </c>
      <c r="B339" s="18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7"/>
      <c r="U339" s="17"/>
      <c r="V339" s="17"/>
      <c r="W339" s="17"/>
      <c r="X339" s="17"/>
      <c r="Y339" s="17"/>
      <c r="Z339" s="17"/>
      <c r="AA339" s="17"/>
      <c r="AB339" s="17"/>
    </row>
    <row r="340" customFormat="false" ht="12.75" hidden="false" customHeight="false" outlineLevel="0" collapsed="false">
      <c r="A340" s="15" t="s">
        <v>1091</v>
      </c>
      <c r="B340" s="18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7"/>
      <c r="U340" s="17"/>
      <c r="V340" s="17"/>
      <c r="W340" s="17"/>
      <c r="X340" s="17"/>
      <c r="Y340" s="17"/>
      <c r="Z340" s="17"/>
      <c r="AA340" s="17"/>
      <c r="AB340" s="17"/>
    </row>
    <row r="341" customFormat="false" ht="12.75" hidden="false" customHeight="false" outlineLevel="0" collapsed="false">
      <c r="A341" s="15" t="s">
        <v>1093</v>
      </c>
      <c r="B341" s="18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7"/>
      <c r="U341" s="17"/>
      <c r="V341" s="17"/>
      <c r="W341" s="17"/>
      <c r="X341" s="17"/>
      <c r="Y341" s="17"/>
      <c r="Z341" s="17"/>
      <c r="AA341" s="17"/>
      <c r="AB341" s="17"/>
    </row>
    <row r="342" customFormat="false" ht="12.75" hidden="false" customHeight="false" outlineLevel="0" collapsed="false">
      <c r="A342" s="15" t="s">
        <v>1095</v>
      </c>
      <c r="B342" s="18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7"/>
      <c r="U342" s="17"/>
      <c r="V342" s="17"/>
      <c r="W342" s="17"/>
      <c r="X342" s="17"/>
      <c r="Y342" s="17"/>
      <c r="Z342" s="17"/>
      <c r="AA342" s="17"/>
      <c r="AB342" s="17"/>
    </row>
    <row r="343" customFormat="false" ht="12.75" hidden="false" customHeight="false" outlineLevel="0" collapsed="false">
      <c r="A343" s="15" t="s">
        <v>1097</v>
      </c>
      <c r="B343" s="18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7"/>
      <c r="U343" s="17"/>
      <c r="V343" s="17"/>
      <c r="W343" s="17"/>
      <c r="X343" s="17"/>
      <c r="Y343" s="17"/>
      <c r="Z343" s="17"/>
      <c r="AA343" s="17"/>
      <c r="AB343" s="17"/>
    </row>
    <row r="344" customFormat="false" ht="12.75" hidden="false" customHeight="false" outlineLevel="0" collapsed="false">
      <c r="A344" s="15" t="s">
        <v>1099</v>
      </c>
      <c r="B344" s="18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7"/>
      <c r="U344" s="17"/>
      <c r="V344" s="17"/>
      <c r="W344" s="17"/>
      <c r="X344" s="17"/>
      <c r="Y344" s="17"/>
      <c r="Z344" s="17"/>
      <c r="AA344" s="17"/>
      <c r="AB344" s="17"/>
    </row>
    <row r="345" customFormat="false" ht="12.75" hidden="false" customHeight="false" outlineLevel="0" collapsed="false">
      <c r="A345" s="15" t="s">
        <v>1101</v>
      </c>
      <c r="B345" s="18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7"/>
      <c r="U345" s="17"/>
      <c r="V345" s="17"/>
      <c r="W345" s="17"/>
      <c r="X345" s="17"/>
      <c r="Y345" s="17"/>
      <c r="Z345" s="17"/>
      <c r="AA345" s="17"/>
      <c r="AB345" s="17"/>
    </row>
    <row r="346" customFormat="false" ht="12.75" hidden="false" customHeight="false" outlineLevel="0" collapsed="false">
      <c r="A346" s="15" t="s">
        <v>1103</v>
      </c>
      <c r="B346" s="18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7"/>
      <c r="U346" s="17"/>
      <c r="V346" s="17"/>
      <c r="W346" s="17"/>
      <c r="X346" s="17"/>
      <c r="Y346" s="17"/>
      <c r="Z346" s="17"/>
      <c r="AA346" s="17"/>
      <c r="AB346" s="17"/>
    </row>
    <row r="347" customFormat="false" ht="12.75" hidden="false" customHeight="false" outlineLevel="0" collapsed="false">
      <c r="A347" s="15" t="s">
        <v>1105</v>
      </c>
      <c r="B347" s="18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7"/>
      <c r="U347" s="17"/>
      <c r="V347" s="17"/>
      <c r="W347" s="17"/>
      <c r="X347" s="17"/>
      <c r="Y347" s="17"/>
      <c r="Z347" s="17"/>
      <c r="AA347" s="17"/>
      <c r="AB347" s="17"/>
    </row>
    <row r="348" customFormat="false" ht="12.75" hidden="false" customHeight="false" outlineLevel="0" collapsed="false">
      <c r="A348" s="15" t="s">
        <v>1107</v>
      </c>
      <c r="B348" s="18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7"/>
      <c r="U348" s="17"/>
      <c r="V348" s="17"/>
      <c r="W348" s="17"/>
      <c r="X348" s="17"/>
      <c r="Y348" s="17"/>
      <c r="Z348" s="17"/>
      <c r="AA348" s="17"/>
      <c r="AB348" s="17"/>
    </row>
    <row r="349" customFormat="false" ht="12.75" hidden="false" customHeight="false" outlineLevel="0" collapsed="false">
      <c r="A349" s="15" t="s">
        <v>1109</v>
      </c>
      <c r="B349" s="18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7"/>
      <c r="U349" s="17"/>
      <c r="V349" s="17"/>
      <c r="W349" s="17"/>
      <c r="X349" s="17"/>
      <c r="Y349" s="17"/>
      <c r="Z349" s="17"/>
      <c r="AA349" s="17"/>
      <c r="AB349" s="17"/>
    </row>
    <row r="350" customFormat="false" ht="12.75" hidden="false" customHeight="false" outlineLevel="0" collapsed="false">
      <c r="A350" s="15" t="s">
        <v>1111</v>
      </c>
      <c r="B350" s="18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7"/>
      <c r="U350" s="17"/>
      <c r="V350" s="17"/>
      <c r="W350" s="17"/>
      <c r="X350" s="17"/>
      <c r="Y350" s="17"/>
      <c r="Z350" s="17"/>
      <c r="AA350" s="17"/>
      <c r="AB350" s="17"/>
    </row>
    <row r="351" customFormat="false" ht="12.75" hidden="false" customHeight="false" outlineLevel="0" collapsed="false">
      <c r="A351" s="15" t="s">
        <v>1113</v>
      </c>
      <c r="B351" s="18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7"/>
      <c r="U351" s="17"/>
      <c r="V351" s="17"/>
      <c r="W351" s="17"/>
      <c r="X351" s="17"/>
      <c r="Y351" s="17"/>
      <c r="Z351" s="17"/>
      <c r="AA351" s="17"/>
      <c r="AB351" s="17"/>
    </row>
    <row r="352" customFormat="false" ht="12.75" hidden="false" customHeight="false" outlineLevel="0" collapsed="false">
      <c r="A352" s="15" t="s">
        <v>1115</v>
      </c>
      <c r="B352" s="18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7"/>
      <c r="U352" s="17"/>
      <c r="V352" s="17"/>
      <c r="W352" s="17"/>
      <c r="X352" s="17"/>
      <c r="Y352" s="17"/>
      <c r="Z352" s="17"/>
      <c r="AA352" s="17"/>
      <c r="AB352" s="17"/>
    </row>
    <row r="353" customFormat="false" ht="12.75" hidden="false" customHeight="false" outlineLevel="0" collapsed="false">
      <c r="A353" s="15" t="s">
        <v>1121</v>
      </c>
      <c r="B353" s="18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7"/>
      <c r="U353" s="17"/>
      <c r="V353" s="17"/>
      <c r="W353" s="17"/>
      <c r="X353" s="17"/>
      <c r="Y353" s="17"/>
      <c r="Z353" s="17"/>
      <c r="AA353" s="17"/>
      <c r="AB353" s="17"/>
    </row>
    <row r="354" customFormat="false" ht="12.75" hidden="false" customHeight="false" outlineLevel="0" collapsed="false">
      <c r="A354" s="15" t="s">
        <v>1123</v>
      </c>
      <c r="B354" s="18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7"/>
      <c r="U354" s="17"/>
      <c r="V354" s="17"/>
      <c r="W354" s="17"/>
      <c r="X354" s="17"/>
      <c r="Y354" s="17"/>
      <c r="Z354" s="17"/>
      <c r="AA354" s="17"/>
      <c r="AB354" s="17"/>
    </row>
    <row r="355" customFormat="false" ht="12.75" hidden="false" customHeight="false" outlineLevel="0" collapsed="false">
      <c r="A355" s="15" t="s">
        <v>1125</v>
      </c>
      <c r="B355" s="18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7"/>
      <c r="U355" s="17"/>
      <c r="V355" s="17"/>
      <c r="W355" s="17"/>
      <c r="X355" s="17"/>
      <c r="Y355" s="17"/>
      <c r="Z355" s="17"/>
      <c r="AA355" s="17"/>
      <c r="AB355" s="17"/>
    </row>
    <row r="356" customFormat="false" ht="12.75" hidden="false" customHeight="false" outlineLevel="0" collapsed="false">
      <c r="A356" s="15" t="s">
        <v>1127</v>
      </c>
      <c r="B356" s="18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7"/>
      <c r="U356" s="17"/>
      <c r="V356" s="17"/>
      <c r="W356" s="17"/>
      <c r="X356" s="17"/>
      <c r="Y356" s="17"/>
      <c r="Z356" s="17"/>
      <c r="AA356" s="17"/>
      <c r="AB356" s="17"/>
    </row>
    <row r="357" customFormat="false" ht="12.75" hidden="false" customHeight="false" outlineLevel="0" collapsed="false">
      <c r="A357" s="15" t="s">
        <v>1129</v>
      </c>
      <c r="B357" s="18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7"/>
      <c r="U357" s="17"/>
      <c r="V357" s="17"/>
      <c r="W357" s="17"/>
      <c r="X357" s="17"/>
      <c r="Y357" s="17"/>
      <c r="Z357" s="17"/>
      <c r="AA357" s="17"/>
      <c r="AB357" s="17"/>
    </row>
    <row r="358" customFormat="false" ht="12.75" hidden="false" customHeight="false" outlineLevel="0" collapsed="false">
      <c r="A358" s="15" t="s">
        <v>1131</v>
      </c>
      <c r="B358" s="18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7"/>
      <c r="U358" s="17"/>
      <c r="V358" s="17"/>
      <c r="W358" s="17"/>
      <c r="X358" s="17"/>
      <c r="Y358" s="17"/>
      <c r="Z358" s="17"/>
      <c r="AA358" s="17"/>
      <c r="AB358" s="17"/>
    </row>
    <row r="359" customFormat="false" ht="12.75" hidden="false" customHeight="false" outlineLevel="0" collapsed="false">
      <c r="A359" s="15" t="s">
        <v>1133</v>
      </c>
      <c r="B359" s="18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7"/>
      <c r="U359" s="17"/>
      <c r="V359" s="17"/>
      <c r="W359" s="17"/>
      <c r="X359" s="17"/>
      <c r="Y359" s="17"/>
      <c r="Z359" s="17"/>
      <c r="AA359" s="17"/>
      <c r="AB359" s="17"/>
    </row>
    <row r="360" customFormat="false" ht="12.75" hidden="false" customHeight="false" outlineLevel="0" collapsed="false">
      <c r="A360" s="15" t="s">
        <v>1135</v>
      </c>
      <c r="B360" s="18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7"/>
      <c r="U360" s="17"/>
      <c r="V360" s="17"/>
      <c r="W360" s="17"/>
      <c r="X360" s="17"/>
      <c r="Y360" s="17"/>
      <c r="Z360" s="17"/>
      <c r="AA360" s="17"/>
      <c r="AB360" s="17"/>
    </row>
    <row r="361" customFormat="false" ht="12.75" hidden="false" customHeight="false" outlineLevel="0" collapsed="false">
      <c r="A361" s="15" t="s">
        <v>1137</v>
      </c>
      <c r="B361" s="18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7"/>
      <c r="U361" s="17"/>
      <c r="V361" s="17"/>
      <c r="W361" s="17"/>
      <c r="X361" s="17"/>
      <c r="Y361" s="17"/>
      <c r="Z361" s="17"/>
      <c r="AA361" s="17"/>
      <c r="AB361" s="17"/>
    </row>
    <row r="362" customFormat="false" ht="12.75" hidden="false" customHeight="false" outlineLevel="0" collapsed="false">
      <c r="A362" s="15" t="s">
        <v>1139</v>
      </c>
      <c r="B362" s="18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7"/>
      <c r="U362" s="17"/>
      <c r="V362" s="17"/>
      <c r="W362" s="17"/>
      <c r="X362" s="17"/>
      <c r="Y362" s="17"/>
      <c r="Z362" s="17"/>
      <c r="AA362" s="17"/>
      <c r="AB362" s="17"/>
    </row>
    <row r="363" customFormat="false" ht="12.75" hidden="false" customHeight="false" outlineLevel="0" collapsed="false">
      <c r="A363" s="15" t="s">
        <v>1141</v>
      </c>
      <c r="B363" s="18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7"/>
      <c r="U363" s="17"/>
      <c r="V363" s="17"/>
      <c r="W363" s="17"/>
      <c r="X363" s="17"/>
      <c r="Y363" s="17"/>
      <c r="Z363" s="17"/>
      <c r="AA363" s="17"/>
      <c r="AB363" s="17"/>
    </row>
    <row r="364" customFormat="false" ht="12.75" hidden="false" customHeight="false" outlineLevel="0" collapsed="false">
      <c r="A364" s="15" t="s">
        <v>1143</v>
      </c>
      <c r="B364" s="18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7"/>
      <c r="U364" s="17"/>
      <c r="V364" s="17"/>
      <c r="W364" s="17"/>
      <c r="X364" s="17"/>
      <c r="Y364" s="17"/>
      <c r="Z364" s="17"/>
      <c r="AA364" s="17"/>
      <c r="AB364" s="17"/>
    </row>
    <row r="365" customFormat="false" ht="12.75" hidden="false" customHeight="false" outlineLevel="0" collapsed="false">
      <c r="A365" s="15" t="s">
        <v>1145</v>
      </c>
      <c r="B365" s="18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7"/>
      <c r="U365" s="17"/>
      <c r="V365" s="17"/>
      <c r="W365" s="17"/>
      <c r="X365" s="17"/>
      <c r="Y365" s="17"/>
      <c r="Z365" s="17"/>
      <c r="AA365" s="17"/>
      <c r="AB365" s="17"/>
    </row>
    <row r="366" customFormat="false" ht="12.75" hidden="false" customHeight="false" outlineLevel="0" collapsed="false">
      <c r="A366" s="15" t="s">
        <v>1147</v>
      </c>
      <c r="B366" s="18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7"/>
      <c r="U366" s="17"/>
      <c r="V366" s="17"/>
      <c r="W366" s="17"/>
      <c r="X366" s="17"/>
      <c r="Y366" s="17"/>
      <c r="Z366" s="17"/>
      <c r="AA366" s="17"/>
      <c r="AB366" s="17"/>
    </row>
    <row r="367" customFormat="false" ht="12.75" hidden="false" customHeight="false" outlineLevel="0" collapsed="false">
      <c r="A367" s="15" t="s">
        <v>1149</v>
      </c>
      <c r="B367" s="18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7"/>
      <c r="U367" s="17"/>
      <c r="V367" s="17"/>
      <c r="W367" s="17"/>
      <c r="X367" s="17"/>
      <c r="Y367" s="17"/>
      <c r="Z367" s="17"/>
      <c r="AA367" s="17"/>
      <c r="AB367" s="17"/>
    </row>
    <row r="368" customFormat="false" ht="12.75" hidden="false" customHeight="false" outlineLevel="0" collapsed="false">
      <c r="A368" s="15" t="s">
        <v>1151</v>
      </c>
      <c r="B368" s="18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7"/>
      <c r="U368" s="17"/>
      <c r="V368" s="17"/>
      <c r="W368" s="17"/>
      <c r="X368" s="17"/>
      <c r="Y368" s="17"/>
      <c r="Z368" s="17"/>
      <c r="AA368" s="17"/>
      <c r="AB368" s="17"/>
    </row>
    <row r="369" customFormat="false" ht="12.75" hidden="false" customHeight="false" outlineLevel="0" collapsed="false">
      <c r="A369" s="15" t="s">
        <v>1153</v>
      </c>
      <c r="B369" s="18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7"/>
      <c r="U369" s="17"/>
      <c r="V369" s="17"/>
      <c r="W369" s="17"/>
      <c r="X369" s="17"/>
      <c r="Y369" s="17"/>
      <c r="Z369" s="17"/>
      <c r="AA369" s="17"/>
      <c r="AB369" s="17"/>
    </row>
    <row r="370" customFormat="false" ht="12.75" hidden="false" customHeight="false" outlineLevel="0" collapsed="false">
      <c r="A370" s="15" t="s">
        <v>1155</v>
      </c>
      <c r="B370" s="18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7"/>
      <c r="U370" s="17"/>
      <c r="V370" s="17"/>
      <c r="W370" s="17"/>
      <c r="X370" s="17"/>
      <c r="Y370" s="17"/>
      <c r="Z370" s="17"/>
      <c r="AA370" s="17"/>
      <c r="AB370" s="17"/>
    </row>
    <row r="371" customFormat="false" ht="12.75" hidden="false" customHeight="false" outlineLevel="0" collapsed="false">
      <c r="A371" s="15" t="s">
        <v>1157</v>
      </c>
      <c r="B371" s="18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7"/>
      <c r="U371" s="17"/>
      <c r="V371" s="17"/>
      <c r="W371" s="17"/>
      <c r="X371" s="17"/>
      <c r="Y371" s="17"/>
      <c r="Z371" s="17"/>
      <c r="AA371" s="17"/>
      <c r="AB371" s="17"/>
    </row>
    <row r="372" customFormat="false" ht="12.75" hidden="false" customHeight="false" outlineLevel="0" collapsed="false">
      <c r="A372" s="15" t="s">
        <v>1159</v>
      </c>
      <c r="B372" s="18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7"/>
      <c r="U372" s="17"/>
      <c r="V372" s="17"/>
      <c r="W372" s="17"/>
      <c r="X372" s="17"/>
      <c r="Y372" s="17"/>
      <c r="Z372" s="17"/>
      <c r="AA372" s="17"/>
      <c r="AB372" s="17"/>
    </row>
    <row r="373" customFormat="false" ht="12.75" hidden="false" customHeight="false" outlineLevel="0" collapsed="false">
      <c r="A373" s="15" t="s">
        <v>1161</v>
      </c>
      <c r="B373" s="18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7"/>
      <c r="U373" s="17"/>
      <c r="V373" s="17"/>
      <c r="W373" s="17"/>
      <c r="X373" s="17"/>
      <c r="Y373" s="17"/>
      <c r="Z373" s="17"/>
      <c r="AA373" s="17"/>
      <c r="AB373" s="17"/>
    </row>
    <row r="374" customFormat="false" ht="12.75" hidden="false" customHeight="false" outlineLevel="0" collapsed="false">
      <c r="A374" s="15" t="s">
        <v>1163</v>
      </c>
      <c r="B374" s="18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7"/>
      <c r="U374" s="17"/>
      <c r="V374" s="17"/>
      <c r="W374" s="17"/>
      <c r="X374" s="17"/>
      <c r="Y374" s="17"/>
      <c r="Z374" s="17"/>
      <c r="AA374" s="17"/>
      <c r="AB374" s="17"/>
    </row>
    <row r="375" customFormat="false" ht="12.75" hidden="false" customHeight="false" outlineLevel="0" collapsed="false">
      <c r="A375" s="15" t="s">
        <v>1165</v>
      </c>
      <c r="B375" s="18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7"/>
      <c r="U375" s="17"/>
      <c r="V375" s="17"/>
      <c r="W375" s="17"/>
      <c r="X375" s="17"/>
      <c r="Y375" s="17"/>
      <c r="Z375" s="17"/>
      <c r="AA375" s="17"/>
      <c r="AB375" s="17"/>
    </row>
    <row r="376" customFormat="false" ht="12.75" hidden="false" customHeight="false" outlineLevel="0" collapsed="false">
      <c r="A376" s="15" t="s">
        <v>1167</v>
      </c>
      <c r="B376" s="18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7"/>
      <c r="U376" s="17"/>
      <c r="V376" s="17"/>
      <c r="W376" s="17"/>
      <c r="X376" s="17"/>
      <c r="Y376" s="17"/>
      <c r="Z376" s="17"/>
      <c r="AA376" s="17"/>
      <c r="AB376" s="17"/>
    </row>
    <row r="377" customFormat="false" ht="12.75" hidden="false" customHeight="false" outlineLevel="0" collapsed="false">
      <c r="A377" s="15" t="s">
        <v>1169</v>
      </c>
      <c r="B377" s="18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7"/>
      <c r="U377" s="17"/>
      <c r="V377" s="17"/>
      <c r="W377" s="17"/>
      <c r="X377" s="17"/>
      <c r="Y377" s="17"/>
      <c r="Z377" s="17"/>
      <c r="AA377" s="17"/>
      <c r="AB377" s="17"/>
    </row>
    <row r="378" customFormat="false" ht="12.75" hidden="false" customHeight="false" outlineLevel="0" collapsed="false">
      <c r="A378" s="15" t="s">
        <v>1171</v>
      </c>
      <c r="B378" s="18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7"/>
      <c r="U378" s="17"/>
      <c r="V378" s="17"/>
      <c r="W378" s="17"/>
      <c r="X378" s="17"/>
      <c r="Y378" s="17"/>
      <c r="Z378" s="17"/>
      <c r="AA378" s="17"/>
      <c r="AB378" s="17"/>
    </row>
    <row r="379" customFormat="false" ht="12.75" hidden="false" customHeight="false" outlineLevel="0" collapsed="false">
      <c r="A379" s="15" t="s">
        <v>1173</v>
      </c>
      <c r="B379" s="18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7"/>
      <c r="U379" s="17"/>
      <c r="V379" s="17"/>
      <c r="W379" s="17"/>
      <c r="X379" s="17"/>
      <c r="Y379" s="17"/>
      <c r="Z379" s="17"/>
      <c r="AA379" s="17"/>
      <c r="AB379" s="17"/>
    </row>
    <row r="380" customFormat="false" ht="12.75" hidden="false" customHeight="false" outlineLevel="0" collapsed="false">
      <c r="A380" s="15" t="s">
        <v>1175</v>
      </c>
      <c r="B380" s="18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7"/>
      <c r="U380" s="17"/>
      <c r="V380" s="17"/>
      <c r="W380" s="17"/>
      <c r="X380" s="17"/>
      <c r="Y380" s="17"/>
      <c r="Z380" s="17"/>
      <c r="AA380" s="17"/>
      <c r="AB380" s="17"/>
    </row>
    <row r="381" customFormat="false" ht="12.75" hidden="false" customHeight="false" outlineLevel="0" collapsed="false">
      <c r="A381" s="15" t="s">
        <v>1177</v>
      </c>
      <c r="B381" s="18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7"/>
      <c r="U381" s="17"/>
      <c r="V381" s="17"/>
      <c r="W381" s="17"/>
      <c r="X381" s="17"/>
      <c r="Y381" s="17"/>
      <c r="Z381" s="17"/>
      <c r="AA381" s="17"/>
      <c r="AB381" s="17"/>
    </row>
    <row r="382" customFormat="false" ht="12.75" hidden="false" customHeight="false" outlineLevel="0" collapsed="false">
      <c r="A382" s="15" t="s">
        <v>1179</v>
      </c>
      <c r="B382" s="18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7"/>
      <c r="U382" s="17"/>
      <c r="V382" s="17"/>
      <c r="W382" s="17"/>
      <c r="X382" s="17"/>
      <c r="Y382" s="17"/>
      <c r="Z382" s="17"/>
      <c r="AA382" s="17"/>
      <c r="AB382" s="17"/>
    </row>
    <row r="383" customFormat="false" ht="12.75" hidden="false" customHeight="false" outlineLevel="0" collapsed="false">
      <c r="A383" s="15" t="s">
        <v>1181</v>
      </c>
      <c r="B383" s="18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7"/>
      <c r="U383" s="17"/>
      <c r="V383" s="17"/>
      <c r="W383" s="17"/>
      <c r="X383" s="17"/>
      <c r="Y383" s="17"/>
      <c r="Z383" s="17"/>
      <c r="AA383" s="17"/>
      <c r="AB383" s="17"/>
    </row>
    <row r="384" customFormat="false" ht="12.75" hidden="false" customHeight="false" outlineLevel="0" collapsed="false">
      <c r="A384" s="15" t="s">
        <v>1183</v>
      </c>
      <c r="B384" s="18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7"/>
      <c r="U384" s="17"/>
      <c r="V384" s="17"/>
      <c r="W384" s="17"/>
      <c r="X384" s="17"/>
      <c r="Y384" s="17"/>
      <c r="Z384" s="17"/>
      <c r="AA384" s="17"/>
      <c r="AB384" s="17"/>
    </row>
    <row r="385" customFormat="false" ht="12.75" hidden="false" customHeight="false" outlineLevel="0" collapsed="false">
      <c r="A385" s="15" t="s">
        <v>1185</v>
      </c>
      <c r="B385" s="18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7"/>
      <c r="U385" s="17"/>
      <c r="V385" s="17"/>
      <c r="W385" s="17"/>
      <c r="X385" s="17"/>
      <c r="Y385" s="17"/>
      <c r="Z385" s="17"/>
      <c r="AA385" s="17"/>
      <c r="AB385" s="17"/>
    </row>
    <row r="386" customFormat="false" ht="12.75" hidden="false" customHeight="false" outlineLevel="0" collapsed="false">
      <c r="A386" s="15" t="s">
        <v>1187</v>
      </c>
      <c r="B386" s="18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7"/>
      <c r="U386" s="17"/>
      <c r="V386" s="17"/>
      <c r="W386" s="17"/>
      <c r="X386" s="17"/>
      <c r="Y386" s="17"/>
      <c r="Z386" s="17"/>
      <c r="AA386" s="17"/>
      <c r="AB386" s="17"/>
    </row>
    <row r="387" customFormat="false" ht="12.75" hidden="false" customHeight="false" outlineLevel="0" collapsed="false">
      <c r="A387" s="15" t="s">
        <v>1189</v>
      </c>
      <c r="B387" s="18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7"/>
      <c r="U387" s="17"/>
      <c r="V387" s="17"/>
      <c r="W387" s="17"/>
      <c r="X387" s="17"/>
      <c r="Y387" s="17"/>
      <c r="Z387" s="17"/>
      <c r="AA387" s="17"/>
      <c r="AB387" s="17"/>
    </row>
    <row r="388" customFormat="false" ht="12.75" hidden="false" customHeight="false" outlineLevel="0" collapsed="false">
      <c r="A388" s="15" t="s">
        <v>1191</v>
      </c>
      <c r="B388" s="18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7"/>
      <c r="U388" s="17"/>
      <c r="V388" s="17"/>
      <c r="W388" s="17"/>
      <c r="X388" s="17"/>
      <c r="Y388" s="17"/>
      <c r="Z388" s="17"/>
      <c r="AA388" s="17"/>
      <c r="AB388" s="17"/>
    </row>
    <row r="389" customFormat="false" ht="12.75" hidden="false" customHeight="false" outlineLevel="0" collapsed="false">
      <c r="A389" s="15" t="s">
        <v>1193</v>
      </c>
      <c r="B389" s="18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7"/>
      <c r="U389" s="17"/>
      <c r="V389" s="17"/>
      <c r="W389" s="17"/>
      <c r="X389" s="17"/>
      <c r="Y389" s="17"/>
      <c r="Z389" s="17"/>
      <c r="AA389" s="17"/>
      <c r="AB389" s="17"/>
    </row>
    <row r="390" customFormat="false" ht="12.75" hidden="false" customHeight="false" outlineLevel="0" collapsed="false">
      <c r="A390" s="15" t="s">
        <v>1195</v>
      </c>
      <c r="B390" s="18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7"/>
      <c r="U390" s="17"/>
      <c r="V390" s="17"/>
      <c r="W390" s="17"/>
      <c r="X390" s="17"/>
      <c r="Y390" s="17"/>
      <c r="Z390" s="17"/>
      <c r="AA390" s="17"/>
      <c r="AB390" s="17"/>
    </row>
    <row r="391" customFormat="false" ht="12.75" hidden="false" customHeight="false" outlineLevel="0" collapsed="false">
      <c r="A391" s="15" t="s">
        <v>1197</v>
      </c>
      <c r="B391" s="18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7"/>
      <c r="U391" s="17"/>
      <c r="V391" s="17"/>
      <c r="W391" s="17"/>
      <c r="X391" s="17"/>
      <c r="Y391" s="17"/>
      <c r="Z391" s="17"/>
      <c r="AA391" s="17"/>
      <c r="AB391" s="17"/>
    </row>
    <row r="392" customFormat="false" ht="12.75" hidden="false" customHeight="false" outlineLevel="0" collapsed="false">
      <c r="A392" s="15" t="s">
        <v>1199</v>
      </c>
      <c r="B392" s="18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7"/>
      <c r="U392" s="17"/>
      <c r="V392" s="17"/>
      <c r="W392" s="17"/>
      <c r="X392" s="17"/>
      <c r="Y392" s="17"/>
      <c r="Z392" s="17"/>
      <c r="AA392" s="17"/>
      <c r="AB392" s="17"/>
    </row>
    <row r="393" customFormat="false" ht="12.75" hidden="false" customHeight="false" outlineLevel="0" collapsed="false">
      <c r="A393" s="15" t="s">
        <v>1201</v>
      </c>
      <c r="B393" s="18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7"/>
      <c r="U393" s="17"/>
      <c r="V393" s="17"/>
      <c r="W393" s="17"/>
      <c r="X393" s="17"/>
      <c r="Y393" s="17"/>
      <c r="Z393" s="17"/>
      <c r="AA393" s="17"/>
      <c r="AB393" s="17"/>
    </row>
    <row r="394" customFormat="false" ht="12.75" hidden="false" customHeight="false" outlineLevel="0" collapsed="false">
      <c r="A394" s="15" t="s">
        <v>1203</v>
      </c>
      <c r="B394" s="18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7"/>
      <c r="U394" s="17"/>
      <c r="V394" s="17"/>
      <c r="W394" s="17"/>
      <c r="X394" s="17"/>
      <c r="Y394" s="17"/>
      <c r="Z394" s="17"/>
      <c r="AA394" s="17"/>
      <c r="AB394" s="17"/>
    </row>
    <row r="395" customFormat="false" ht="12.75" hidden="false" customHeight="false" outlineLevel="0" collapsed="false">
      <c r="A395" s="15" t="s">
        <v>1205</v>
      </c>
      <c r="B395" s="18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7"/>
      <c r="U395" s="17"/>
      <c r="V395" s="17"/>
      <c r="W395" s="17"/>
      <c r="X395" s="17"/>
      <c r="Y395" s="17"/>
      <c r="Z395" s="17"/>
      <c r="AA395" s="17"/>
      <c r="AB395" s="17"/>
    </row>
    <row r="396" customFormat="false" ht="12.75" hidden="false" customHeight="false" outlineLevel="0" collapsed="false">
      <c r="A396" s="15" t="s">
        <v>1207</v>
      </c>
      <c r="B396" s="18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7"/>
      <c r="U396" s="17"/>
      <c r="V396" s="17"/>
      <c r="W396" s="17"/>
      <c r="X396" s="17"/>
      <c r="Y396" s="17"/>
      <c r="Z396" s="17"/>
      <c r="AA396" s="17"/>
      <c r="AB396" s="17"/>
    </row>
    <row r="397" customFormat="false" ht="12.75" hidden="false" customHeight="false" outlineLevel="0" collapsed="false">
      <c r="A397" s="15" t="s">
        <v>1209</v>
      </c>
      <c r="B397" s="18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7"/>
      <c r="U397" s="17"/>
      <c r="V397" s="17"/>
      <c r="W397" s="17"/>
      <c r="X397" s="17"/>
      <c r="Y397" s="17"/>
      <c r="Z397" s="17"/>
      <c r="AA397" s="17"/>
      <c r="AB397" s="17"/>
    </row>
    <row r="398" customFormat="false" ht="12.75" hidden="false" customHeight="false" outlineLevel="0" collapsed="false">
      <c r="A398" s="15" t="s">
        <v>1211</v>
      </c>
      <c r="B398" s="18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7"/>
      <c r="U398" s="17"/>
      <c r="V398" s="17"/>
      <c r="W398" s="17"/>
      <c r="X398" s="17"/>
      <c r="Y398" s="17"/>
      <c r="Z398" s="17"/>
      <c r="AA398" s="17"/>
      <c r="AB398" s="17"/>
    </row>
    <row r="399" customFormat="false" ht="12.75" hidden="false" customHeight="false" outlineLevel="0" collapsed="false">
      <c r="A399" s="15" t="s">
        <v>1213</v>
      </c>
      <c r="B399" s="18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7"/>
      <c r="U399" s="17"/>
      <c r="V399" s="17"/>
      <c r="W399" s="17"/>
      <c r="X399" s="17"/>
      <c r="Y399" s="17"/>
      <c r="Z399" s="17"/>
      <c r="AA399" s="17"/>
      <c r="AB399" s="17"/>
    </row>
    <row r="400" customFormat="false" ht="12.75" hidden="false" customHeight="false" outlineLevel="0" collapsed="false">
      <c r="A400" s="15"/>
      <c r="B400" s="18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7"/>
      <c r="U400" s="17"/>
      <c r="V400" s="17"/>
      <c r="W400" s="17"/>
      <c r="X400" s="17"/>
      <c r="Y400" s="17"/>
      <c r="Z400" s="17"/>
      <c r="AA400" s="17"/>
      <c r="AB400" s="17"/>
    </row>
    <row r="401" customFormat="false" ht="12.75" hidden="false" customHeight="false" outlineLevel="0" collapsed="false">
      <c r="A401" s="15"/>
      <c r="B401" s="18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7"/>
      <c r="U401" s="17"/>
      <c r="V401" s="17"/>
      <c r="W401" s="17"/>
      <c r="X401" s="17"/>
      <c r="Y401" s="17"/>
      <c r="Z401" s="17"/>
      <c r="AA401" s="17"/>
      <c r="AB401" s="17"/>
    </row>
    <row r="402" customFormat="false" ht="12.75" hidden="false" customHeight="false" outlineLevel="0" collapsed="false">
      <c r="A402" s="15"/>
      <c r="B402" s="18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7"/>
      <c r="U402" s="17"/>
      <c r="V402" s="17"/>
      <c r="W402" s="17"/>
      <c r="X402" s="17"/>
      <c r="Y402" s="17"/>
      <c r="Z402" s="17"/>
      <c r="AA402" s="17"/>
      <c r="AB402" s="17"/>
    </row>
    <row r="403" customFormat="false" ht="12.75" hidden="false" customHeight="false" outlineLevel="0" collapsed="false">
      <c r="A403" s="15"/>
      <c r="B403" s="18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7"/>
      <c r="U403" s="17"/>
      <c r="V403" s="17"/>
      <c r="W403" s="17"/>
      <c r="X403" s="17"/>
      <c r="Y403" s="17"/>
      <c r="Z403" s="17"/>
      <c r="AA403" s="17"/>
      <c r="AB403" s="17"/>
    </row>
    <row r="404" customFormat="false" ht="12.75" hidden="false" customHeight="false" outlineLevel="0" collapsed="false">
      <c r="A404" s="15"/>
      <c r="B404" s="18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7"/>
      <c r="U404" s="17"/>
      <c r="V404" s="17"/>
      <c r="W404" s="17"/>
      <c r="X404" s="17"/>
      <c r="Y404" s="17"/>
      <c r="Z404" s="17"/>
      <c r="AA404" s="17"/>
      <c r="AB404" s="17"/>
    </row>
    <row r="405" customFormat="false" ht="12.75" hidden="false" customHeight="false" outlineLevel="0" collapsed="false">
      <c r="A405" s="15"/>
      <c r="B405" s="18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7"/>
      <c r="U405" s="17"/>
      <c r="V405" s="17"/>
      <c r="W405" s="17"/>
      <c r="X405" s="17"/>
      <c r="Y405" s="17"/>
      <c r="Z405" s="17"/>
      <c r="AA405" s="17"/>
      <c r="AB405" s="17"/>
    </row>
    <row r="406" customFormat="false" ht="12.75" hidden="false" customHeight="false" outlineLevel="0" collapsed="false">
      <c r="A406" s="15"/>
      <c r="B406" s="18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7"/>
      <c r="U406" s="17"/>
      <c r="V406" s="17"/>
      <c r="W406" s="17"/>
      <c r="X406" s="17"/>
      <c r="Y406" s="17"/>
      <c r="Z406" s="17"/>
      <c r="AA406" s="17"/>
      <c r="AB406" s="17"/>
    </row>
    <row r="407" customFormat="false" ht="12.75" hidden="false" customHeight="false" outlineLevel="0" collapsed="false">
      <c r="A407" s="15"/>
      <c r="B407" s="18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7"/>
      <c r="U407" s="17"/>
      <c r="V407" s="17"/>
      <c r="W407" s="17"/>
      <c r="X407" s="17"/>
      <c r="Y407" s="17"/>
      <c r="Z407" s="17"/>
      <c r="AA407" s="17"/>
      <c r="AB407" s="17"/>
    </row>
    <row r="408" customFormat="false" ht="12.75" hidden="false" customHeight="false" outlineLevel="0" collapsed="false">
      <c r="A408" s="15"/>
      <c r="B408" s="18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7"/>
      <c r="U408" s="17"/>
      <c r="V408" s="17"/>
      <c r="W408" s="17"/>
      <c r="X408" s="17"/>
      <c r="Y408" s="17"/>
      <c r="Z408" s="17"/>
      <c r="AA408" s="17"/>
      <c r="AB408" s="17"/>
    </row>
    <row r="409" customFormat="false" ht="12.75" hidden="false" customHeight="false" outlineLevel="0" collapsed="false">
      <c r="A409" s="15"/>
      <c r="B409" s="18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7"/>
      <c r="U409" s="17"/>
      <c r="V409" s="17"/>
      <c r="W409" s="17"/>
      <c r="X409" s="17"/>
      <c r="Y409" s="17"/>
      <c r="Z409" s="17"/>
      <c r="AA409" s="17"/>
      <c r="AB409" s="17"/>
    </row>
    <row r="410" customFormat="false" ht="12.75" hidden="false" customHeight="false" outlineLevel="0" collapsed="false">
      <c r="A410" s="15"/>
      <c r="B410" s="18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7"/>
      <c r="U410" s="17"/>
      <c r="V410" s="17"/>
      <c r="W410" s="17"/>
      <c r="X410" s="17"/>
      <c r="Y410" s="17"/>
      <c r="Z410" s="17"/>
      <c r="AA410" s="17"/>
      <c r="AB410" s="17"/>
    </row>
    <row r="411" customFormat="false" ht="12.75" hidden="false" customHeight="false" outlineLevel="0" collapsed="false">
      <c r="A411" s="15"/>
      <c r="B411" s="18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7"/>
      <c r="U411" s="17"/>
      <c r="V411" s="17"/>
      <c r="W411" s="17"/>
      <c r="X411" s="17"/>
      <c r="Y411" s="17"/>
      <c r="Z411" s="17"/>
      <c r="AA411" s="17"/>
      <c r="AB411" s="17"/>
    </row>
    <row r="412" customFormat="false" ht="12.75" hidden="false" customHeight="false" outlineLevel="0" collapsed="false">
      <c r="A412" s="15"/>
      <c r="B412" s="18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7"/>
      <c r="U412" s="17"/>
      <c r="V412" s="17"/>
      <c r="W412" s="17"/>
      <c r="X412" s="17"/>
      <c r="Y412" s="17"/>
      <c r="Z412" s="17"/>
      <c r="AA412" s="17"/>
      <c r="AB412" s="17"/>
    </row>
    <row r="413" customFormat="false" ht="12.75" hidden="false" customHeight="false" outlineLevel="0" collapsed="false">
      <c r="A413" s="15"/>
      <c r="B413" s="18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7"/>
      <c r="U413" s="17"/>
      <c r="V413" s="17"/>
      <c r="W413" s="17"/>
      <c r="X413" s="17"/>
      <c r="Y413" s="17"/>
      <c r="Z413" s="17"/>
      <c r="AA413" s="17"/>
      <c r="AB413" s="17"/>
    </row>
    <row r="414" customFormat="false" ht="12.75" hidden="false" customHeight="false" outlineLevel="0" collapsed="false">
      <c r="A414" s="15"/>
      <c r="B414" s="18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7"/>
      <c r="U414" s="17"/>
      <c r="V414" s="17"/>
      <c r="W414" s="17"/>
      <c r="X414" s="17"/>
      <c r="Y414" s="17"/>
      <c r="Z414" s="17"/>
      <c r="AA414" s="17"/>
      <c r="AB414" s="17"/>
    </row>
    <row r="415" customFormat="false" ht="12.75" hidden="false" customHeight="false" outlineLevel="0" collapsed="false">
      <c r="A415" s="15"/>
      <c r="B415" s="18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7"/>
      <c r="U415" s="17"/>
      <c r="V415" s="17"/>
      <c r="W415" s="17"/>
      <c r="X415" s="17"/>
      <c r="Y415" s="17"/>
      <c r="Z415" s="17"/>
      <c r="AA415" s="17"/>
      <c r="AB415" s="17"/>
    </row>
    <row r="416" customFormat="false" ht="12.75" hidden="false" customHeight="false" outlineLevel="0" collapsed="false">
      <c r="A416" s="15"/>
      <c r="B416" s="18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7"/>
      <c r="U416" s="17"/>
      <c r="V416" s="17"/>
      <c r="W416" s="17"/>
      <c r="X416" s="17"/>
      <c r="Y416" s="17"/>
      <c r="Z416" s="17"/>
      <c r="AA416" s="17"/>
      <c r="AB416" s="17"/>
    </row>
    <row r="417" customFormat="false" ht="12.75" hidden="false" customHeight="false" outlineLevel="0" collapsed="false">
      <c r="A417" s="15"/>
      <c r="B417" s="18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7"/>
      <c r="U417" s="17"/>
      <c r="V417" s="17"/>
      <c r="W417" s="17"/>
      <c r="X417" s="17"/>
      <c r="Y417" s="17"/>
      <c r="Z417" s="17"/>
      <c r="AA417" s="17"/>
      <c r="AB417" s="17"/>
    </row>
    <row r="418" customFormat="false" ht="12.75" hidden="false" customHeight="false" outlineLevel="0" collapsed="false">
      <c r="A418" s="15"/>
      <c r="B418" s="18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7"/>
      <c r="U418" s="17"/>
      <c r="V418" s="17"/>
      <c r="W418" s="17"/>
      <c r="X418" s="17"/>
      <c r="Y418" s="17"/>
      <c r="Z418" s="17"/>
      <c r="AA418" s="17"/>
      <c r="AB418" s="17"/>
    </row>
    <row r="419" customFormat="false" ht="12.75" hidden="false" customHeight="false" outlineLevel="0" collapsed="false">
      <c r="A419" s="15"/>
      <c r="B419" s="18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7"/>
      <c r="U419" s="17"/>
      <c r="V419" s="17"/>
      <c r="W419" s="17"/>
      <c r="X419" s="17"/>
      <c r="Y419" s="17"/>
      <c r="Z419" s="17"/>
      <c r="AA419" s="17"/>
      <c r="AB419" s="17"/>
    </row>
    <row r="420" customFormat="false" ht="12.75" hidden="false" customHeight="false" outlineLevel="0" collapsed="false">
      <c r="A420" s="15"/>
      <c r="B420" s="18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7"/>
      <c r="U420" s="17"/>
      <c r="V420" s="17"/>
      <c r="W420" s="17"/>
      <c r="X420" s="17"/>
      <c r="Y420" s="17"/>
      <c r="Z420" s="17"/>
      <c r="AA420" s="17"/>
      <c r="AB420" s="17"/>
    </row>
    <row r="421" customFormat="false" ht="12.75" hidden="false" customHeight="false" outlineLevel="0" collapsed="false">
      <c r="A421" s="15"/>
      <c r="B421" s="18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7"/>
      <c r="U421" s="17"/>
      <c r="V421" s="17"/>
      <c r="W421" s="17"/>
      <c r="X421" s="17"/>
      <c r="Y421" s="17"/>
      <c r="Z421" s="17"/>
      <c r="AA421" s="17"/>
      <c r="AB421" s="17"/>
    </row>
    <row r="422" customFormat="false" ht="12.75" hidden="false" customHeight="false" outlineLevel="0" collapsed="false">
      <c r="A422" s="15"/>
      <c r="B422" s="18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7"/>
      <c r="U422" s="17"/>
      <c r="V422" s="17"/>
      <c r="W422" s="17"/>
      <c r="X422" s="17"/>
      <c r="Y422" s="17"/>
      <c r="Z422" s="17"/>
      <c r="AA422" s="17"/>
      <c r="AB422" s="17"/>
    </row>
    <row r="423" customFormat="false" ht="12.75" hidden="false" customHeight="false" outlineLevel="0" collapsed="false">
      <c r="A423" s="15"/>
      <c r="B423" s="18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7"/>
      <c r="U423" s="17"/>
      <c r="V423" s="17"/>
      <c r="W423" s="17"/>
      <c r="X423" s="17"/>
      <c r="Y423" s="17"/>
      <c r="Z423" s="17"/>
      <c r="AA423" s="17"/>
      <c r="AB423" s="17"/>
    </row>
    <row r="424" customFormat="false" ht="12.75" hidden="false" customHeight="false" outlineLevel="0" collapsed="false">
      <c r="A424" s="15"/>
      <c r="B424" s="18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7"/>
      <c r="U424" s="17"/>
      <c r="V424" s="17"/>
      <c r="W424" s="17"/>
      <c r="X424" s="17"/>
      <c r="Y424" s="17"/>
      <c r="Z424" s="17"/>
      <c r="AA424" s="17"/>
      <c r="AB424" s="17"/>
    </row>
    <row r="425" customFormat="false" ht="12.75" hidden="false" customHeight="false" outlineLevel="0" collapsed="false">
      <c r="A425" s="15"/>
      <c r="B425" s="18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7"/>
      <c r="U425" s="17"/>
      <c r="V425" s="17"/>
      <c r="W425" s="17"/>
      <c r="X425" s="17"/>
      <c r="Y425" s="17"/>
      <c r="Z425" s="17"/>
      <c r="AA425" s="17"/>
      <c r="AB425" s="17"/>
    </row>
    <row r="426" customFormat="false" ht="12.75" hidden="false" customHeight="false" outlineLevel="0" collapsed="false">
      <c r="A426" s="15"/>
      <c r="B426" s="18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7"/>
      <c r="U426" s="17"/>
      <c r="V426" s="17"/>
      <c r="W426" s="17"/>
      <c r="X426" s="17"/>
      <c r="Y426" s="17"/>
      <c r="Z426" s="17"/>
      <c r="AA426" s="17"/>
      <c r="AB426" s="17"/>
    </row>
    <row r="427" customFormat="false" ht="12.75" hidden="false" customHeight="false" outlineLevel="0" collapsed="false">
      <c r="A427" s="15"/>
      <c r="B427" s="18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7"/>
      <c r="U427" s="17"/>
      <c r="V427" s="17"/>
      <c r="W427" s="17"/>
      <c r="X427" s="17"/>
      <c r="Y427" s="17"/>
      <c r="Z427" s="17"/>
      <c r="AA427" s="17"/>
      <c r="AB427" s="17"/>
    </row>
    <row r="428" customFormat="false" ht="12.75" hidden="false" customHeight="false" outlineLevel="0" collapsed="false">
      <c r="A428" s="15"/>
      <c r="B428" s="18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7"/>
      <c r="U428" s="17"/>
      <c r="V428" s="17"/>
      <c r="W428" s="17"/>
      <c r="X428" s="17"/>
      <c r="Y428" s="17"/>
      <c r="Z428" s="17"/>
      <c r="AA428" s="17"/>
      <c r="AB428" s="17"/>
    </row>
    <row r="429" customFormat="false" ht="12.75" hidden="false" customHeight="false" outlineLevel="0" collapsed="false">
      <c r="A429" s="15"/>
      <c r="B429" s="18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7"/>
      <c r="U429" s="17"/>
      <c r="V429" s="17"/>
      <c r="W429" s="17"/>
      <c r="X429" s="17"/>
      <c r="Y429" s="17"/>
      <c r="Z429" s="17"/>
      <c r="AA429" s="17"/>
      <c r="AB429" s="17"/>
    </row>
    <row r="430" customFormat="false" ht="12.75" hidden="false" customHeight="false" outlineLevel="0" collapsed="false">
      <c r="A430" s="15"/>
      <c r="B430" s="18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7"/>
      <c r="U430" s="17"/>
      <c r="V430" s="17"/>
      <c r="W430" s="17"/>
      <c r="X430" s="17"/>
      <c r="Y430" s="17"/>
      <c r="Z430" s="17"/>
      <c r="AA430" s="17"/>
      <c r="AB430" s="17"/>
    </row>
    <row r="431" customFormat="false" ht="12.75" hidden="false" customHeight="false" outlineLevel="0" collapsed="false">
      <c r="A431" s="15"/>
      <c r="B431" s="18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7"/>
      <c r="U431" s="17"/>
      <c r="V431" s="17"/>
      <c r="W431" s="17"/>
      <c r="X431" s="17"/>
      <c r="Y431" s="17"/>
      <c r="Z431" s="17"/>
      <c r="AA431" s="17"/>
      <c r="AB431" s="17"/>
    </row>
    <row r="432" customFormat="false" ht="12.75" hidden="false" customHeight="false" outlineLevel="0" collapsed="false">
      <c r="A432" s="15"/>
      <c r="B432" s="18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7"/>
      <c r="U432" s="17"/>
      <c r="V432" s="17"/>
      <c r="W432" s="17"/>
      <c r="X432" s="17"/>
      <c r="Y432" s="17"/>
      <c r="Z432" s="17"/>
      <c r="AA432" s="17"/>
      <c r="AB432" s="17"/>
    </row>
    <row r="433" customFormat="false" ht="12.75" hidden="false" customHeight="false" outlineLevel="0" collapsed="false">
      <c r="A433" s="15"/>
      <c r="B433" s="18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7"/>
      <c r="U433" s="17"/>
      <c r="V433" s="17"/>
      <c r="W433" s="17"/>
      <c r="X433" s="17"/>
      <c r="Y433" s="17"/>
      <c r="Z433" s="17"/>
      <c r="AA433" s="17"/>
      <c r="AB433" s="17"/>
    </row>
    <row r="434" customFormat="false" ht="12.75" hidden="false" customHeight="false" outlineLevel="0" collapsed="false">
      <c r="A434" s="15"/>
      <c r="B434" s="18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7"/>
      <c r="U434" s="17"/>
      <c r="V434" s="17"/>
      <c r="W434" s="17"/>
      <c r="X434" s="17"/>
      <c r="Y434" s="17"/>
      <c r="Z434" s="17"/>
      <c r="AA434" s="17"/>
      <c r="AB434" s="17"/>
    </row>
    <row r="435" customFormat="false" ht="12.75" hidden="false" customHeight="false" outlineLevel="0" collapsed="false">
      <c r="A435" s="15"/>
      <c r="B435" s="18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7"/>
      <c r="U435" s="17"/>
      <c r="V435" s="17"/>
      <c r="W435" s="17"/>
      <c r="X435" s="17"/>
      <c r="Y435" s="17"/>
      <c r="Z435" s="17"/>
      <c r="AA435" s="17"/>
      <c r="AB435" s="17"/>
    </row>
    <row r="436" customFormat="false" ht="12.75" hidden="false" customHeight="false" outlineLevel="0" collapsed="false">
      <c r="A436" s="15"/>
      <c r="B436" s="18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7"/>
      <c r="U436" s="17"/>
      <c r="V436" s="17"/>
      <c r="W436" s="17"/>
      <c r="X436" s="17"/>
      <c r="Y436" s="17"/>
      <c r="Z436" s="17"/>
      <c r="AA436" s="17"/>
      <c r="AB436" s="17"/>
    </row>
    <row r="437" customFormat="false" ht="12.75" hidden="false" customHeight="false" outlineLevel="0" collapsed="false">
      <c r="A437" s="15"/>
      <c r="B437" s="18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7"/>
      <c r="U437" s="17"/>
      <c r="V437" s="17"/>
      <c r="W437" s="17"/>
      <c r="X437" s="17"/>
      <c r="Y437" s="17"/>
      <c r="Z437" s="17"/>
      <c r="AA437" s="17"/>
      <c r="AB437" s="17"/>
    </row>
    <row r="438" customFormat="false" ht="12.75" hidden="false" customHeight="false" outlineLevel="0" collapsed="false">
      <c r="A438" s="15"/>
      <c r="B438" s="18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7"/>
      <c r="U438" s="17"/>
      <c r="V438" s="17"/>
      <c r="W438" s="17"/>
      <c r="X438" s="17"/>
      <c r="Y438" s="17"/>
      <c r="Z438" s="17"/>
      <c r="AA438" s="17"/>
      <c r="AB438" s="17"/>
    </row>
    <row r="439" customFormat="false" ht="12.75" hidden="false" customHeight="false" outlineLevel="0" collapsed="false">
      <c r="A439" s="15"/>
      <c r="B439" s="18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7"/>
      <c r="U439" s="17"/>
      <c r="V439" s="17"/>
      <c r="W439" s="17"/>
      <c r="X439" s="17"/>
      <c r="Y439" s="17"/>
      <c r="Z439" s="17"/>
      <c r="AA439" s="17"/>
      <c r="AB439" s="17"/>
    </row>
    <row r="440" customFormat="false" ht="12.75" hidden="false" customHeight="false" outlineLevel="0" collapsed="false">
      <c r="A440" s="15"/>
      <c r="B440" s="18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7"/>
      <c r="U440" s="17"/>
      <c r="V440" s="17"/>
      <c r="W440" s="17"/>
      <c r="X440" s="17"/>
      <c r="Y440" s="17"/>
      <c r="Z440" s="17"/>
      <c r="AA440" s="17"/>
      <c r="AB440" s="17"/>
    </row>
    <row r="441" customFormat="false" ht="12.75" hidden="false" customHeight="false" outlineLevel="0" collapsed="false">
      <c r="A441" s="15"/>
      <c r="B441" s="18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7"/>
      <c r="U441" s="17"/>
      <c r="V441" s="17"/>
      <c r="W441" s="17"/>
      <c r="X441" s="17"/>
      <c r="Y441" s="17"/>
      <c r="Z441" s="17"/>
      <c r="AA441" s="17"/>
      <c r="AB441" s="17"/>
    </row>
    <row r="442" customFormat="false" ht="12.75" hidden="false" customHeight="false" outlineLevel="0" collapsed="false">
      <c r="A442" s="15"/>
      <c r="B442" s="18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7"/>
      <c r="U442" s="17"/>
      <c r="V442" s="17"/>
      <c r="W442" s="17"/>
      <c r="X442" s="17"/>
      <c r="Y442" s="17"/>
      <c r="Z442" s="17"/>
      <c r="AA442" s="17"/>
      <c r="AB442" s="17"/>
    </row>
    <row r="443" customFormat="false" ht="12.75" hidden="false" customHeight="false" outlineLevel="0" collapsed="false">
      <c r="A443" s="15"/>
      <c r="B443" s="18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7"/>
      <c r="U443" s="17"/>
      <c r="V443" s="17"/>
      <c r="W443" s="17"/>
      <c r="X443" s="17"/>
      <c r="Y443" s="17"/>
      <c r="Z443" s="17"/>
      <c r="AA443" s="17"/>
      <c r="AB443" s="17"/>
    </row>
    <row r="444" customFormat="false" ht="12.75" hidden="false" customHeight="false" outlineLevel="0" collapsed="false">
      <c r="A444" s="15"/>
      <c r="B444" s="18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7"/>
      <c r="U444" s="17"/>
      <c r="V444" s="17"/>
      <c r="W444" s="17"/>
      <c r="X444" s="17"/>
      <c r="Y444" s="17"/>
      <c r="Z444" s="17"/>
      <c r="AA444" s="17"/>
      <c r="AB444" s="17"/>
    </row>
    <row r="445" customFormat="false" ht="12.75" hidden="false" customHeight="false" outlineLevel="0" collapsed="false">
      <c r="A445" s="15"/>
      <c r="B445" s="18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7"/>
      <c r="U445" s="17"/>
      <c r="V445" s="17"/>
      <c r="W445" s="17"/>
      <c r="X445" s="17"/>
      <c r="Y445" s="17"/>
      <c r="Z445" s="17"/>
      <c r="AA445" s="17"/>
      <c r="AB445" s="17"/>
    </row>
    <row r="446" customFormat="false" ht="12.75" hidden="false" customHeight="false" outlineLevel="0" collapsed="false">
      <c r="A446" s="15"/>
      <c r="B446" s="18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7"/>
      <c r="U446" s="17"/>
      <c r="V446" s="17"/>
      <c r="W446" s="17"/>
      <c r="X446" s="17"/>
      <c r="Y446" s="17"/>
      <c r="Z446" s="17"/>
      <c r="AA446" s="17"/>
      <c r="AB446" s="17"/>
    </row>
    <row r="447" customFormat="false" ht="12.75" hidden="false" customHeight="false" outlineLevel="0" collapsed="false">
      <c r="A447" s="15"/>
      <c r="B447" s="18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7"/>
      <c r="U447" s="17"/>
      <c r="V447" s="17"/>
      <c r="W447" s="17"/>
      <c r="X447" s="17"/>
      <c r="Y447" s="17"/>
      <c r="Z447" s="17"/>
      <c r="AA447" s="17"/>
      <c r="AB447" s="17"/>
    </row>
    <row r="448" customFormat="false" ht="12.75" hidden="false" customHeight="false" outlineLevel="0" collapsed="false">
      <c r="A448" s="15"/>
      <c r="B448" s="18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7"/>
      <c r="U448" s="17"/>
      <c r="V448" s="17"/>
      <c r="W448" s="17"/>
      <c r="X448" s="17"/>
      <c r="Y448" s="17"/>
      <c r="Z448" s="17"/>
      <c r="AA448" s="17"/>
      <c r="AB448" s="17"/>
    </row>
    <row r="449" customFormat="false" ht="12.75" hidden="false" customHeight="false" outlineLevel="0" collapsed="false">
      <c r="A449" s="15"/>
      <c r="B449" s="18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7"/>
      <c r="U449" s="17"/>
      <c r="V449" s="17"/>
      <c r="W449" s="17"/>
      <c r="X449" s="17"/>
      <c r="Y449" s="17"/>
      <c r="Z449" s="17"/>
      <c r="AA449" s="17"/>
      <c r="AB449" s="17"/>
    </row>
    <row r="450" customFormat="false" ht="12.75" hidden="false" customHeight="false" outlineLevel="0" collapsed="false">
      <c r="A450" s="15"/>
      <c r="B450" s="18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7"/>
      <c r="U450" s="17"/>
      <c r="V450" s="17"/>
      <c r="W450" s="17"/>
      <c r="X450" s="17"/>
      <c r="Y450" s="17"/>
      <c r="Z450" s="17"/>
      <c r="AA450" s="17"/>
      <c r="AB450" s="17"/>
    </row>
    <row r="451" customFormat="false" ht="12.75" hidden="false" customHeight="false" outlineLevel="0" collapsed="false">
      <c r="A451" s="15"/>
      <c r="B451" s="18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7"/>
      <c r="U451" s="17"/>
      <c r="V451" s="17"/>
      <c r="W451" s="17"/>
      <c r="X451" s="17"/>
      <c r="Y451" s="17"/>
      <c r="Z451" s="17"/>
      <c r="AA451" s="17"/>
      <c r="AB451" s="17"/>
    </row>
    <row r="452" customFormat="false" ht="12.75" hidden="false" customHeight="false" outlineLevel="0" collapsed="false">
      <c r="A452" s="15"/>
      <c r="B452" s="18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7"/>
      <c r="U452" s="17"/>
      <c r="V452" s="17"/>
      <c r="W452" s="17"/>
      <c r="X452" s="17"/>
      <c r="Y452" s="17"/>
      <c r="Z452" s="17"/>
      <c r="AA452" s="17"/>
      <c r="AB452" s="17"/>
    </row>
    <row r="453" customFormat="false" ht="12.75" hidden="false" customHeight="false" outlineLevel="0" collapsed="false">
      <c r="A453" s="15"/>
      <c r="B453" s="18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7"/>
      <c r="U453" s="17"/>
      <c r="V453" s="17"/>
      <c r="W453" s="17"/>
      <c r="X453" s="17"/>
      <c r="Y453" s="17"/>
      <c r="Z453" s="17"/>
      <c r="AA453" s="17"/>
      <c r="AB453" s="17"/>
    </row>
    <row r="454" customFormat="false" ht="12.75" hidden="false" customHeight="false" outlineLevel="0" collapsed="false">
      <c r="A454" s="15"/>
      <c r="B454" s="18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7"/>
      <c r="U454" s="17"/>
      <c r="V454" s="17"/>
      <c r="W454" s="17"/>
      <c r="X454" s="17"/>
      <c r="Y454" s="17"/>
      <c r="Z454" s="17"/>
      <c r="AA454" s="17"/>
      <c r="AB454" s="17"/>
    </row>
    <row r="455" customFormat="false" ht="12.75" hidden="false" customHeight="false" outlineLevel="0" collapsed="false">
      <c r="A455" s="15"/>
      <c r="B455" s="18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7"/>
      <c r="U455" s="17"/>
      <c r="V455" s="17"/>
      <c r="W455" s="17"/>
      <c r="X455" s="17"/>
      <c r="Y455" s="17"/>
      <c r="Z455" s="17"/>
      <c r="AA455" s="17"/>
      <c r="AB455" s="17"/>
    </row>
    <row r="456" customFormat="false" ht="12.75" hidden="false" customHeight="false" outlineLevel="0" collapsed="false">
      <c r="A456" s="15"/>
      <c r="B456" s="18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7"/>
      <c r="U456" s="17"/>
      <c r="V456" s="17"/>
      <c r="W456" s="17"/>
      <c r="X456" s="17"/>
      <c r="Y456" s="17"/>
      <c r="Z456" s="17"/>
      <c r="AA456" s="17"/>
      <c r="AB456" s="17"/>
    </row>
    <row r="457" customFormat="false" ht="12.75" hidden="false" customHeight="false" outlineLevel="0" collapsed="false">
      <c r="A457" s="15"/>
      <c r="B457" s="18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7"/>
      <c r="U457" s="17"/>
      <c r="V457" s="17"/>
      <c r="W457" s="17"/>
      <c r="X457" s="17"/>
      <c r="Y457" s="17"/>
      <c r="Z457" s="17"/>
      <c r="AA457" s="17"/>
      <c r="AB457" s="17"/>
    </row>
    <row r="458" customFormat="false" ht="12.75" hidden="false" customHeight="false" outlineLevel="0" collapsed="false">
      <c r="A458" s="15"/>
      <c r="B458" s="18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7"/>
      <c r="U458" s="17"/>
      <c r="V458" s="17"/>
      <c r="W458" s="17"/>
      <c r="X458" s="17"/>
      <c r="Y458" s="17"/>
      <c r="Z458" s="17"/>
      <c r="AA458" s="17"/>
      <c r="AB458" s="17"/>
    </row>
    <row r="459" customFormat="false" ht="12.75" hidden="false" customHeight="false" outlineLevel="0" collapsed="false">
      <c r="A459" s="15"/>
      <c r="B459" s="18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7"/>
      <c r="U459" s="17"/>
      <c r="V459" s="17"/>
      <c r="W459" s="17"/>
      <c r="X459" s="17"/>
      <c r="Y459" s="17"/>
      <c r="Z459" s="17"/>
      <c r="AA459" s="17"/>
      <c r="AB459" s="17"/>
    </row>
    <row r="460" customFormat="false" ht="12.75" hidden="false" customHeight="false" outlineLevel="0" collapsed="false">
      <c r="A460" s="15"/>
      <c r="B460" s="18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7"/>
      <c r="U460" s="17"/>
      <c r="V460" s="17"/>
      <c r="W460" s="17"/>
      <c r="X460" s="17"/>
      <c r="Y460" s="17"/>
      <c r="Z460" s="17"/>
      <c r="AA460" s="17"/>
      <c r="AB460" s="17"/>
    </row>
    <row r="461" customFormat="false" ht="12.75" hidden="false" customHeight="false" outlineLevel="0" collapsed="false">
      <c r="A461" s="15"/>
      <c r="B461" s="18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7"/>
      <c r="U461" s="17"/>
      <c r="V461" s="17"/>
      <c r="W461" s="17"/>
      <c r="X461" s="17"/>
      <c r="Y461" s="17"/>
      <c r="Z461" s="17"/>
      <c r="AA461" s="17"/>
      <c r="AB461" s="17"/>
    </row>
    <row r="462" customFormat="false" ht="12.75" hidden="false" customHeight="false" outlineLevel="0" collapsed="false">
      <c r="A462" s="15"/>
      <c r="B462" s="18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7"/>
      <c r="U462" s="17"/>
      <c r="V462" s="17"/>
      <c r="W462" s="17"/>
      <c r="X462" s="17"/>
      <c r="Y462" s="17"/>
      <c r="Z462" s="17"/>
      <c r="AA462" s="17"/>
      <c r="AB462" s="17"/>
    </row>
    <row r="463" customFormat="false" ht="12.75" hidden="false" customHeight="false" outlineLevel="0" collapsed="false">
      <c r="A463" s="15"/>
      <c r="B463" s="18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7"/>
      <c r="U463" s="17"/>
      <c r="V463" s="17"/>
      <c r="W463" s="17"/>
      <c r="X463" s="17"/>
      <c r="Y463" s="17"/>
      <c r="Z463" s="17"/>
      <c r="AA463" s="17"/>
      <c r="AB463" s="17"/>
    </row>
    <row r="464" customFormat="false" ht="12.75" hidden="false" customHeight="false" outlineLevel="0" collapsed="false">
      <c r="A464" s="15"/>
      <c r="B464" s="18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7"/>
      <c r="U464" s="17"/>
      <c r="V464" s="17"/>
      <c r="W464" s="17"/>
      <c r="X464" s="17"/>
      <c r="Y464" s="17"/>
      <c r="Z464" s="17"/>
      <c r="AA464" s="17"/>
      <c r="AB464" s="17"/>
    </row>
    <row r="465" customFormat="false" ht="12.75" hidden="false" customHeight="false" outlineLevel="0" collapsed="false">
      <c r="A465" s="15"/>
      <c r="B465" s="18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7"/>
      <c r="U465" s="17"/>
      <c r="V465" s="17"/>
      <c r="W465" s="17"/>
      <c r="X465" s="17"/>
      <c r="Y465" s="17"/>
      <c r="Z465" s="17"/>
      <c r="AA465" s="17"/>
      <c r="AB465" s="17"/>
    </row>
    <row r="466" customFormat="false" ht="12.75" hidden="false" customHeight="false" outlineLevel="0" collapsed="false">
      <c r="A466" s="15"/>
      <c r="B466" s="18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7"/>
      <c r="U466" s="17"/>
      <c r="V466" s="17"/>
      <c r="W466" s="17"/>
      <c r="X466" s="17"/>
      <c r="Y466" s="17"/>
      <c r="Z466" s="17"/>
      <c r="AA466" s="17"/>
      <c r="AB466" s="17"/>
    </row>
    <row r="467" customFormat="false" ht="12.75" hidden="false" customHeight="false" outlineLevel="0" collapsed="false">
      <c r="A467" s="15"/>
      <c r="B467" s="18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7"/>
      <c r="U467" s="17"/>
      <c r="V467" s="17"/>
      <c r="W467" s="17"/>
      <c r="X467" s="17"/>
      <c r="Y467" s="17"/>
      <c r="Z467" s="17"/>
      <c r="AA467" s="17"/>
      <c r="AB467" s="17"/>
    </row>
    <row r="468" customFormat="false" ht="12.75" hidden="false" customHeight="false" outlineLevel="0" collapsed="false">
      <c r="A468" s="15"/>
      <c r="B468" s="18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7"/>
      <c r="U468" s="17"/>
      <c r="V468" s="17"/>
      <c r="W468" s="17"/>
      <c r="X468" s="17"/>
      <c r="Y468" s="17"/>
      <c r="Z468" s="17"/>
      <c r="AA468" s="17"/>
      <c r="AB468" s="17"/>
    </row>
    <row r="469" customFormat="false" ht="12.75" hidden="false" customHeight="false" outlineLevel="0" collapsed="false">
      <c r="A469" s="15"/>
      <c r="B469" s="18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7"/>
      <c r="U469" s="17"/>
      <c r="V469" s="17"/>
      <c r="W469" s="17"/>
      <c r="X469" s="17"/>
      <c r="Y469" s="17"/>
      <c r="Z469" s="17"/>
      <c r="AA469" s="17"/>
      <c r="AB469" s="17"/>
    </row>
    <row r="470" customFormat="false" ht="12.75" hidden="false" customHeight="false" outlineLevel="0" collapsed="false">
      <c r="A470" s="15"/>
      <c r="B470" s="18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7"/>
      <c r="U470" s="17"/>
      <c r="V470" s="17"/>
      <c r="W470" s="17"/>
      <c r="X470" s="17"/>
      <c r="Y470" s="17"/>
      <c r="Z470" s="17"/>
      <c r="AA470" s="17"/>
      <c r="AB470" s="17"/>
    </row>
    <row r="471" customFormat="false" ht="12.75" hidden="false" customHeight="false" outlineLevel="0" collapsed="false">
      <c r="A471" s="15"/>
      <c r="B471" s="18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7"/>
      <c r="U471" s="17"/>
      <c r="V471" s="17"/>
      <c r="W471" s="17"/>
      <c r="X471" s="17"/>
      <c r="Y471" s="17"/>
      <c r="Z471" s="17"/>
      <c r="AA471" s="17"/>
      <c r="AB471" s="17"/>
    </row>
    <row r="472" customFormat="false" ht="12.75" hidden="false" customHeight="false" outlineLevel="0" collapsed="false">
      <c r="A472" s="15"/>
      <c r="B472" s="18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7"/>
      <c r="U472" s="17"/>
      <c r="V472" s="17"/>
      <c r="W472" s="17"/>
      <c r="X472" s="17"/>
      <c r="Y472" s="17"/>
      <c r="Z472" s="17"/>
      <c r="AA472" s="17"/>
      <c r="AB472" s="17"/>
    </row>
    <row r="473" customFormat="false" ht="12.75" hidden="false" customHeight="false" outlineLevel="0" collapsed="false">
      <c r="A473" s="15"/>
      <c r="B473" s="18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7"/>
      <c r="U473" s="17"/>
      <c r="V473" s="17"/>
      <c r="W473" s="17"/>
      <c r="X473" s="17"/>
      <c r="Y473" s="17"/>
      <c r="Z473" s="17"/>
      <c r="AA473" s="17"/>
      <c r="AB473" s="17"/>
    </row>
    <row r="474" customFormat="false" ht="12.75" hidden="false" customHeight="false" outlineLevel="0" collapsed="false">
      <c r="A474" s="15"/>
      <c r="B474" s="18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7"/>
      <c r="U474" s="17"/>
      <c r="V474" s="17"/>
      <c r="W474" s="17"/>
      <c r="X474" s="17"/>
      <c r="Y474" s="17"/>
      <c r="Z474" s="17"/>
      <c r="AA474" s="17"/>
      <c r="AB474" s="17"/>
    </row>
    <row r="475" customFormat="false" ht="12.75" hidden="false" customHeight="false" outlineLevel="0" collapsed="false">
      <c r="A475" s="15"/>
      <c r="B475" s="18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7"/>
      <c r="U475" s="17"/>
      <c r="V475" s="17"/>
      <c r="W475" s="17"/>
      <c r="X475" s="17"/>
      <c r="Y475" s="17"/>
      <c r="Z475" s="17"/>
      <c r="AA475" s="17"/>
      <c r="AB475" s="17"/>
    </row>
    <row r="476" customFormat="false" ht="12.75" hidden="false" customHeight="false" outlineLevel="0" collapsed="false">
      <c r="A476" s="15"/>
      <c r="B476" s="18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7"/>
      <c r="U476" s="17"/>
      <c r="V476" s="17"/>
      <c r="W476" s="17"/>
      <c r="X476" s="17"/>
      <c r="Y476" s="17"/>
      <c r="Z476" s="17"/>
      <c r="AA476" s="17"/>
      <c r="AB476" s="17"/>
    </row>
    <row r="477" customFormat="false" ht="12.75" hidden="false" customHeight="false" outlineLevel="0" collapsed="false">
      <c r="A477" s="15"/>
      <c r="B477" s="18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7"/>
      <c r="U477" s="17"/>
      <c r="V477" s="17"/>
      <c r="W477" s="17"/>
      <c r="X477" s="17"/>
      <c r="Y477" s="17"/>
      <c r="Z477" s="17"/>
      <c r="AA477" s="17"/>
      <c r="AB477" s="17"/>
    </row>
    <row r="478" customFormat="false" ht="12.75" hidden="false" customHeight="false" outlineLevel="0" collapsed="false">
      <c r="A478" s="15"/>
      <c r="B478" s="18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7"/>
      <c r="U478" s="17"/>
      <c r="V478" s="17"/>
      <c r="W478" s="17"/>
      <c r="X478" s="17"/>
      <c r="Y478" s="17"/>
      <c r="Z478" s="17"/>
      <c r="AA478" s="17"/>
      <c r="AB478" s="17"/>
    </row>
    <row r="479" customFormat="false" ht="12.75" hidden="false" customHeight="false" outlineLevel="0" collapsed="false">
      <c r="A479" s="15"/>
      <c r="B479" s="18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7"/>
      <c r="U479" s="17"/>
      <c r="V479" s="17"/>
      <c r="W479" s="17"/>
      <c r="X479" s="17"/>
      <c r="Y479" s="17"/>
      <c r="Z479" s="17"/>
      <c r="AA479" s="17"/>
      <c r="AB479" s="17"/>
    </row>
    <row r="480" customFormat="false" ht="12.75" hidden="false" customHeight="false" outlineLevel="0" collapsed="false">
      <c r="A480" s="15"/>
      <c r="B480" s="18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7"/>
      <c r="U480" s="17"/>
      <c r="V480" s="17"/>
      <c r="W480" s="17"/>
      <c r="X480" s="17"/>
      <c r="Y480" s="17"/>
      <c r="Z480" s="17"/>
      <c r="AA480" s="17"/>
      <c r="AB480" s="17"/>
    </row>
    <row r="481" customFormat="false" ht="12.75" hidden="false" customHeight="false" outlineLevel="0" collapsed="false">
      <c r="A481" s="15"/>
      <c r="B481" s="18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7"/>
      <c r="U481" s="17"/>
      <c r="V481" s="17"/>
      <c r="W481" s="17"/>
      <c r="X481" s="17"/>
      <c r="Y481" s="17"/>
      <c r="Z481" s="17"/>
      <c r="AA481" s="17"/>
      <c r="AB481" s="17"/>
    </row>
    <row r="482" customFormat="false" ht="12.75" hidden="false" customHeight="false" outlineLevel="0" collapsed="false">
      <c r="A482" s="15"/>
      <c r="B482" s="18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7"/>
      <c r="U482" s="17"/>
      <c r="V482" s="17"/>
      <c r="W482" s="17"/>
      <c r="X482" s="17"/>
      <c r="Y482" s="17"/>
      <c r="Z482" s="17"/>
      <c r="AA482" s="17"/>
      <c r="AB482" s="17"/>
    </row>
    <row r="483" customFormat="false" ht="12.75" hidden="false" customHeight="false" outlineLevel="0" collapsed="false">
      <c r="A483" s="15"/>
      <c r="B483" s="18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7"/>
      <c r="U483" s="17"/>
      <c r="V483" s="17"/>
      <c r="W483" s="17"/>
      <c r="X483" s="17"/>
      <c r="Y483" s="17"/>
      <c r="Z483" s="17"/>
      <c r="AA483" s="17"/>
      <c r="AB483" s="17"/>
    </row>
    <row r="484" customFormat="false" ht="12.75" hidden="false" customHeight="false" outlineLevel="0" collapsed="false">
      <c r="A484" s="15"/>
      <c r="B484" s="18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7"/>
      <c r="U484" s="17"/>
      <c r="V484" s="17"/>
      <c r="W484" s="17"/>
      <c r="X484" s="17"/>
      <c r="Y484" s="17"/>
      <c r="Z484" s="17"/>
      <c r="AA484" s="17"/>
      <c r="AB484" s="17"/>
    </row>
    <row r="485" customFormat="false" ht="12.75" hidden="false" customHeight="false" outlineLevel="0" collapsed="false">
      <c r="A485" s="15"/>
      <c r="B485" s="18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7"/>
      <c r="U485" s="17"/>
      <c r="V485" s="17"/>
      <c r="W485" s="17"/>
      <c r="X485" s="17"/>
      <c r="Y485" s="17"/>
      <c r="Z485" s="17"/>
      <c r="AA485" s="17"/>
      <c r="AB485" s="17"/>
    </row>
    <row r="486" customFormat="false" ht="12.75" hidden="false" customHeight="false" outlineLevel="0" collapsed="false">
      <c r="A486" s="15"/>
      <c r="B486" s="18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7"/>
      <c r="U486" s="17"/>
      <c r="V486" s="17"/>
      <c r="W486" s="17"/>
      <c r="X486" s="17"/>
      <c r="Y486" s="17"/>
      <c r="Z486" s="17"/>
      <c r="AA486" s="17"/>
      <c r="AB486" s="17"/>
    </row>
    <row r="487" customFormat="false" ht="12.75" hidden="false" customHeight="false" outlineLevel="0" collapsed="false">
      <c r="A487" s="15"/>
      <c r="B487" s="18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7"/>
      <c r="U487" s="17"/>
      <c r="V487" s="17"/>
      <c r="W487" s="17"/>
      <c r="X487" s="17"/>
      <c r="Y487" s="17"/>
      <c r="Z487" s="17"/>
      <c r="AA487" s="17"/>
      <c r="AB487" s="17"/>
    </row>
    <row r="488" customFormat="false" ht="12.75" hidden="false" customHeight="false" outlineLevel="0" collapsed="false">
      <c r="A488" s="15"/>
      <c r="B488" s="18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7"/>
      <c r="U488" s="17"/>
      <c r="V488" s="17"/>
      <c r="W488" s="17"/>
      <c r="X488" s="17"/>
      <c r="Y488" s="17"/>
      <c r="Z488" s="17"/>
      <c r="AA488" s="17"/>
      <c r="AB488" s="17"/>
    </row>
    <row r="489" customFormat="false" ht="12.75" hidden="false" customHeight="false" outlineLevel="0" collapsed="false">
      <c r="A489" s="15"/>
      <c r="B489" s="18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7"/>
      <c r="U489" s="17"/>
      <c r="V489" s="17"/>
      <c r="W489" s="17"/>
      <c r="X489" s="17"/>
      <c r="Y489" s="17"/>
      <c r="Z489" s="17"/>
      <c r="AA489" s="17"/>
      <c r="AB489" s="17"/>
    </row>
    <row r="490" customFormat="false" ht="12.75" hidden="false" customHeight="false" outlineLevel="0" collapsed="false">
      <c r="A490" s="15"/>
      <c r="B490" s="18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7"/>
      <c r="U490" s="17"/>
      <c r="V490" s="17"/>
      <c r="W490" s="17"/>
      <c r="X490" s="17"/>
      <c r="Y490" s="17"/>
      <c r="Z490" s="17"/>
      <c r="AA490" s="17"/>
      <c r="AB490" s="17"/>
    </row>
    <row r="491" customFormat="false" ht="12.75" hidden="false" customHeight="false" outlineLevel="0" collapsed="false">
      <c r="A491" s="15"/>
      <c r="B491" s="18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7"/>
      <c r="U491" s="17"/>
      <c r="V491" s="17"/>
      <c r="W491" s="17"/>
      <c r="X491" s="17"/>
      <c r="Y491" s="17"/>
      <c r="Z491" s="17"/>
      <c r="AA491" s="17"/>
      <c r="AB491" s="17"/>
    </row>
    <row r="492" customFormat="false" ht="12.75" hidden="false" customHeight="false" outlineLevel="0" collapsed="false">
      <c r="A492" s="15"/>
      <c r="B492" s="18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7"/>
      <c r="U492" s="17"/>
      <c r="V492" s="17"/>
      <c r="W492" s="17"/>
      <c r="X492" s="17"/>
      <c r="Y492" s="17"/>
      <c r="Z492" s="17"/>
      <c r="AA492" s="17"/>
      <c r="AB492" s="17"/>
    </row>
    <row r="493" customFormat="false" ht="12.75" hidden="false" customHeight="false" outlineLevel="0" collapsed="false">
      <c r="A493" s="15"/>
      <c r="B493" s="18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7"/>
      <c r="U493" s="17"/>
      <c r="V493" s="17"/>
      <c r="W493" s="17"/>
      <c r="X493" s="17"/>
      <c r="Y493" s="17"/>
      <c r="Z493" s="17"/>
      <c r="AA493" s="17"/>
      <c r="AB493" s="17"/>
    </row>
    <row r="494" customFormat="false" ht="12.75" hidden="false" customHeight="false" outlineLevel="0" collapsed="false">
      <c r="A494" s="15"/>
      <c r="B494" s="18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7"/>
      <c r="U494" s="17"/>
      <c r="V494" s="17"/>
      <c r="W494" s="17"/>
      <c r="X494" s="17"/>
      <c r="Y494" s="17"/>
      <c r="Z494" s="17"/>
      <c r="AA494" s="17"/>
      <c r="AB494" s="17"/>
    </row>
    <row r="495" customFormat="false" ht="12.75" hidden="false" customHeight="false" outlineLevel="0" collapsed="false">
      <c r="A495" s="15"/>
      <c r="B495" s="18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7"/>
      <c r="U495" s="17"/>
      <c r="V495" s="17"/>
      <c r="W495" s="17"/>
      <c r="X495" s="17"/>
      <c r="Y495" s="17"/>
      <c r="Z495" s="17"/>
      <c r="AA495" s="17"/>
      <c r="AB495" s="17"/>
    </row>
    <row r="496" customFormat="false" ht="12.75" hidden="false" customHeight="false" outlineLevel="0" collapsed="false">
      <c r="A496" s="15"/>
      <c r="B496" s="18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7"/>
      <c r="U496" s="17"/>
      <c r="V496" s="17"/>
      <c r="W496" s="17"/>
      <c r="X496" s="17"/>
      <c r="Y496" s="17"/>
      <c r="Z496" s="17"/>
      <c r="AA496" s="17"/>
      <c r="AB496" s="17"/>
    </row>
    <row r="497" customFormat="false" ht="12.75" hidden="false" customHeight="false" outlineLevel="0" collapsed="false">
      <c r="A497" s="15"/>
      <c r="B497" s="18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7"/>
      <c r="U497" s="17"/>
      <c r="V497" s="17"/>
      <c r="W497" s="17"/>
      <c r="X497" s="17"/>
      <c r="Y497" s="17"/>
      <c r="Z497" s="17"/>
      <c r="AA497" s="17"/>
      <c r="AB497" s="17"/>
    </row>
    <row r="498" customFormat="false" ht="12.75" hidden="false" customHeight="false" outlineLevel="0" collapsed="false">
      <c r="A498" s="15"/>
      <c r="B498" s="18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7"/>
      <c r="U498" s="17"/>
      <c r="V498" s="17"/>
      <c r="W498" s="17"/>
      <c r="X498" s="17"/>
      <c r="Y498" s="17"/>
      <c r="Z498" s="17"/>
      <c r="AA498" s="17"/>
      <c r="AB498" s="17"/>
    </row>
    <row r="499" customFormat="false" ht="12.75" hidden="false" customHeight="false" outlineLevel="0" collapsed="false">
      <c r="A499" s="15"/>
      <c r="B499" s="18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7"/>
      <c r="U499" s="17"/>
      <c r="V499" s="17"/>
      <c r="W499" s="17"/>
      <c r="X499" s="17"/>
      <c r="Y499" s="17"/>
      <c r="Z499" s="17"/>
      <c r="AA499" s="17"/>
      <c r="AB499" s="17"/>
    </row>
    <row r="500" customFormat="false" ht="12.75" hidden="false" customHeight="false" outlineLevel="0" collapsed="false">
      <c r="A500" s="15"/>
      <c r="B500" s="18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7"/>
      <c r="U500" s="17"/>
      <c r="V500" s="17"/>
      <c r="W500" s="17"/>
      <c r="X500" s="17"/>
      <c r="Y500" s="17"/>
      <c r="Z500" s="17"/>
      <c r="AA500" s="17"/>
      <c r="AB500" s="17"/>
    </row>
    <row r="501" customFormat="false" ht="12.75" hidden="false" customHeight="false" outlineLevel="0" collapsed="false">
      <c r="A501" s="15"/>
      <c r="B501" s="18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7"/>
      <c r="U501" s="17"/>
      <c r="V501" s="17"/>
      <c r="W501" s="17"/>
      <c r="X501" s="17"/>
      <c r="Y501" s="17"/>
      <c r="Z501" s="17"/>
      <c r="AA501" s="17"/>
      <c r="AB501" s="17"/>
    </row>
    <row r="502" customFormat="false" ht="12.75" hidden="false" customHeight="false" outlineLevel="0" collapsed="false">
      <c r="A502" s="15"/>
      <c r="B502" s="18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7"/>
      <c r="U502" s="17"/>
      <c r="V502" s="17"/>
      <c r="W502" s="17"/>
      <c r="X502" s="17"/>
      <c r="Y502" s="17"/>
      <c r="Z502" s="17"/>
      <c r="AA502" s="17"/>
      <c r="AB502" s="17"/>
    </row>
    <row r="503" customFormat="false" ht="12.75" hidden="false" customHeight="false" outlineLevel="0" collapsed="false">
      <c r="A503" s="15"/>
      <c r="B503" s="18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7"/>
      <c r="U503" s="17"/>
      <c r="V503" s="17"/>
      <c r="W503" s="17"/>
      <c r="X503" s="17"/>
      <c r="Y503" s="17"/>
      <c r="Z503" s="17"/>
      <c r="AA503" s="17"/>
      <c r="AB503" s="17"/>
    </row>
    <row r="504" customFormat="false" ht="12.75" hidden="false" customHeight="false" outlineLevel="0" collapsed="false">
      <c r="A504" s="15"/>
      <c r="B504" s="18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7"/>
      <c r="U504" s="17"/>
      <c r="V504" s="17"/>
      <c r="W504" s="17"/>
      <c r="X504" s="17"/>
      <c r="Y504" s="17"/>
      <c r="Z504" s="17"/>
      <c r="AA504" s="17"/>
      <c r="AB504" s="17"/>
    </row>
    <row r="505" customFormat="false" ht="12.75" hidden="false" customHeight="false" outlineLevel="0" collapsed="false">
      <c r="A505" s="15"/>
      <c r="B505" s="18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7"/>
      <c r="U505" s="17"/>
      <c r="V505" s="17"/>
      <c r="W505" s="17"/>
      <c r="X505" s="17"/>
      <c r="Y505" s="17"/>
      <c r="Z505" s="17"/>
      <c r="AA505" s="17"/>
      <c r="AB505" s="17"/>
    </row>
    <row r="506" customFormat="false" ht="12.75" hidden="false" customHeight="false" outlineLevel="0" collapsed="false">
      <c r="A506" s="15"/>
      <c r="B506" s="18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7"/>
      <c r="U506" s="17"/>
      <c r="V506" s="17"/>
      <c r="W506" s="17"/>
      <c r="X506" s="17"/>
      <c r="Y506" s="17"/>
      <c r="Z506" s="17"/>
      <c r="AA506" s="17"/>
      <c r="AB506" s="17"/>
    </row>
    <row r="507" customFormat="false" ht="12.75" hidden="false" customHeight="false" outlineLevel="0" collapsed="false">
      <c r="A507" s="15"/>
      <c r="B507" s="18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7"/>
      <c r="U507" s="17"/>
      <c r="V507" s="17"/>
      <c r="W507" s="17"/>
      <c r="X507" s="17"/>
      <c r="Y507" s="17"/>
      <c r="Z507" s="17"/>
      <c r="AA507" s="17"/>
      <c r="AB507" s="17"/>
    </row>
    <row r="508" customFormat="false" ht="12.75" hidden="false" customHeight="false" outlineLevel="0" collapsed="false">
      <c r="A508" s="15"/>
      <c r="B508" s="18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7"/>
      <c r="U508" s="17"/>
      <c r="V508" s="17"/>
      <c r="W508" s="17"/>
      <c r="X508" s="17"/>
      <c r="Y508" s="17"/>
      <c r="Z508" s="17"/>
      <c r="AA508" s="17"/>
      <c r="AB508" s="17"/>
    </row>
    <row r="509" customFormat="false" ht="12.75" hidden="false" customHeight="false" outlineLevel="0" collapsed="false">
      <c r="A509" s="15"/>
      <c r="B509" s="18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7"/>
      <c r="U509" s="17"/>
      <c r="V509" s="17"/>
      <c r="W509" s="17"/>
      <c r="X509" s="17"/>
      <c r="Y509" s="17"/>
      <c r="Z509" s="17"/>
      <c r="AA509" s="17"/>
      <c r="AB509" s="17"/>
    </row>
    <row r="510" customFormat="false" ht="12.75" hidden="false" customHeight="false" outlineLevel="0" collapsed="false">
      <c r="A510" s="15"/>
      <c r="B510" s="18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7"/>
      <c r="U510" s="17"/>
      <c r="V510" s="17"/>
      <c r="W510" s="17"/>
      <c r="X510" s="17"/>
      <c r="Y510" s="17"/>
      <c r="Z510" s="17"/>
      <c r="AA510" s="17"/>
      <c r="AB510" s="17"/>
    </row>
    <row r="511" customFormat="false" ht="12.75" hidden="false" customHeight="false" outlineLevel="0" collapsed="false">
      <c r="A511" s="15"/>
      <c r="B511" s="18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7"/>
      <c r="U511" s="17"/>
      <c r="V511" s="17"/>
      <c r="W511" s="17"/>
      <c r="X511" s="17"/>
      <c r="Y511" s="17"/>
      <c r="Z511" s="17"/>
      <c r="AA511" s="17"/>
      <c r="AB511" s="17"/>
    </row>
    <row r="512" customFormat="false" ht="12.75" hidden="false" customHeight="false" outlineLevel="0" collapsed="false">
      <c r="A512" s="15"/>
      <c r="B512" s="18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7"/>
      <c r="U512" s="17"/>
      <c r="V512" s="17"/>
      <c r="W512" s="17"/>
      <c r="X512" s="17"/>
      <c r="Y512" s="17"/>
      <c r="Z512" s="17"/>
      <c r="AA512" s="17"/>
      <c r="AB512" s="17"/>
    </row>
    <row r="513" customFormat="false" ht="12.75" hidden="false" customHeight="false" outlineLevel="0" collapsed="false">
      <c r="A513" s="15"/>
      <c r="B513" s="18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7"/>
      <c r="U513" s="17"/>
      <c r="V513" s="17"/>
      <c r="W513" s="17"/>
      <c r="X513" s="17"/>
      <c r="Y513" s="17"/>
      <c r="Z513" s="17"/>
      <c r="AA513" s="17"/>
      <c r="AB513" s="17"/>
    </row>
    <row r="514" customFormat="false" ht="12.75" hidden="false" customHeight="false" outlineLevel="0" collapsed="false">
      <c r="A514" s="15"/>
      <c r="B514" s="18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7"/>
      <c r="U514" s="17"/>
      <c r="V514" s="17"/>
      <c r="W514" s="17"/>
      <c r="X514" s="17"/>
      <c r="Y514" s="17"/>
      <c r="Z514" s="17"/>
      <c r="AA514" s="17"/>
      <c r="AB514" s="17"/>
    </row>
    <row r="515" customFormat="false" ht="12.75" hidden="false" customHeight="false" outlineLevel="0" collapsed="false">
      <c r="A515" s="15"/>
      <c r="B515" s="18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7"/>
      <c r="U515" s="17"/>
      <c r="V515" s="17"/>
      <c r="W515" s="17"/>
      <c r="X515" s="17"/>
      <c r="Y515" s="17"/>
      <c r="Z515" s="17"/>
      <c r="AA515" s="17"/>
      <c r="AB515" s="17"/>
    </row>
    <row r="516" customFormat="false" ht="12.75" hidden="false" customHeight="false" outlineLevel="0" collapsed="false">
      <c r="A516" s="15"/>
      <c r="B516" s="18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7"/>
      <c r="U516" s="17"/>
      <c r="V516" s="17"/>
      <c r="W516" s="17"/>
      <c r="X516" s="17"/>
      <c r="Y516" s="17"/>
      <c r="Z516" s="17"/>
      <c r="AA516" s="17"/>
      <c r="AB516" s="17"/>
    </row>
    <row r="517" customFormat="false" ht="12.75" hidden="false" customHeight="false" outlineLevel="0" collapsed="false">
      <c r="A517" s="15"/>
      <c r="B517" s="18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7"/>
      <c r="U517" s="17"/>
      <c r="V517" s="17"/>
      <c r="W517" s="17"/>
      <c r="X517" s="17"/>
      <c r="Y517" s="17"/>
      <c r="Z517" s="17"/>
      <c r="AA517" s="17"/>
      <c r="AB517" s="17"/>
    </row>
    <row r="518" customFormat="false" ht="12.75" hidden="false" customHeight="false" outlineLevel="0" collapsed="false">
      <c r="A518" s="15"/>
      <c r="B518" s="18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7"/>
      <c r="U518" s="17"/>
      <c r="V518" s="17"/>
      <c r="W518" s="17"/>
      <c r="X518" s="17"/>
      <c r="Y518" s="17"/>
      <c r="Z518" s="17"/>
      <c r="AA518" s="17"/>
      <c r="AB518" s="17"/>
    </row>
    <row r="519" customFormat="false" ht="12.75" hidden="false" customHeight="false" outlineLevel="0" collapsed="false">
      <c r="A519" s="15"/>
      <c r="B519" s="18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7"/>
      <c r="U519" s="17"/>
      <c r="V519" s="17"/>
      <c r="W519" s="17"/>
      <c r="X519" s="17"/>
      <c r="Y519" s="17"/>
      <c r="Z519" s="17"/>
      <c r="AA519" s="17"/>
      <c r="AB519" s="17"/>
    </row>
    <row r="520" customFormat="false" ht="12.75" hidden="false" customHeight="false" outlineLevel="0" collapsed="false">
      <c r="A520" s="15"/>
      <c r="B520" s="18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7"/>
      <c r="U520" s="17"/>
      <c r="V520" s="17"/>
      <c r="W520" s="17"/>
      <c r="X520" s="17"/>
      <c r="Y520" s="17"/>
      <c r="Z520" s="17"/>
      <c r="AA520" s="17"/>
      <c r="AB520" s="17"/>
    </row>
    <row r="521" customFormat="false" ht="12.75" hidden="false" customHeight="false" outlineLevel="0" collapsed="false">
      <c r="A521" s="15"/>
      <c r="B521" s="18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7"/>
      <c r="U521" s="17"/>
      <c r="V521" s="17"/>
      <c r="W521" s="17"/>
      <c r="X521" s="17"/>
      <c r="Y521" s="17"/>
      <c r="Z521" s="17"/>
      <c r="AA521" s="17"/>
      <c r="AB521" s="17"/>
    </row>
    <row r="522" customFormat="false" ht="12.75" hidden="false" customHeight="false" outlineLevel="0" collapsed="false">
      <c r="A522" s="15"/>
      <c r="B522" s="18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7"/>
      <c r="U522" s="17"/>
      <c r="V522" s="17"/>
      <c r="W522" s="17"/>
      <c r="X522" s="17"/>
      <c r="Y522" s="17"/>
      <c r="Z522" s="17"/>
      <c r="AA522" s="17"/>
      <c r="AB522" s="17"/>
    </row>
    <row r="523" customFormat="false" ht="12.75" hidden="false" customHeight="false" outlineLevel="0" collapsed="false">
      <c r="A523" s="15"/>
      <c r="B523" s="18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7"/>
      <c r="U523" s="17"/>
      <c r="V523" s="17"/>
      <c r="W523" s="17"/>
      <c r="X523" s="17"/>
      <c r="Y523" s="17"/>
      <c r="Z523" s="17"/>
      <c r="AA523" s="17"/>
      <c r="AB523" s="17"/>
    </row>
    <row r="524" customFormat="false" ht="12.75" hidden="false" customHeight="false" outlineLevel="0" collapsed="false">
      <c r="A524" s="15"/>
      <c r="B524" s="18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7"/>
      <c r="U524" s="17"/>
      <c r="V524" s="17"/>
      <c r="W524" s="17"/>
      <c r="X524" s="17"/>
      <c r="Y524" s="17"/>
      <c r="Z524" s="17"/>
      <c r="AA524" s="17"/>
      <c r="AB524" s="17"/>
    </row>
    <row r="525" customFormat="false" ht="12.75" hidden="false" customHeight="false" outlineLevel="0" collapsed="false">
      <c r="A525" s="15"/>
      <c r="B525" s="18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7"/>
      <c r="U525" s="17"/>
      <c r="V525" s="17"/>
      <c r="W525" s="17"/>
      <c r="X525" s="17"/>
      <c r="Y525" s="17"/>
      <c r="Z525" s="17"/>
      <c r="AA525" s="17"/>
      <c r="AB525" s="17"/>
    </row>
    <row r="526" customFormat="false" ht="12.75" hidden="false" customHeight="false" outlineLevel="0" collapsed="false">
      <c r="A526" s="15"/>
      <c r="B526" s="18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7"/>
      <c r="U526" s="17"/>
      <c r="V526" s="17"/>
      <c r="W526" s="17"/>
      <c r="X526" s="17"/>
      <c r="Y526" s="17"/>
      <c r="Z526" s="17"/>
      <c r="AA526" s="17"/>
      <c r="AB526" s="17"/>
    </row>
    <row r="527" customFormat="false" ht="12.75" hidden="false" customHeight="false" outlineLevel="0" collapsed="false">
      <c r="A527" s="15"/>
      <c r="B527" s="18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7"/>
      <c r="U527" s="17"/>
      <c r="V527" s="17"/>
      <c r="W527" s="17"/>
      <c r="X527" s="17"/>
      <c r="Y527" s="17"/>
      <c r="Z527" s="17"/>
      <c r="AA527" s="17"/>
      <c r="AB527" s="17"/>
    </row>
    <row r="528" customFormat="false" ht="12.75" hidden="false" customHeight="false" outlineLevel="0" collapsed="false">
      <c r="A528" s="15"/>
      <c r="B528" s="18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7"/>
      <c r="U528" s="17"/>
      <c r="V528" s="17"/>
      <c r="W528" s="17"/>
      <c r="X528" s="17"/>
      <c r="Y528" s="17"/>
      <c r="Z528" s="17"/>
      <c r="AA528" s="17"/>
      <c r="AB528" s="17"/>
    </row>
    <row r="529" customFormat="false" ht="12.75" hidden="false" customHeight="false" outlineLevel="0" collapsed="false">
      <c r="A529" s="15"/>
      <c r="B529" s="18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7"/>
      <c r="U529" s="17"/>
      <c r="V529" s="17"/>
      <c r="W529" s="17"/>
      <c r="X529" s="17"/>
      <c r="Y529" s="17"/>
      <c r="Z529" s="17"/>
      <c r="AA529" s="17"/>
      <c r="AB529" s="17"/>
    </row>
    <row r="530" customFormat="false" ht="12.75" hidden="false" customHeight="false" outlineLevel="0" collapsed="false">
      <c r="A530" s="15"/>
      <c r="B530" s="18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7"/>
      <c r="U530" s="17"/>
      <c r="V530" s="17"/>
      <c r="W530" s="17"/>
      <c r="X530" s="17"/>
      <c r="Y530" s="17"/>
      <c r="Z530" s="17"/>
      <c r="AA530" s="17"/>
      <c r="AB530" s="17"/>
    </row>
    <row r="531" customFormat="false" ht="12.75" hidden="false" customHeight="false" outlineLevel="0" collapsed="false">
      <c r="A531" s="15"/>
      <c r="B531" s="18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7"/>
      <c r="U531" s="17"/>
      <c r="V531" s="17"/>
      <c r="W531" s="17"/>
      <c r="X531" s="17"/>
      <c r="Y531" s="17"/>
      <c r="Z531" s="17"/>
      <c r="AA531" s="17"/>
      <c r="AB531" s="17"/>
    </row>
    <row r="532" customFormat="false" ht="12.75" hidden="false" customHeight="false" outlineLevel="0" collapsed="false">
      <c r="A532" s="15"/>
      <c r="B532" s="18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7"/>
      <c r="U532" s="17"/>
      <c r="V532" s="17"/>
      <c r="W532" s="17"/>
      <c r="X532" s="17"/>
      <c r="Y532" s="17"/>
      <c r="Z532" s="17"/>
      <c r="AA532" s="17"/>
      <c r="AB532" s="17"/>
    </row>
    <row r="533" customFormat="false" ht="12.75" hidden="false" customHeight="false" outlineLevel="0" collapsed="false">
      <c r="A533" s="15"/>
      <c r="B533" s="18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7"/>
      <c r="U533" s="17"/>
      <c r="V533" s="17"/>
      <c r="W533" s="17"/>
      <c r="X533" s="17"/>
      <c r="Y533" s="17"/>
      <c r="Z533" s="17"/>
      <c r="AA533" s="17"/>
      <c r="AB533" s="17"/>
    </row>
    <row r="534" customFormat="false" ht="12.75" hidden="false" customHeight="false" outlineLevel="0" collapsed="false">
      <c r="A534" s="15"/>
      <c r="B534" s="18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7"/>
      <c r="U534" s="17"/>
      <c r="V534" s="17"/>
      <c r="W534" s="17"/>
      <c r="X534" s="17"/>
      <c r="Y534" s="17"/>
      <c r="Z534" s="17"/>
      <c r="AA534" s="17"/>
      <c r="AB534" s="17"/>
    </row>
    <row r="535" customFormat="false" ht="12.75" hidden="false" customHeight="false" outlineLevel="0" collapsed="false">
      <c r="A535" s="15"/>
      <c r="B535" s="18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7"/>
      <c r="U535" s="17"/>
      <c r="V535" s="17"/>
      <c r="W535" s="17"/>
      <c r="X535" s="17"/>
      <c r="Y535" s="17"/>
      <c r="Z535" s="17"/>
      <c r="AA535" s="17"/>
      <c r="AB535" s="17"/>
    </row>
    <row r="536" customFormat="false" ht="12.75" hidden="false" customHeight="false" outlineLevel="0" collapsed="false">
      <c r="A536" s="15"/>
      <c r="B536" s="18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7"/>
      <c r="U536" s="17"/>
      <c r="V536" s="17"/>
      <c r="W536" s="17"/>
      <c r="X536" s="17"/>
      <c r="Y536" s="17"/>
      <c r="Z536" s="17"/>
      <c r="AA536" s="17"/>
      <c r="AB536" s="17"/>
    </row>
    <row r="537" customFormat="false" ht="12.75" hidden="false" customHeight="false" outlineLevel="0" collapsed="false">
      <c r="A537" s="15"/>
      <c r="B537" s="18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7"/>
      <c r="U537" s="17"/>
      <c r="V537" s="17"/>
      <c r="W537" s="17"/>
      <c r="X537" s="17"/>
      <c r="Y537" s="17"/>
      <c r="Z537" s="17"/>
      <c r="AA537" s="17"/>
      <c r="AB537" s="17"/>
    </row>
    <row r="538" customFormat="false" ht="12.75" hidden="false" customHeight="false" outlineLevel="0" collapsed="false">
      <c r="A538" s="15"/>
      <c r="B538" s="18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7"/>
      <c r="U538" s="17"/>
      <c r="V538" s="17"/>
      <c r="W538" s="17"/>
      <c r="X538" s="17"/>
      <c r="Y538" s="17"/>
      <c r="Z538" s="17"/>
      <c r="AA538" s="17"/>
      <c r="AB538" s="17"/>
    </row>
    <row r="539" customFormat="false" ht="12.75" hidden="false" customHeight="false" outlineLevel="0" collapsed="false">
      <c r="A539" s="15"/>
      <c r="B539" s="18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7"/>
      <c r="U539" s="17"/>
      <c r="V539" s="17"/>
      <c r="W539" s="17"/>
      <c r="X539" s="17"/>
      <c r="Y539" s="17"/>
      <c r="Z539" s="17"/>
      <c r="AA539" s="17"/>
      <c r="AB539" s="17"/>
    </row>
    <row r="540" customFormat="false" ht="12.75" hidden="false" customHeight="false" outlineLevel="0" collapsed="false">
      <c r="A540" s="15"/>
      <c r="B540" s="18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7"/>
      <c r="U540" s="17"/>
      <c r="V540" s="17"/>
      <c r="W540" s="17"/>
      <c r="X540" s="17"/>
      <c r="Y540" s="17"/>
      <c r="Z540" s="17"/>
      <c r="AA540" s="17"/>
      <c r="AB540" s="17"/>
    </row>
    <row r="541" customFormat="false" ht="12.75" hidden="false" customHeight="false" outlineLevel="0" collapsed="false">
      <c r="A541" s="15"/>
      <c r="B541" s="18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7"/>
      <c r="U541" s="17"/>
      <c r="V541" s="17"/>
      <c r="W541" s="17"/>
      <c r="X541" s="17"/>
      <c r="Y541" s="17"/>
      <c r="Z541" s="17"/>
      <c r="AA541" s="17"/>
      <c r="AB541" s="17"/>
    </row>
    <row r="542" customFormat="false" ht="12.75" hidden="false" customHeight="false" outlineLevel="0" collapsed="false">
      <c r="A542" s="15"/>
      <c r="B542" s="18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7"/>
      <c r="U542" s="17"/>
      <c r="V542" s="17"/>
      <c r="W542" s="17"/>
      <c r="X542" s="17"/>
      <c r="Y542" s="17"/>
      <c r="Z542" s="17"/>
      <c r="AA542" s="17"/>
      <c r="AB542" s="17"/>
    </row>
    <row r="543" customFormat="false" ht="12.75" hidden="false" customHeight="false" outlineLevel="0" collapsed="false">
      <c r="A543" s="15"/>
      <c r="B543" s="18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7"/>
      <c r="U543" s="17"/>
      <c r="V543" s="17"/>
      <c r="W543" s="17"/>
      <c r="X543" s="17"/>
      <c r="Y543" s="17"/>
      <c r="Z543" s="17"/>
      <c r="AA543" s="17"/>
      <c r="AB543" s="17"/>
    </row>
    <row r="544" customFormat="false" ht="12.75" hidden="false" customHeight="false" outlineLevel="0" collapsed="false">
      <c r="A544" s="15"/>
      <c r="B544" s="18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7"/>
      <c r="U544" s="17"/>
      <c r="V544" s="17"/>
      <c r="W544" s="17"/>
      <c r="X544" s="17"/>
      <c r="Y544" s="17"/>
      <c r="Z544" s="17"/>
      <c r="AA544" s="17"/>
      <c r="AB544" s="17"/>
    </row>
    <row r="545" customFormat="false" ht="12.75" hidden="false" customHeight="false" outlineLevel="0" collapsed="false">
      <c r="A545" s="15"/>
      <c r="B545" s="18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7"/>
      <c r="U545" s="17"/>
      <c r="V545" s="17"/>
      <c r="W545" s="17"/>
      <c r="X545" s="17"/>
      <c r="Y545" s="17"/>
      <c r="Z545" s="17"/>
      <c r="AA545" s="17"/>
      <c r="AB545" s="17"/>
    </row>
    <row r="546" customFormat="false" ht="12.75" hidden="false" customHeight="false" outlineLevel="0" collapsed="false">
      <c r="A546" s="15"/>
      <c r="B546" s="18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7"/>
      <c r="U546" s="17"/>
      <c r="V546" s="17"/>
      <c r="W546" s="17"/>
      <c r="X546" s="17"/>
      <c r="Y546" s="17"/>
      <c r="Z546" s="17"/>
      <c r="AA546" s="17"/>
      <c r="AB546" s="17"/>
    </row>
    <row r="547" customFormat="false" ht="12.75" hidden="false" customHeight="false" outlineLevel="0" collapsed="false">
      <c r="A547" s="15"/>
      <c r="B547" s="18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7"/>
      <c r="U547" s="17"/>
      <c r="V547" s="17"/>
      <c r="W547" s="17"/>
      <c r="X547" s="17"/>
      <c r="Y547" s="17"/>
      <c r="Z547" s="17"/>
      <c r="AA547" s="17"/>
      <c r="AB547" s="17"/>
    </row>
    <row r="548" customFormat="false" ht="12.75" hidden="false" customHeight="false" outlineLevel="0" collapsed="false">
      <c r="A548" s="15"/>
      <c r="B548" s="18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7"/>
      <c r="U548" s="17"/>
      <c r="V548" s="17"/>
      <c r="W548" s="17"/>
      <c r="X548" s="17"/>
      <c r="Y548" s="17"/>
      <c r="Z548" s="17"/>
      <c r="AA548" s="17"/>
      <c r="AB548" s="17"/>
    </row>
    <row r="549" customFormat="false" ht="12.75" hidden="false" customHeight="false" outlineLevel="0" collapsed="false">
      <c r="A549" s="15"/>
      <c r="B549" s="18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7"/>
      <c r="U549" s="17"/>
      <c r="V549" s="17"/>
      <c r="W549" s="17"/>
      <c r="X549" s="17"/>
      <c r="Y549" s="17"/>
      <c r="Z549" s="17"/>
      <c r="AA549" s="17"/>
      <c r="AB549" s="17"/>
    </row>
    <row r="550" customFormat="false" ht="12.75" hidden="false" customHeight="false" outlineLevel="0" collapsed="false">
      <c r="A550" s="15"/>
      <c r="B550" s="18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7"/>
      <c r="U550" s="17"/>
      <c r="V550" s="17"/>
      <c r="W550" s="17"/>
      <c r="X550" s="17"/>
      <c r="Y550" s="17"/>
      <c r="Z550" s="17"/>
      <c r="AA550" s="17"/>
      <c r="AB550" s="17"/>
    </row>
    <row r="551" customFormat="false" ht="12.75" hidden="false" customHeight="false" outlineLevel="0" collapsed="false">
      <c r="A551" s="15"/>
      <c r="B551" s="18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7"/>
      <c r="U551" s="17"/>
      <c r="V551" s="17"/>
      <c r="W551" s="17"/>
      <c r="X551" s="17"/>
      <c r="Y551" s="17"/>
      <c r="Z551" s="17"/>
      <c r="AA551" s="17"/>
      <c r="AB551" s="17"/>
    </row>
    <row r="552" customFormat="false" ht="12.75" hidden="false" customHeight="false" outlineLevel="0" collapsed="false">
      <c r="A552" s="15"/>
      <c r="B552" s="18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7"/>
      <c r="U552" s="17"/>
      <c r="V552" s="17"/>
      <c r="W552" s="17"/>
      <c r="X552" s="17"/>
      <c r="Y552" s="17"/>
      <c r="Z552" s="17"/>
      <c r="AA552" s="17"/>
      <c r="AB552" s="17"/>
    </row>
    <row r="553" customFormat="false" ht="12.75" hidden="false" customHeight="false" outlineLevel="0" collapsed="false">
      <c r="A553" s="15"/>
      <c r="B553" s="18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7"/>
      <c r="U553" s="17"/>
      <c r="V553" s="17"/>
      <c r="W553" s="17"/>
      <c r="X553" s="17"/>
      <c r="Y553" s="17"/>
      <c r="Z553" s="17"/>
      <c r="AA553" s="17"/>
      <c r="AB553" s="17"/>
    </row>
    <row r="554" customFormat="false" ht="12.75" hidden="false" customHeight="false" outlineLevel="0" collapsed="false">
      <c r="A554" s="15"/>
      <c r="B554" s="18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7"/>
      <c r="U554" s="17"/>
      <c r="V554" s="17"/>
      <c r="W554" s="17"/>
      <c r="X554" s="17"/>
      <c r="Y554" s="17"/>
      <c r="Z554" s="17"/>
      <c r="AA554" s="17"/>
      <c r="AB554" s="17"/>
    </row>
    <row r="555" customFormat="false" ht="12.75" hidden="false" customHeight="false" outlineLevel="0" collapsed="false">
      <c r="A555" s="15"/>
      <c r="B555" s="18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7"/>
      <c r="U555" s="17"/>
      <c r="V555" s="17"/>
      <c r="W555" s="17"/>
      <c r="X555" s="17"/>
      <c r="Y555" s="17"/>
      <c r="Z555" s="17"/>
      <c r="AA555" s="17"/>
      <c r="AB555" s="17"/>
    </row>
    <row r="556" customFormat="false" ht="12.75" hidden="false" customHeight="false" outlineLevel="0" collapsed="false">
      <c r="A556" s="15"/>
      <c r="B556" s="18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7"/>
      <c r="U556" s="17"/>
      <c r="V556" s="17"/>
      <c r="W556" s="17"/>
      <c r="X556" s="17"/>
      <c r="Y556" s="17"/>
      <c r="Z556" s="17"/>
      <c r="AA556" s="17"/>
      <c r="AB556" s="17"/>
    </row>
    <row r="557" customFormat="false" ht="12.75" hidden="false" customHeight="false" outlineLevel="0" collapsed="false">
      <c r="A557" s="15"/>
      <c r="B557" s="18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7"/>
      <c r="U557" s="17"/>
      <c r="V557" s="17"/>
      <c r="W557" s="17"/>
      <c r="X557" s="17"/>
      <c r="Y557" s="17"/>
      <c r="Z557" s="17"/>
      <c r="AA557" s="17"/>
      <c r="AB557" s="17"/>
    </row>
    <row r="558" customFormat="false" ht="12.75" hidden="false" customHeight="false" outlineLevel="0" collapsed="false">
      <c r="A558" s="15"/>
      <c r="B558" s="18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7"/>
      <c r="U558" s="17"/>
      <c r="V558" s="17"/>
      <c r="W558" s="17"/>
      <c r="X558" s="17"/>
      <c r="Y558" s="17"/>
      <c r="Z558" s="17"/>
      <c r="AA558" s="17"/>
      <c r="AB558" s="17"/>
    </row>
    <row r="559" customFormat="false" ht="12.75" hidden="false" customHeight="false" outlineLevel="0" collapsed="false">
      <c r="A559" s="15"/>
      <c r="B559" s="18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7"/>
      <c r="U559" s="17"/>
      <c r="V559" s="17"/>
      <c r="W559" s="17"/>
      <c r="X559" s="17"/>
      <c r="Y559" s="17"/>
      <c r="Z559" s="17"/>
      <c r="AA559" s="17"/>
      <c r="AB559" s="17"/>
    </row>
    <row r="560" customFormat="false" ht="12.75" hidden="false" customHeight="false" outlineLevel="0" collapsed="false">
      <c r="A560" s="15"/>
      <c r="B560" s="18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7"/>
      <c r="U560" s="17"/>
      <c r="V560" s="17"/>
      <c r="W560" s="17"/>
      <c r="X560" s="17"/>
      <c r="Y560" s="17"/>
      <c r="Z560" s="17"/>
      <c r="AA560" s="17"/>
      <c r="AB560" s="17"/>
    </row>
    <row r="561" customFormat="false" ht="12.75" hidden="false" customHeight="false" outlineLevel="0" collapsed="false">
      <c r="A561" s="15"/>
      <c r="B561" s="18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7"/>
      <c r="U561" s="17"/>
      <c r="V561" s="17"/>
      <c r="W561" s="17"/>
      <c r="X561" s="17"/>
      <c r="Y561" s="17"/>
      <c r="Z561" s="17"/>
      <c r="AA561" s="17"/>
      <c r="AB561" s="17"/>
    </row>
    <row r="562" customFormat="false" ht="12.75" hidden="false" customHeight="false" outlineLevel="0" collapsed="false">
      <c r="A562" s="15"/>
      <c r="B562" s="18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7"/>
      <c r="U562" s="17"/>
      <c r="V562" s="17"/>
      <c r="W562" s="17"/>
      <c r="X562" s="17"/>
      <c r="Y562" s="17"/>
      <c r="Z562" s="17"/>
      <c r="AA562" s="17"/>
      <c r="AB562" s="17"/>
    </row>
    <row r="563" customFormat="false" ht="12.75" hidden="false" customHeight="false" outlineLevel="0" collapsed="false">
      <c r="A563" s="15"/>
      <c r="B563" s="18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7"/>
      <c r="U563" s="17"/>
      <c r="V563" s="17"/>
      <c r="W563" s="17"/>
      <c r="X563" s="17"/>
      <c r="Y563" s="17"/>
      <c r="Z563" s="17"/>
      <c r="AA563" s="17"/>
      <c r="AB563" s="17"/>
    </row>
    <row r="564" customFormat="false" ht="12.75" hidden="false" customHeight="false" outlineLevel="0" collapsed="false">
      <c r="A564" s="15"/>
      <c r="B564" s="18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7"/>
      <c r="U564" s="17"/>
      <c r="V564" s="17"/>
      <c r="W564" s="17"/>
      <c r="X564" s="17"/>
      <c r="Y564" s="17"/>
      <c r="Z564" s="17"/>
      <c r="AA564" s="17"/>
      <c r="AB564" s="17"/>
    </row>
    <row r="565" customFormat="false" ht="12.75" hidden="false" customHeight="false" outlineLevel="0" collapsed="false">
      <c r="A565" s="15"/>
      <c r="B565" s="18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7"/>
      <c r="U565" s="17"/>
      <c r="V565" s="17"/>
      <c r="W565" s="17"/>
      <c r="X565" s="17"/>
      <c r="Y565" s="17"/>
      <c r="Z565" s="17"/>
      <c r="AA565" s="17"/>
      <c r="AB565" s="17"/>
    </row>
    <row r="566" customFormat="false" ht="12.75" hidden="false" customHeight="false" outlineLevel="0" collapsed="false">
      <c r="A566" s="15"/>
      <c r="B566" s="18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7"/>
      <c r="U566" s="17"/>
      <c r="V566" s="17"/>
      <c r="W566" s="17"/>
      <c r="X566" s="17"/>
      <c r="Y566" s="17"/>
      <c r="Z566" s="17"/>
      <c r="AA566" s="17"/>
      <c r="AB566" s="17"/>
    </row>
    <row r="567" customFormat="false" ht="12.75" hidden="false" customHeight="false" outlineLevel="0" collapsed="false">
      <c r="A567" s="15"/>
      <c r="B567" s="18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7"/>
      <c r="U567" s="17"/>
      <c r="V567" s="17"/>
      <c r="W567" s="17"/>
      <c r="X567" s="17"/>
      <c r="Y567" s="17"/>
      <c r="Z567" s="17"/>
      <c r="AA567" s="17"/>
      <c r="AB567" s="17"/>
    </row>
    <row r="568" customFormat="false" ht="12.75" hidden="false" customHeight="false" outlineLevel="0" collapsed="false">
      <c r="A568" s="15"/>
      <c r="B568" s="18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7"/>
      <c r="U568" s="17"/>
      <c r="V568" s="17"/>
      <c r="W568" s="17"/>
      <c r="X568" s="17"/>
      <c r="Y568" s="17"/>
      <c r="Z568" s="17"/>
      <c r="AA568" s="17"/>
      <c r="AB568" s="17"/>
    </row>
    <row r="569" customFormat="false" ht="12.75" hidden="false" customHeight="false" outlineLevel="0" collapsed="false">
      <c r="A569" s="15"/>
      <c r="B569" s="18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7"/>
      <c r="U569" s="17"/>
      <c r="V569" s="17"/>
      <c r="W569" s="17"/>
      <c r="X569" s="17"/>
      <c r="Y569" s="17"/>
      <c r="Z569" s="17"/>
      <c r="AA569" s="17"/>
      <c r="AB569" s="17"/>
    </row>
    <row r="570" customFormat="false" ht="12.75" hidden="false" customHeight="false" outlineLevel="0" collapsed="false">
      <c r="A570" s="15"/>
      <c r="B570" s="18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7"/>
      <c r="U570" s="17"/>
      <c r="V570" s="17"/>
      <c r="W570" s="17"/>
      <c r="X570" s="17"/>
      <c r="Y570" s="17"/>
      <c r="Z570" s="17"/>
      <c r="AA570" s="17"/>
      <c r="AB570" s="17"/>
    </row>
    <row r="571" customFormat="false" ht="12.75" hidden="false" customHeight="false" outlineLevel="0" collapsed="false">
      <c r="A571" s="15"/>
      <c r="B571" s="18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7"/>
      <c r="U571" s="17"/>
      <c r="V571" s="17"/>
      <c r="W571" s="17"/>
      <c r="X571" s="17"/>
      <c r="Y571" s="17"/>
      <c r="Z571" s="17"/>
      <c r="AA571" s="17"/>
      <c r="AB571" s="17"/>
    </row>
    <row r="572" customFormat="false" ht="12.75" hidden="false" customHeight="false" outlineLevel="0" collapsed="false">
      <c r="A572" s="15"/>
      <c r="B572" s="18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7"/>
      <c r="U572" s="17"/>
      <c r="V572" s="17"/>
      <c r="W572" s="17"/>
      <c r="X572" s="17"/>
      <c r="Y572" s="17"/>
      <c r="Z572" s="17"/>
      <c r="AA572" s="17"/>
      <c r="AB572" s="17"/>
    </row>
    <row r="573" customFormat="false" ht="12.75" hidden="false" customHeight="false" outlineLevel="0" collapsed="false">
      <c r="A573" s="15"/>
      <c r="B573" s="18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7"/>
      <c r="U573" s="17"/>
      <c r="V573" s="17"/>
      <c r="W573" s="17"/>
      <c r="X573" s="17"/>
      <c r="Y573" s="17"/>
      <c r="Z573" s="17"/>
      <c r="AA573" s="17"/>
      <c r="AB573" s="17"/>
    </row>
    <row r="574" customFormat="false" ht="12.75" hidden="false" customHeight="false" outlineLevel="0" collapsed="false">
      <c r="A574" s="15"/>
      <c r="B574" s="18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7"/>
      <c r="U574" s="17"/>
      <c r="V574" s="17"/>
      <c r="W574" s="17"/>
      <c r="X574" s="17"/>
      <c r="Y574" s="17"/>
      <c r="Z574" s="17"/>
      <c r="AA574" s="17"/>
      <c r="AB574" s="17"/>
    </row>
    <row r="575" customFormat="false" ht="12.75" hidden="false" customHeight="false" outlineLevel="0" collapsed="false">
      <c r="A575" s="15"/>
      <c r="B575" s="18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7"/>
      <c r="U575" s="17"/>
      <c r="V575" s="17"/>
      <c r="W575" s="17"/>
      <c r="X575" s="17"/>
      <c r="Y575" s="17"/>
      <c r="Z575" s="17"/>
      <c r="AA575" s="17"/>
      <c r="AB575" s="17"/>
    </row>
    <row r="576" customFormat="false" ht="12.75" hidden="false" customHeight="false" outlineLevel="0" collapsed="false">
      <c r="A576" s="15"/>
      <c r="B576" s="18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7"/>
      <c r="U576" s="17"/>
      <c r="V576" s="17"/>
      <c r="W576" s="17"/>
      <c r="X576" s="17"/>
      <c r="Y576" s="17"/>
      <c r="Z576" s="17"/>
      <c r="AA576" s="17"/>
      <c r="AB576" s="17"/>
    </row>
    <row r="577" customFormat="false" ht="12.75" hidden="false" customHeight="false" outlineLevel="0" collapsed="false">
      <c r="A577" s="15"/>
      <c r="B577" s="18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7"/>
      <c r="U577" s="17"/>
      <c r="V577" s="17"/>
      <c r="W577" s="17"/>
      <c r="X577" s="17"/>
      <c r="Y577" s="17"/>
      <c r="Z577" s="17"/>
      <c r="AA577" s="17"/>
      <c r="AB577" s="17"/>
    </row>
    <row r="578" customFormat="false" ht="12.75" hidden="false" customHeight="false" outlineLevel="0" collapsed="false">
      <c r="A578" s="15"/>
      <c r="B578" s="18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7"/>
      <c r="U578" s="17"/>
      <c r="V578" s="17"/>
      <c r="W578" s="17"/>
      <c r="X578" s="17"/>
      <c r="Y578" s="17"/>
      <c r="Z578" s="17"/>
      <c r="AA578" s="17"/>
      <c r="AB578" s="17"/>
    </row>
    <row r="579" customFormat="false" ht="12.75" hidden="false" customHeight="false" outlineLevel="0" collapsed="false">
      <c r="A579" s="15"/>
      <c r="B579" s="18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7"/>
      <c r="U579" s="17"/>
      <c r="V579" s="17"/>
      <c r="W579" s="17"/>
      <c r="X579" s="17"/>
      <c r="Y579" s="17"/>
      <c r="Z579" s="17"/>
      <c r="AA579" s="17"/>
      <c r="AB579" s="17"/>
    </row>
    <row r="580" customFormat="false" ht="12.75" hidden="false" customHeight="false" outlineLevel="0" collapsed="false">
      <c r="A580" s="15"/>
      <c r="B580" s="18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7"/>
      <c r="U580" s="17"/>
      <c r="V580" s="17"/>
      <c r="W580" s="17"/>
      <c r="X580" s="17"/>
      <c r="Y580" s="17"/>
      <c r="Z580" s="17"/>
      <c r="AA580" s="17"/>
      <c r="AB580" s="17"/>
    </row>
    <row r="581" customFormat="false" ht="12.75" hidden="false" customHeight="false" outlineLevel="0" collapsed="false">
      <c r="A581" s="15"/>
      <c r="B581" s="18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7"/>
      <c r="U581" s="17"/>
      <c r="V581" s="17"/>
      <c r="W581" s="17"/>
      <c r="X581" s="17"/>
      <c r="Y581" s="17"/>
      <c r="Z581" s="17"/>
      <c r="AA581" s="17"/>
      <c r="AB581" s="17"/>
    </row>
    <row r="582" customFormat="false" ht="12.75" hidden="false" customHeight="false" outlineLevel="0" collapsed="false">
      <c r="A582" s="15"/>
      <c r="B582" s="18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7"/>
      <c r="U582" s="17"/>
      <c r="V582" s="17"/>
      <c r="W582" s="17"/>
      <c r="X582" s="17"/>
      <c r="Y582" s="17"/>
      <c r="Z582" s="17"/>
      <c r="AA582" s="17"/>
      <c r="AB582" s="17"/>
    </row>
    <row r="583" customFormat="false" ht="12.75" hidden="false" customHeight="false" outlineLevel="0" collapsed="false">
      <c r="A583" s="15"/>
      <c r="B583" s="18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7"/>
      <c r="U583" s="17"/>
      <c r="V583" s="17"/>
      <c r="W583" s="17"/>
      <c r="X583" s="17"/>
      <c r="Y583" s="17"/>
      <c r="Z583" s="17"/>
      <c r="AA583" s="17"/>
      <c r="AB583" s="17"/>
    </row>
    <row r="584" customFormat="false" ht="12.75" hidden="false" customHeight="false" outlineLevel="0" collapsed="false">
      <c r="A584" s="15"/>
      <c r="B584" s="18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7"/>
      <c r="U584" s="17"/>
      <c r="V584" s="17"/>
      <c r="W584" s="17"/>
      <c r="X584" s="17"/>
      <c r="Y584" s="17"/>
      <c r="Z584" s="17"/>
      <c r="AA584" s="17"/>
      <c r="AB584" s="17"/>
    </row>
    <row r="585" customFormat="false" ht="12.75" hidden="false" customHeight="false" outlineLevel="0" collapsed="false">
      <c r="A585" s="15"/>
      <c r="B585" s="18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7"/>
      <c r="U585" s="17"/>
      <c r="V585" s="17"/>
      <c r="W585" s="17"/>
      <c r="X585" s="17"/>
      <c r="Y585" s="17"/>
      <c r="Z585" s="17"/>
      <c r="AA585" s="17"/>
      <c r="AB585" s="17"/>
    </row>
    <row r="586" customFormat="false" ht="12.75" hidden="false" customHeight="false" outlineLevel="0" collapsed="false">
      <c r="A586" s="15"/>
      <c r="B586" s="18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7"/>
      <c r="U586" s="17"/>
      <c r="V586" s="17"/>
      <c r="W586" s="17"/>
      <c r="X586" s="17"/>
      <c r="Y586" s="17"/>
      <c r="Z586" s="17"/>
      <c r="AA586" s="17"/>
      <c r="AB586" s="17"/>
    </row>
    <row r="587" customFormat="false" ht="12.75" hidden="false" customHeight="false" outlineLevel="0" collapsed="false">
      <c r="A587" s="15"/>
      <c r="B587" s="18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7"/>
      <c r="U587" s="17"/>
      <c r="V587" s="17"/>
      <c r="W587" s="17"/>
      <c r="X587" s="17"/>
      <c r="Y587" s="17"/>
      <c r="Z587" s="17"/>
      <c r="AA587" s="17"/>
      <c r="AB587" s="17"/>
    </row>
    <row r="588" customFormat="false" ht="12.75" hidden="false" customHeight="false" outlineLevel="0" collapsed="false">
      <c r="A588" s="15"/>
      <c r="B588" s="18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7"/>
      <c r="U588" s="17"/>
      <c r="V588" s="17"/>
      <c r="W588" s="17"/>
      <c r="X588" s="17"/>
      <c r="Y588" s="17"/>
      <c r="Z588" s="17"/>
      <c r="AA588" s="17"/>
      <c r="AB588" s="17"/>
    </row>
    <row r="589" customFormat="false" ht="12.75" hidden="false" customHeight="false" outlineLevel="0" collapsed="false">
      <c r="A589" s="15"/>
      <c r="B589" s="18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7"/>
      <c r="U589" s="17"/>
      <c r="V589" s="17"/>
      <c r="W589" s="17"/>
      <c r="X589" s="17"/>
      <c r="Y589" s="17"/>
      <c r="Z589" s="17"/>
      <c r="AA589" s="17"/>
      <c r="AB589" s="17"/>
    </row>
    <row r="590" customFormat="false" ht="12.75" hidden="false" customHeight="false" outlineLevel="0" collapsed="false">
      <c r="A590" s="15"/>
      <c r="B590" s="18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7"/>
      <c r="U590" s="17"/>
      <c r="V590" s="17"/>
      <c r="W590" s="17"/>
      <c r="X590" s="17"/>
      <c r="Y590" s="17"/>
      <c r="Z590" s="17"/>
      <c r="AA590" s="17"/>
      <c r="AB590" s="17"/>
    </row>
    <row r="591" customFormat="false" ht="12.75" hidden="false" customHeight="false" outlineLevel="0" collapsed="false">
      <c r="A591" s="15"/>
      <c r="B591" s="18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7"/>
      <c r="U591" s="17"/>
      <c r="V591" s="17"/>
      <c r="W591" s="17"/>
      <c r="X591" s="17"/>
      <c r="Y591" s="17"/>
      <c r="Z591" s="17"/>
      <c r="AA591" s="17"/>
      <c r="AB591" s="17"/>
    </row>
    <row r="592" customFormat="false" ht="12.75" hidden="false" customHeight="false" outlineLevel="0" collapsed="false">
      <c r="A592" s="15"/>
      <c r="B592" s="18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7"/>
      <c r="U592" s="17"/>
      <c r="V592" s="17"/>
      <c r="W592" s="17"/>
      <c r="X592" s="17"/>
      <c r="Y592" s="17"/>
      <c r="Z592" s="17"/>
      <c r="AA592" s="17"/>
      <c r="AB592" s="17"/>
    </row>
    <row r="593" customFormat="false" ht="12.75" hidden="false" customHeight="false" outlineLevel="0" collapsed="false">
      <c r="A593" s="15"/>
      <c r="B593" s="18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7"/>
      <c r="U593" s="17"/>
      <c r="V593" s="17"/>
      <c r="W593" s="17"/>
      <c r="X593" s="17"/>
      <c r="Y593" s="17"/>
      <c r="Z593" s="17"/>
      <c r="AA593" s="17"/>
      <c r="AB593" s="17"/>
    </row>
    <row r="594" customFormat="false" ht="12.75" hidden="false" customHeight="false" outlineLevel="0" collapsed="false">
      <c r="A594" s="15"/>
      <c r="B594" s="18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7"/>
      <c r="U594" s="17"/>
      <c r="V594" s="17"/>
      <c r="W594" s="17"/>
      <c r="X594" s="17"/>
      <c r="Y594" s="17"/>
      <c r="Z594" s="17"/>
      <c r="AA594" s="17"/>
      <c r="AB594" s="17"/>
    </row>
    <row r="595" customFormat="false" ht="12.75" hidden="false" customHeight="false" outlineLevel="0" collapsed="false">
      <c r="A595" s="15"/>
      <c r="B595" s="18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7"/>
      <c r="U595" s="17"/>
      <c r="V595" s="17"/>
      <c r="W595" s="17"/>
      <c r="X595" s="17"/>
      <c r="Y595" s="17"/>
      <c r="Z595" s="17"/>
      <c r="AA595" s="17"/>
      <c r="AB595" s="17"/>
    </row>
    <row r="596" customFormat="false" ht="12.75" hidden="false" customHeight="false" outlineLevel="0" collapsed="false">
      <c r="A596" s="15"/>
      <c r="B596" s="18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7"/>
      <c r="U596" s="17"/>
      <c r="V596" s="17"/>
      <c r="W596" s="17"/>
      <c r="X596" s="17"/>
      <c r="Y596" s="17"/>
      <c r="Z596" s="17"/>
      <c r="AA596" s="17"/>
      <c r="AB596" s="17"/>
    </row>
    <row r="597" customFormat="false" ht="12.75" hidden="false" customHeight="false" outlineLevel="0" collapsed="false">
      <c r="A597" s="15"/>
      <c r="B597" s="18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7"/>
      <c r="U597" s="17"/>
      <c r="V597" s="17"/>
      <c r="W597" s="17"/>
      <c r="X597" s="17"/>
      <c r="Y597" s="17"/>
      <c r="Z597" s="17"/>
      <c r="AA597" s="17"/>
      <c r="AB597" s="17"/>
    </row>
    <row r="598" customFormat="false" ht="12.75" hidden="false" customHeight="false" outlineLevel="0" collapsed="false">
      <c r="A598" s="15"/>
      <c r="B598" s="18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7"/>
      <c r="U598" s="17"/>
      <c r="V598" s="17"/>
      <c r="W598" s="17"/>
      <c r="X598" s="17"/>
      <c r="Y598" s="17"/>
      <c r="Z598" s="17"/>
      <c r="AA598" s="17"/>
      <c r="AB598" s="17"/>
    </row>
    <row r="599" customFormat="false" ht="12.75" hidden="false" customHeight="false" outlineLevel="0" collapsed="false">
      <c r="A599" s="15"/>
      <c r="B599" s="18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7"/>
      <c r="U599" s="17"/>
      <c r="V599" s="17"/>
      <c r="W599" s="17"/>
      <c r="X599" s="17"/>
      <c r="Y599" s="17"/>
      <c r="Z599" s="17"/>
      <c r="AA599" s="17"/>
      <c r="AB599" s="17"/>
    </row>
    <row r="600" customFormat="false" ht="12.75" hidden="false" customHeight="false" outlineLevel="0" collapsed="false">
      <c r="A600" s="15"/>
      <c r="B600" s="18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7"/>
      <c r="U600" s="17"/>
      <c r="V600" s="17"/>
      <c r="W600" s="17"/>
      <c r="X600" s="17"/>
      <c r="Y600" s="17"/>
      <c r="Z600" s="17"/>
      <c r="AA600" s="17"/>
      <c r="AB600" s="17"/>
    </row>
    <row r="601" customFormat="false" ht="12.75" hidden="false" customHeight="false" outlineLevel="0" collapsed="false">
      <c r="A601" s="15"/>
      <c r="B601" s="18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7"/>
      <c r="U601" s="17"/>
      <c r="V601" s="17"/>
      <c r="W601" s="17"/>
      <c r="X601" s="17"/>
      <c r="Y601" s="17"/>
      <c r="Z601" s="17"/>
      <c r="AA601" s="17"/>
      <c r="AB601" s="17"/>
    </row>
    <row r="602" customFormat="false" ht="12.75" hidden="false" customHeight="false" outlineLevel="0" collapsed="false">
      <c r="A602" s="15"/>
      <c r="B602" s="18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7"/>
      <c r="U602" s="17"/>
      <c r="V602" s="17"/>
      <c r="W602" s="17"/>
      <c r="X602" s="17"/>
      <c r="Y602" s="17"/>
      <c r="Z602" s="17"/>
      <c r="AA602" s="17"/>
      <c r="AB602" s="17"/>
    </row>
    <row r="603" customFormat="false" ht="12.75" hidden="false" customHeight="false" outlineLevel="0" collapsed="false">
      <c r="A603" s="15"/>
      <c r="B603" s="18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7"/>
      <c r="U603" s="17"/>
      <c r="V603" s="17"/>
      <c r="W603" s="17"/>
      <c r="X603" s="17"/>
      <c r="Y603" s="17"/>
      <c r="Z603" s="17"/>
      <c r="AA603" s="17"/>
      <c r="AB603" s="17"/>
    </row>
    <row r="604" customFormat="false" ht="12.75" hidden="false" customHeight="false" outlineLevel="0" collapsed="false">
      <c r="A604" s="15"/>
      <c r="B604" s="18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7"/>
      <c r="U604" s="17"/>
      <c r="V604" s="17"/>
      <c r="W604" s="17"/>
      <c r="X604" s="17"/>
      <c r="Y604" s="17"/>
      <c r="Z604" s="17"/>
      <c r="AA604" s="17"/>
      <c r="AB604" s="17"/>
    </row>
    <row r="605" customFormat="false" ht="12.75" hidden="false" customHeight="false" outlineLevel="0" collapsed="false">
      <c r="A605" s="15"/>
      <c r="B605" s="18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7"/>
      <c r="U605" s="17"/>
      <c r="V605" s="17"/>
      <c r="W605" s="17"/>
      <c r="X605" s="17"/>
      <c r="Y605" s="17"/>
      <c r="Z605" s="17"/>
      <c r="AA605" s="17"/>
      <c r="AB605" s="17"/>
    </row>
    <row r="606" customFormat="false" ht="12.75" hidden="false" customHeight="false" outlineLevel="0" collapsed="false">
      <c r="A606" s="15"/>
      <c r="B606" s="18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7"/>
      <c r="U606" s="17"/>
      <c r="V606" s="17"/>
      <c r="W606" s="17"/>
      <c r="X606" s="17"/>
      <c r="Y606" s="17"/>
      <c r="Z606" s="17"/>
      <c r="AA606" s="17"/>
      <c r="AB606" s="17"/>
    </row>
    <row r="607" customFormat="false" ht="12.75" hidden="false" customHeight="false" outlineLevel="0" collapsed="false">
      <c r="A607" s="15"/>
      <c r="B607" s="18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7"/>
      <c r="U607" s="17"/>
      <c r="V607" s="17"/>
      <c r="W607" s="17"/>
      <c r="X607" s="17"/>
      <c r="Y607" s="17"/>
      <c r="Z607" s="17"/>
      <c r="AA607" s="17"/>
      <c r="AB607" s="17"/>
    </row>
    <row r="608" customFormat="false" ht="12.75" hidden="false" customHeight="false" outlineLevel="0" collapsed="false">
      <c r="A608" s="15"/>
      <c r="B608" s="18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7"/>
      <c r="U608" s="17"/>
      <c r="V608" s="17"/>
      <c r="W608" s="17"/>
      <c r="X608" s="17"/>
      <c r="Y608" s="17"/>
      <c r="Z608" s="17"/>
      <c r="AA608" s="17"/>
      <c r="AB608" s="17"/>
    </row>
    <row r="609" customFormat="false" ht="12.75" hidden="false" customHeight="false" outlineLevel="0" collapsed="false">
      <c r="A609" s="15"/>
      <c r="B609" s="18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7"/>
      <c r="U609" s="17"/>
      <c r="V609" s="17"/>
      <c r="W609" s="17"/>
      <c r="X609" s="17"/>
      <c r="Y609" s="17"/>
      <c r="Z609" s="17"/>
      <c r="AA609" s="17"/>
      <c r="AB609" s="17"/>
    </row>
    <row r="610" customFormat="false" ht="12.75" hidden="false" customHeight="false" outlineLevel="0" collapsed="false">
      <c r="A610" s="15"/>
      <c r="B610" s="18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7"/>
      <c r="U610" s="17"/>
      <c r="V610" s="17"/>
      <c r="W610" s="17"/>
      <c r="X610" s="17"/>
      <c r="Y610" s="17"/>
      <c r="Z610" s="17"/>
      <c r="AA610" s="17"/>
      <c r="AB610" s="17"/>
    </row>
    <row r="611" customFormat="false" ht="12.75" hidden="false" customHeight="false" outlineLevel="0" collapsed="false">
      <c r="A611" s="15"/>
      <c r="B611" s="18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7"/>
      <c r="U611" s="17"/>
      <c r="V611" s="17"/>
      <c r="W611" s="17"/>
      <c r="X611" s="17"/>
      <c r="Y611" s="17"/>
      <c r="Z611" s="17"/>
      <c r="AA611" s="17"/>
      <c r="AB611" s="17"/>
    </row>
    <row r="612" customFormat="false" ht="12.75" hidden="false" customHeight="false" outlineLevel="0" collapsed="false">
      <c r="A612" s="15"/>
      <c r="B612" s="18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7"/>
      <c r="U612" s="17"/>
      <c r="V612" s="17"/>
      <c r="W612" s="17"/>
      <c r="X612" s="17"/>
      <c r="Y612" s="17"/>
      <c r="Z612" s="17"/>
      <c r="AA612" s="17"/>
      <c r="AB612" s="17"/>
    </row>
    <row r="613" customFormat="false" ht="12.75" hidden="false" customHeight="false" outlineLevel="0" collapsed="false">
      <c r="A613" s="15"/>
      <c r="B613" s="18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7"/>
      <c r="U613" s="17"/>
      <c r="V613" s="17"/>
      <c r="W613" s="17"/>
      <c r="X613" s="17"/>
      <c r="Y613" s="17"/>
      <c r="Z613" s="17"/>
      <c r="AA613" s="17"/>
      <c r="AB613" s="17"/>
    </row>
    <row r="614" customFormat="false" ht="12.75" hidden="false" customHeight="false" outlineLevel="0" collapsed="false">
      <c r="A614" s="15"/>
      <c r="B614" s="18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7"/>
      <c r="U614" s="17"/>
      <c r="V614" s="17"/>
      <c r="W614" s="17"/>
      <c r="X614" s="17"/>
      <c r="Y614" s="17"/>
      <c r="Z614" s="17"/>
      <c r="AA614" s="17"/>
      <c r="AB614" s="17"/>
    </row>
    <row r="615" customFormat="false" ht="12.75" hidden="false" customHeight="false" outlineLevel="0" collapsed="false">
      <c r="A615" s="15"/>
      <c r="B615" s="18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7"/>
      <c r="U615" s="17"/>
      <c r="V615" s="17"/>
      <c r="W615" s="17"/>
      <c r="X615" s="17"/>
      <c r="Y615" s="17"/>
      <c r="Z615" s="17"/>
      <c r="AA615" s="17"/>
      <c r="AB615" s="17"/>
    </row>
    <row r="616" customFormat="false" ht="12.75" hidden="false" customHeight="false" outlineLevel="0" collapsed="false">
      <c r="A616" s="15"/>
      <c r="B616" s="18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7"/>
      <c r="U616" s="17"/>
      <c r="V616" s="17"/>
      <c r="W616" s="17"/>
      <c r="X616" s="17"/>
      <c r="Y616" s="17"/>
      <c r="Z616" s="17"/>
      <c r="AA616" s="17"/>
      <c r="AB616" s="17"/>
    </row>
    <row r="617" customFormat="false" ht="12.75" hidden="false" customHeight="false" outlineLevel="0" collapsed="false">
      <c r="A617" s="15"/>
      <c r="B617" s="18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7"/>
      <c r="U617" s="17"/>
      <c r="V617" s="17"/>
      <c r="W617" s="17"/>
      <c r="X617" s="17"/>
      <c r="Y617" s="17"/>
      <c r="Z617" s="17"/>
      <c r="AA617" s="17"/>
      <c r="AB617" s="17"/>
    </row>
    <row r="618" customFormat="false" ht="12.75" hidden="false" customHeight="false" outlineLevel="0" collapsed="false">
      <c r="A618" s="15"/>
      <c r="B618" s="18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7"/>
      <c r="U618" s="17"/>
      <c r="V618" s="17"/>
      <c r="W618" s="17"/>
      <c r="X618" s="17"/>
      <c r="Y618" s="17"/>
      <c r="Z618" s="17"/>
      <c r="AA618" s="17"/>
      <c r="AB618" s="17"/>
    </row>
    <row r="619" customFormat="false" ht="12.75" hidden="false" customHeight="false" outlineLevel="0" collapsed="false">
      <c r="A619" s="15"/>
      <c r="B619" s="18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7"/>
      <c r="U619" s="17"/>
      <c r="V619" s="17"/>
      <c r="W619" s="17"/>
      <c r="X619" s="17"/>
      <c r="Y619" s="17"/>
      <c r="Z619" s="17"/>
      <c r="AA619" s="17"/>
      <c r="AB619" s="17"/>
    </row>
    <row r="620" customFormat="false" ht="12.75" hidden="false" customHeight="false" outlineLevel="0" collapsed="false">
      <c r="A620" s="15"/>
      <c r="B620" s="18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7"/>
      <c r="U620" s="17"/>
      <c r="V620" s="17"/>
      <c r="W620" s="17"/>
      <c r="X620" s="17"/>
      <c r="Y620" s="17"/>
      <c r="Z620" s="17"/>
      <c r="AA620" s="17"/>
      <c r="AB620" s="17"/>
    </row>
    <row r="621" customFormat="false" ht="12.75" hidden="false" customHeight="false" outlineLevel="0" collapsed="false">
      <c r="A621" s="15"/>
      <c r="B621" s="18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7"/>
      <c r="U621" s="17"/>
      <c r="V621" s="17"/>
      <c r="W621" s="17"/>
      <c r="X621" s="17"/>
      <c r="Y621" s="17"/>
      <c r="Z621" s="17"/>
      <c r="AA621" s="17"/>
      <c r="AB621" s="17"/>
    </row>
    <row r="622" customFormat="false" ht="12.75" hidden="false" customHeight="false" outlineLevel="0" collapsed="false">
      <c r="A622" s="15"/>
      <c r="B622" s="18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7"/>
      <c r="U622" s="17"/>
      <c r="V622" s="17"/>
      <c r="W622" s="17"/>
      <c r="X622" s="17"/>
      <c r="Y622" s="17"/>
      <c r="Z622" s="17"/>
      <c r="AA622" s="17"/>
      <c r="AB622" s="17"/>
    </row>
    <row r="623" customFormat="false" ht="12.75" hidden="false" customHeight="false" outlineLevel="0" collapsed="false">
      <c r="A623" s="15"/>
      <c r="B623" s="18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7"/>
      <c r="U623" s="17"/>
      <c r="V623" s="17"/>
      <c r="W623" s="17"/>
      <c r="X623" s="17"/>
      <c r="Y623" s="17"/>
      <c r="Z623" s="17"/>
      <c r="AA623" s="17"/>
      <c r="AB623" s="17"/>
    </row>
    <row r="624" customFormat="false" ht="12.75" hidden="false" customHeight="false" outlineLevel="0" collapsed="false">
      <c r="A624" s="15"/>
      <c r="B624" s="18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7"/>
      <c r="U624" s="17"/>
      <c r="V624" s="17"/>
      <c r="W624" s="17"/>
      <c r="X624" s="17"/>
      <c r="Y624" s="17"/>
      <c r="Z624" s="17"/>
      <c r="AA624" s="17"/>
      <c r="AB624" s="17"/>
    </row>
    <row r="625" customFormat="false" ht="12.75" hidden="false" customHeight="false" outlineLevel="0" collapsed="false">
      <c r="A625" s="15"/>
      <c r="B625" s="18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7"/>
      <c r="U625" s="17"/>
      <c r="V625" s="17"/>
      <c r="W625" s="17"/>
      <c r="X625" s="17"/>
      <c r="Y625" s="17"/>
      <c r="Z625" s="17"/>
      <c r="AA625" s="17"/>
      <c r="AB625" s="17"/>
    </row>
    <row r="626" customFormat="false" ht="12.75" hidden="false" customHeight="false" outlineLevel="0" collapsed="false">
      <c r="A626" s="15"/>
      <c r="B626" s="18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7"/>
      <c r="U626" s="17"/>
      <c r="V626" s="17"/>
      <c r="W626" s="17"/>
      <c r="X626" s="17"/>
      <c r="Y626" s="17"/>
      <c r="Z626" s="17"/>
      <c r="AA626" s="17"/>
      <c r="AB626" s="17"/>
    </row>
    <row r="627" customFormat="false" ht="12.75" hidden="false" customHeight="false" outlineLevel="0" collapsed="false">
      <c r="A627" s="15"/>
      <c r="B627" s="18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7"/>
      <c r="U627" s="17"/>
      <c r="V627" s="17"/>
      <c r="W627" s="17"/>
      <c r="X627" s="17"/>
      <c r="Y627" s="17"/>
      <c r="Z627" s="17"/>
      <c r="AA627" s="17"/>
      <c r="AB627" s="17"/>
    </row>
    <row r="628" customFormat="false" ht="12.75" hidden="false" customHeight="false" outlineLevel="0" collapsed="false">
      <c r="A628" s="15"/>
      <c r="B628" s="18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7"/>
      <c r="U628" s="17"/>
      <c r="V628" s="17"/>
      <c r="W628" s="17"/>
      <c r="X628" s="17"/>
      <c r="Y628" s="17"/>
      <c r="Z628" s="17"/>
      <c r="AA628" s="17"/>
      <c r="AB628" s="17"/>
    </row>
    <row r="629" customFormat="false" ht="12.75" hidden="false" customHeight="false" outlineLevel="0" collapsed="false">
      <c r="A629" s="15"/>
      <c r="B629" s="18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7"/>
      <c r="U629" s="17"/>
      <c r="V629" s="17"/>
      <c r="W629" s="17"/>
      <c r="X629" s="17"/>
      <c r="Y629" s="17"/>
      <c r="Z629" s="17"/>
      <c r="AA629" s="17"/>
      <c r="AB629" s="17"/>
    </row>
    <row r="630" customFormat="false" ht="12.75" hidden="false" customHeight="false" outlineLevel="0" collapsed="false">
      <c r="A630" s="15"/>
      <c r="B630" s="18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7"/>
      <c r="U630" s="17"/>
      <c r="V630" s="17"/>
      <c r="W630" s="17"/>
      <c r="X630" s="17"/>
      <c r="Y630" s="17"/>
      <c r="Z630" s="17"/>
      <c r="AA630" s="17"/>
      <c r="AB630" s="17"/>
    </row>
    <row r="631" customFormat="false" ht="12.75" hidden="false" customHeight="false" outlineLevel="0" collapsed="false">
      <c r="A631" s="15"/>
      <c r="B631" s="18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7"/>
      <c r="U631" s="17"/>
      <c r="V631" s="17"/>
      <c r="W631" s="17"/>
      <c r="X631" s="17"/>
      <c r="Y631" s="17"/>
      <c r="Z631" s="17"/>
      <c r="AA631" s="17"/>
      <c r="AB631" s="17"/>
    </row>
    <row r="632" customFormat="false" ht="12.75" hidden="false" customHeight="false" outlineLevel="0" collapsed="false">
      <c r="A632" s="15"/>
      <c r="B632" s="18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7"/>
      <c r="U632" s="17"/>
      <c r="V632" s="17"/>
      <c r="W632" s="17"/>
      <c r="X632" s="17"/>
      <c r="Y632" s="17"/>
      <c r="Z632" s="17"/>
      <c r="AA632" s="17"/>
      <c r="AB632" s="17"/>
    </row>
    <row r="633" customFormat="false" ht="12.75" hidden="false" customHeight="false" outlineLevel="0" collapsed="false">
      <c r="A633" s="15"/>
      <c r="B633" s="18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7"/>
      <c r="U633" s="17"/>
      <c r="V633" s="17"/>
      <c r="W633" s="17"/>
      <c r="X633" s="17"/>
      <c r="Y633" s="17"/>
      <c r="Z633" s="17"/>
      <c r="AA633" s="17"/>
      <c r="AB633" s="17"/>
    </row>
    <row r="634" customFormat="false" ht="12.75" hidden="false" customHeight="false" outlineLevel="0" collapsed="false">
      <c r="A634" s="15"/>
      <c r="B634" s="18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7"/>
      <c r="U634" s="17"/>
      <c r="V634" s="17"/>
      <c r="W634" s="17"/>
      <c r="X634" s="17"/>
      <c r="Y634" s="17"/>
      <c r="Z634" s="17"/>
      <c r="AA634" s="17"/>
      <c r="AB634" s="17"/>
    </row>
    <row r="635" customFormat="false" ht="12.75" hidden="false" customHeight="false" outlineLevel="0" collapsed="false">
      <c r="A635" s="15"/>
      <c r="B635" s="18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7"/>
      <c r="U635" s="17"/>
      <c r="V635" s="17"/>
      <c r="W635" s="17"/>
      <c r="X635" s="17"/>
      <c r="Y635" s="17"/>
      <c r="Z635" s="17"/>
      <c r="AA635" s="17"/>
      <c r="AB635" s="17"/>
    </row>
    <row r="636" customFormat="false" ht="12.75" hidden="false" customHeight="false" outlineLevel="0" collapsed="false">
      <c r="A636" s="15"/>
      <c r="B636" s="18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7"/>
      <c r="U636" s="17"/>
      <c r="V636" s="17"/>
      <c r="W636" s="17"/>
      <c r="X636" s="17"/>
      <c r="Y636" s="17"/>
      <c r="Z636" s="17"/>
      <c r="AA636" s="17"/>
      <c r="AB636" s="17"/>
    </row>
    <row r="637" customFormat="false" ht="12.75" hidden="false" customHeight="false" outlineLevel="0" collapsed="false">
      <c r="A637" s="15"/>
      <c r="B637" s="18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7"/>
      <c r="U637" s="17"/>
      <c r="V637" s="17"/>
      <c r="W637" s="17"/>
      <c r="X637" s="17"/>
      <c r="Y637" s="17"/>
      <c r="Z637" s="17"/>
      <c r="AA637" s="17"/>
      <c r="AB637" s="17"/>
    </row>
    <row r="638" customFormat="false" ht="12.75" hidden="false" customHeight="false" outlineLevel="0" collapsed="false">
      <c r="A638" s="15"/>
      <c r="B638" s="18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7"/>
      <c r="U638" s="17"/>
      <c r="V638" s="17"/>
      <c r="W638" s="17"/>
      <c r="X638" s="17"/>
      <c r="Y638" s="17"/>
      <c r="Z638" s="17"/>
      <c r="AA638" s="17"/>
      <c r="AB638" s="17"/>
    </row>
    <row r="639" customFormat="false" ht="12.75" hidden="false" customHeight="false" outlineLevel="0" collapsed="false">
      <c r="A639" s="15"/>
      <c r="B639" s="18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7"/>
      <c r="U639" s="17"/>
      <c r="V639" s="17"/>
      <c r="W639" s="17"/>
      <c r="X639" s="17"/>
      <c r="Y639" s="17"/>
      <c r="Z639" s="17"/>
      <c r="AA639" s="17"/>
      <c r="AB639" s="17"/>
    </row>
    <row r="640" customFormat="false" ht="12.75" hidden="false" customHeight="false" outlineLevel="0" collapsed="false">
      <c r="A640" s="15"/>
      <c r="B640" s="18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7"/>
      <c r="U640" s="17"/>
      <c r="V640" s="17"/>
      <c r="W640" s="17"/>
      <c r="X640" s="17"/>
      <c r="Y640" s="17"/>
      <c r="Z640" s="17"/>
      <c r="AA640" s="17"/>
      <c r="AB640" s="17"/>
    </row>
    <row r="641" customFormat="false" ht="12.75" hidden="false" customHeight="false" outlineLevel="0" collapsed="false">
      <c r="A641" s="15"/>
      <c r="B641" s="18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7"/>
      <c r="U641" s="17"/>
      <c r="V641" s="17"/>
      <c r="W641" s="17"/>
      <c r="X641" s="17"/>
      <c r="Y641" s="17"/>
      <c r="Z641" s="17"/>
      <c r="AA641" s="17"/>
      <c r="AB641" s="17"/>
    </row>
    <row r="642" customFormat="false" ht="12.75" hidden="false" customHeight="false" outlineLevel="0" collapsed="false">
      <c r="A642" s="15"/>
      <c r="B642" s="18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7"/>
      <c r="U642" s="17"/>
      <c r="V642" s="17"/>
      <c r="W642" s="17"/>
      <c r="X642" s="17"/>
      <c r="Y642" s="17"/>
      <c r="Z642" s="17"/>
      <c r="AA642" s="17"/>
      <c r="AB642" s="17"/>
    </row>
    <row r="643" customFormat="false" ht="12.75" hidden="false" customHeight="false" outlineLevel="0" collapsed="false">
      <c r="A643" s="15"/>
      <c r="B643" s="18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7"/>
      <c r="U643" s="17"/>
      <c r="V643" s="17"/>
      <c r="W643" s="17"/>
      <c r="X643" s="17"/>
      <c r="Y643" s="17"/>
      <c r="Z643" s="17"/>
      <c r="AA643" s="17"/>
      <c r="AB643" s="17"/>
    </row>
    <row r="644" customFormat="false" ht="12.75" hidden="false" customHeight="false" outlineLevel="0" collapsed="false">
      <c r="A644" s="15"/>
      <c r="B644" s="18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7"/>
      <c r="U644" s="17"/>
      <c r="V644" s="17"/>
      <c r="W644" s="17"/>
      <c r="X644" s="17"/>
      <c r="Y644" s="17"/>
      <c r="Z644" s="17"/>
      <c r="AA644" s="17"/>
      <c r="AB644" s="17"/>
    </row>
    <row r="645" customFormat="false" ht="12.75" hidden="false" customHeight="false" outlineLevel="0" collapsed="false">
      <c r="A645" s="15"/>
      <c r="B645" s="18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7"/>
      <c r="U645" s="17"/>
      <c r="V645" s="17"/>
      <c r="W645" s="17"/>
      <c r="X645" s="17"/>
      <c r="Y645" s="17"/>
      <c r="Z645" s="17"/>
      <c r="AA645" s="17"/>
      <c r="AB645" s="17"/>
    </row>
    <row r="646" customFormat="false" ht="12.75" hidden="false" customHeight="false" outlineLevel="0" collapsed="false">
      <c r="A646" s="15"/>
      <c r="B646" s="18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7"/>
      <c r="U646" s="17"/>
      <c r="V646" s="17"/>
      <c r="W646" s="17"/>
      <c r="X646" s="17"/>
      <c r="Y646" s="17"/>
      <c r="Z646" s="17"/>
      <c r="AA646" s="17"/>
      <c r="AB646" s="17"/>
    </row>
    <row r="647" customFormat="false" ht="12.75" hidden="false" customHeight="false" outlineLevel="0" collapsed="false">
      <c r="A647" s="15"/>
      <c r="B647" s="18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7"/>
      <c r="U647" s="17"/>
      <c r="V647" s="17"/>
      <c r="W647" s="17"/>
      <c r="X647" s="17"/>
      <c r="Y647" s="17"/>
      <c r="Z647" s="17"/>
      <c r="AA647" s="17"/>
      <c r="AB647" s="17"/>
    </row>
    <row r="648" customFormat="false" ht="12.75" hidden="false" customHeight="false" outlineLevel="0" collapsed="false">
      <c r="A648" s="15"/>
      <c r="B648" s="18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7"/>
      <c r="U648" s="17"/>
      <c r="V648" s="17"/>
      <c r="W648" s="17"/>
      <c r="X648" s="17"/>
      <c r="Y648" s="17"/>
      <c r="Z648" s="17"/>
      <c r="AA648" s="17"/>
      <c r="AB648" s="17"/>
    </row>
    <row r="649" customFormat="false" ht="12.75" hidden="false" customHeight="false" outlineLevel="0" collapsed="false">
      <c r="A649" s="15"/>
      <c r="B649" s="18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7"/>
      <c r="U649" s="17"/>
      <c r="V649" s="17"/>
      <c r="W649" s="17"/>
      <c r="X649" s="17"/>
      <c r="Y649" s="17"/>
      <c r="Z649" s="17"/>
      <c r="AA649" s="17"/>
      <c r="AB649" s="17"/>
    </row>
    <row r="650" customFormat="false" ht="12.75" hidden="false" customHeight="false" outlineLevel="0" collapsed="false">
      <c r="A650" s="15"/>
      <c r="B650" s="18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7"/>
      <c r="U650" s="17"/>
      <c r="V650" s="17"/>
      <c r="W650" s="17"/>
      <c r="X650" s="17"/>
      <c r="Y650" s="17"/>
      <c r="Z650" s="17"/>
      <c r="AA650" s="17"/>
      <c r="AB650" s="17"/>
    </row>
    <row r="651" customFormat="false" ht="12.75" hidden="false" customHeight="false" outlineLevel="0" collapsed="false">
      <c r="A651" s="15"/>
      <c r="B651" s="18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7"/>
      <c r="U651" s="17"/>
      <c r="V651" s="17"/>
      <c r="W651" s="17"/>
      <c r="X651" s="17"/>
      <c r="Y651" s="17"/>
      <c r="Z651" s="17"/>
      <c r="AA651" s="17"/>
      <c r="AB651" s="17"/>
    </row>
    <row r="652" customFormat="false" ht="12.75" hidden="false" customHeight="false" outlineLevel="0" collapsed="false">
      <c r="A652" s="15"/>
      <c r="B652" s="18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7"/>
      <c r="U652" s="17"/>
      <c r="V652" s="17"/>
      <c r="W652" s="17"/>
      <c r="X652" s="17"/>
      <c r="Y652" s="17"/>
      <c r="Z652" s="17"/>
      <c r="AA652" s="17"/>
      <c r="AB652" s="17"/>
    </row>
    <row r="653" customFormat="false" ht="12.75" hidden="false" customHeight="false" outlineLevel="0" collapsed="false">
      <c r="A653" s="15"/>
      <c r="B653" s="18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7"/>
      <c r="U653" s="17"/>
      <c r="V653" s="17"/>
      <c r="W653" s="17"/>
      <c r="X653" s="17"/>
      <c r="Y653" s="17"/>
      <c r="Z653" s="17"/>
      <c r="AA653" s="17"/>
      <c r="AB653" s="17"/>
    </row>
    <row r="654" customFormat="false" ht="12.75" hidden="false" customHeight="false" outlineLevel="0" collapsed="false">
      <c r="A654" s="15"/>
      <c r="B654" s="18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7"/>
      <c r="U654" s="17"/>
      <c r="V654" s="17"/>
      <c r="W654" s="17"/>
      <c r="X654" s="17"/>
      <c r="Y654" s="17"/>
      <c r="Z654" s="17"/>
      <c r="AA654" s="17"/>
      <c r="AB654" s="17"/>
    </row>
    <row r="655" customFormat="false" ht="12.75" hidden="false" customHeight="false" outlineLevel="0" collapsed="false">
      <c r="A655" s="15"/>
      <c r="B655" s="18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7"/>
      <c r="U655" s="17"/>
      <c r="V655" s="17"/>
      <c r="W655" s="17"/>
      <c r="X655" s="17"/>
      <c r="Y655" s="17"/>
      <c r="Z655" s="17"/>
      <c r="AA655" s="17"/>
      <c r="AB655" s="17"/>
    </row>
    <row r="656" customFormat="false" ht="12.75" hidden="false" customHeight="false" outlineLevel="0" collapsed="false">
      <c r="A656" s="15"/>
      <c r="B656" s="18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7"/>
      <c r="U656" s="17"/>
      <c r="V656" s="17"/>
      <c r="W656" s="17"/>
      <c r="X656" s="17"/>
      <c r="Y656" s="17"/>
      <c r="Z656" s="17"/>
      <c r="AA656" s="17"/>
      <c r="AB656" s="17"/>
    </row>
    <row r="657" customFormat="false" ht="12.75" hidden="false" customHeight="false" outlineLevel="0" collapsed="false">
      <c r="A657" s="15"/>
      <c r="B657" s="18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7"/>
      <c r="U657" s="17"/>
      <c r="V657" s="17"/>
      <c r="W657" s="17"/>
      <c r="X657" s="17"/>
      <c r="Y657" s="17"/>
      <c r="Z657" s="17"/>
      <c r="AA657" s="17"/>
      <c r="AB657" s="17"/>
    </row>
    <row r="658" customFormat="false" ht="12.75" hidden="false" customHeight="false" outlineLevel="0" collapsed="false">
      <c r="A658" s="15"/>
      <c r="B658" s="18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7"/>
      <c r="U658" s="17"/>
      <c r="V658" s="17"/>
      <c r="W658" s="17"/>
      <c r="X658" s="17"/>
      <c r="Y658" s="17"/>
      <c r="Z658" s="17"/>
      <c r="AA658" s="17"/>
      <c r="AB658" s="17"/>
    </row>
    <row r="659" customFormat="false" ht="12.75" hidden="false" customHeight="false" outlineLevel="0" collapsed="false">
      <c r="A659" s="15"/>
      <c r="B659" s="18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7"/>
      <c r="U659" s="17"/>
      <c r="V659" s="17"/>
      <c r="W659" s="17"/>
      <c r="X659" s="17"/>
      <c r="Y659" s="17"/>
      <c r="Z659" s="17"/>
      <c r="AA659" s="17"/>
      <c r="AB659" s="17"/>
    </row>
    <row r="660" customFormat="false" ht="12.75" hidden="false" customHeight="false" outlineLevel="0" collapsed="false">
      <c r="A660" s="15"/>
      <c r="B660" s="18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7"/>
      <c r="U660" s="17"/>
      <c r="V660" s="17"/>
      <c r="W660" s="17"/>
      <c r="X660" s="17"/>
      <c r="Y660" s="17"/>
      <c r="Z660" s="17"/>
      <c r="AA660" s="17"/>
      <c r="AB660" s="17"/>
    </row>
    <row r="661" customFormat="false" ht="12.75" hidden="false" customHeight="false" outlineLevel="0" collapsed="false">
      <c r="A661" s="15"/>
      <c r="B661" s="18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7"/>
      <c r="U661" s="17"/>
      <c r="V661" s="17"/>
      <c r="W661" s="17"/>
      <c r="X661" s="17"/>
      <c r="Y661" s="17"/>
      <c r="Z661" s="17"/>
      <c r="AA661" s="17"/>
      <c r="AB661" s="17"/>
    </row>
    <row r="662" customFormat="false" ht="12.75" hidden="false" customHeight="false" outlineLevel="0" collapsed="false">
      <c r="A662" s="15"/>
      <c r="B662" s="18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7"/>
      <c r="U662" s="17"/>
      <c r="V662" s="17"/>
      <c r="W662" s="17"/>
      <c r="X662" s="17"/>
      <c r="Y662" s="17"/>
      <c r="Z662" s="17"/>
      <c r="AA662" s="17"/>
      <c r="AB662" s="17"/>
    </row>
    <row r="663" customFormat="false" ht="12.75" hidden="false" customHeight="false" outlineLevel="0" collapsed="false">
      <c r="A663" s="15"/>
      <c r="B663" s="18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7"/>
      <c r="U663" s="17"/>
      <c r="V663" s="17"/>
      <c r="W663" s="17"/>
      <c r="X663" s="17"/>
      <c r="Y663" s="17"/>
      <c r="Z663" s="17"/>
      <c r="AA663" s="17"/>
      <c r="AB663" s="17"/>
    </row>
    <row r="664" customFormat="false" ht="12.75" hidden="false" customHeight="false" outlineLevel="0" collapsed="false">
      <c r="A664" s="15"/>
      <c r="B664" s="18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7"/>
      <c r="U664" s="17"/>
      <c r="V664" s="17"/>
      <c r="W664" s="17"/>
      <c r="X664" s="17"/>
      <c r="Y664" s="17"/>
      <c r="Z664" s="17"/>
      <c r="AA664" s="17"/>
      <c r="AB664" s="17"/>
    </row>
    <row r="665" customFormat="false" ht="12.75" hidden="false" customHeight="false" outlineLevel="0" collapsed="false">
      <c r="A665" s="15"/>
      <c r="B665" s="18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7"/>
      <c r="U665" s="17"/>
      <c r="V665" s="17"/>
      <c r="W665" s="17"/>
      <c r="X665" s="17"/>
      <c r="Y665" s="17"/>
      <c r="Z665" s="17"/>
      <c r="AA665" s="17"/>
      <c r="AB665" s="17"/>
    </row>
    <row r="666" customFormat="false" ht="12.75" hidden="false" customHeight="false" outlineLevel="0" collapsed="false">
      <c r="A666" s="15"/>
      <c r="B666" s="18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7"/>
      <c r="U666" s="17"/>
      <c r="V666" s="17"/>
      <c r="W666" s="17"/>
      <c r="X666" s="17"/>
      <c r="Y666" s="17"/>
      <c r="Z666" s="17"/>
      <c r="AA666" s="17"/>
      <c r="AB666" s="17"/>
    </row>
    <row r="667" customFormat="false" ht="12.75" hidden="false" customHeight="false" outlineLevel="0" collapsed="false">
      <c r="A667" s="15"/>
      <c r="B667" s="18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7"/>
      <c r="U667" s="17"/>
      <c r="V667" s="17"/>
      <c r="W667" s="17"/>
      <c r="X667" s="17"/>
      <c r="Y667" s="17"/>
      <c r="Z667" s="17"/>
      <c r="AA667" s="17"/>
      <c r="AB667" s="17"/>
    </row>
    <row r="668" customFormat="false" ht="12.75" hidden="false" customHeight="false" outlineLevel="0" collapsed="false">
      <c r="A668" s="15"/>
      <c r="B668" s="18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7"/>
      <c r="U668" s="17"/>
      <c r="V668" s="17"/>
      <c r="W668" s="17"/>
      <c r="X668" s="17"/>
      <c r="Y668" s="17"/>
      <c r="Z668" s="17"/>
      <c r="AA668" s="17"/>
      <c r="AB668" s="17"/>
    </row>
    <row r="669" customFormat="false" ht="12.75" hidden="false" customHeight="false" outlineLevel="0" collapsed="false">
      <c r="A669" s="15"/>
      <c r="B669" s="18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7"/>
      <c r="U669" s="17"/>
      <c r="V669" s="17"/>
      <c r="W669" s="17"/>
      <c r="X669" s="17"/>
      <c r="Y669" s="17"/>
      <c r="Z669" s="17"/>
      <c r="AA669" s="17"/>
      <c r="AB669" s="17"/>
    </row>
    <row r="670" customFormat="false" ht="12.75" hidden="false" customHeight="false" outlineLevel="0" collapsed="false">
      <c r="A670" s="15"/>
      <c r="B670" s="18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7"/>
      <c r="U670" s="17"/>
      <c r="V670" s="17"/>
      <c r="W670" s="17"/>
      <c r="X670" s="17"/>
      <c r="Y670" s="17"/>
      <c r="Z670" s="17"/>
      <c r="AA670" s="17"/>
      <c r="AB670" s="17"/>
    </row>
    <row r="671" customFormat="false" ht="12.75" hidden="false" customHeight="false" outlineLevel="0" collapsed="false">
      <c r="A671" s="15"/>
      <c r="B671" s="18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7"/>
      <c r="U671" s="17"/>
      <c r="V671" s="17"/>
      <c r="W671" s="17"/>
      <c r="X671" s="17"/>
      <c r="Y671" s="17"/>
      <c r="Z671" s="17"/>
      <c r="AA671" s="17"/>
      <c r="AB671" s="17"/>
    </row>
    <row r="672" customFormat="false" ht="12.75" hidden="false" customHeight="false" outlineLevel="0" collapsed="false">
      <c r="A672" s="15"/>
      <c r="B672" s="18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7"/>
      <c r="U672" s="17"/>
      <c r="V672" s="17"/>
      <c r="W672" s="17"/>
      <c r="X672" s="17"/>
      <c r="Y672" s="17"/>
      <c r="Z672" s="17"/>
      <c r="AA672" s="17"/>
      <c r="AB672" s="17"/>
    </row>
    <row r="673" customFormat="false" ht="12.75" hidden="false" customHeight="false" outlineLevel="0" collapsed="false">
      <c r="A673" s="15"/>
      <c r="B673" s="18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7"/>
      <c r="U673" s="17"/>
      <c r="V673" s="17"/>
      <c r="W673" s="17"/>
      <c r="X673" s="17"/>
      <c r="Y673" s="17"/>
      <c r="Z673" s="17"/>
      <c r="AA673" s="17"/>
      <c r="AB673" s="17"/>
    </row>
    <row r="674" customFormat="false" ht="12.75" hidden="false" customHeight="false" outlineLevel="0" collapsed="false">
      <c r="A674" s="15"/>
      <c r="B674" s="18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7"/>
      <c r="U674" s="17"/>
      <c r="V674" s="17"/>
      <c r="W674" s="17"/>
      <c r="X674" s="17"/>
      <c r="Y674" s="17"/>
      <c r="Z674" s="17"/>
      <c r="AA674" s="17"/>
      <c r="AB674" s="17"/>
    </row>
    <row r="675" customFormat="false" ht="12.75" hidden="false" customHeight="false" outlineLevel="0" collapsed="false">
      <c r="A675" s="15"/>
      <c r="B675" s="18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7"/>
      <c r="U675" s="17"/>
      <c r="V675" s="17"/>
      <c r="W675" s="17"/>
      <c r="X675" s="17"/>
      <c r="Y675" s="17"/>
      <c r="Z675" s="17"/>
      <c r="AA675" s="17"/>
      <c r="AB675" s="17"/>
    </row>
    <row r="676" customFormat="false" ht="12.75" hidden="false" customHeight="false" outlineLevel="0" collapsed="false">
      <c r="A676" s="15"/>
      <c r="B676" s="18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7"/>
      <c r="U676" s="17"/>
      <c r="V676" s="17"/>
      <c r="W676" s="17"/>
      <c r="X676" s="17"/>
      <c r="Y676" s="17"/>
      <c r="Z676" s="17"/>
      <c r="AA676" s="17"/>
      <c r="AB676" s="17"/>
    </row>
    <row r="677" customFormat="false" ht="12.75" hidden="false" customHeight="false" outlineLevel="0" collapsed="false">
      <c r="A677" s="15"/>
      <c r="B677" s="18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7"/>
      <c r="U677" s="17"/>
      <c r="V677" s="17"/>
      <c r="W677" s="17"/>
      <c r="X677" s="17"/>
      <c r="Y677" s="17"/>
      <c r="Z677" s="17"/>
      <c r="AA677" s="17"/>
      <c r="AB677" s="17"/>
    </row>
    <row r="678" customFormat="false" ht="12.75" hidden="false" customHeight="false" outlineLevel="0" collapsed="false">
      <c r="A678" s="15"/>
      <c r="B678" s="18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7"/>
      <c r="U678" s="17"/>
      <c r="V678" s="17"/>
      <c r="W678" s="17"/>
      <c r="X678" s="17"/>
      <c r="Y678" s="17"/>
      <c r="Z678" s="17"/>
      <c r="AA678" s="17"/>
      <c r="AB678" s="17"/>
    </row>
    <row r="679" customFormat="false" ht="12.75" hidden="false" customHeight="false" outlineLevel="0" collapsed="false">
      <c r="A679" s="15"/>
      <c r="B679" s="18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7"/>
      <c r="U679" s="17"/>
      <c r="V679" s="17"/>
      <c r="W679" s="17"/>
      <c r="X679" s="17"/>
      <c r="Y679" s="17"/>
      <c r="Z679" s="17"/>
      <c r="AA679" s="17"/>
      <c r="AB679" s="17"/>
    </row>
    <row r="680" customFormat="false" ht="12.75" hidden="false" customHeight="false" outlineLevel="0" collapsed="false">
      <c r="A680" s="15"/>
      <c r="B680" s="18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7"/>
      <c r="U680" s="17"/>
      <c r="V680" s="17"/>
      <c r="W680" s="17"/>
      <c r="X680" s="17"/>
      <c r="Y680" s="17"/>
      <c r="Z680" s="17"/>
      <c r="AA680" s="17"/>
      <c r="AB680" s="17"/>
    </row>
    <row r="681" customFormat="false" ht="12.75" hidden="false" customHeight="false" outlineLevel="0" collapsed="false">
      <c r="A681" s="15"/>
      <c r="B681" s="18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7"/>
      <c r="U681" s="17"/>
      <c r="V681" s="17"/>
      <c r="W681" s="17"/>
      <c r="X681" s="17"/>
      <c r="Y681" s="17"/>
      <c r="Z681" s="17"/>
      <c r="AA681" s="17"/>
      <c r="AB681" s="17"/>
    </row>
    <row r="682" customFormat="false" ht="12.75" hidden="false" customHeight="false" outlineLevel="0" collapsed="false">
      <c r="A682" s="15"/>
      <c r="B682" s="18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7"/>
      <c r="U682" s="17"/>
      <c r="V682" s="17"/>
      <c r="W682" s="17"/>
      <c r="X682" s="17"/>
      <c r="Y682" s="17"/>
      <c r="Z682" s="17"/>
      <c r="AA682" s="17"/>
      <c r="AB682" s="17"/>
    </row>
    <row r="683" customFormat="false" ht="12.75" hidden="false" customHeight="false" outlineLevel="0" collapsed="false">
      <c r="A683" s="15"/>
      <c r="B683" s="18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7"/>
      <c r="U683" s="17"/>
      <c r="V683" s="17"/>
      <c r="W683" s="17"/>
      <c r="X683" s="17"/>
      <c r="Y683" s="17"/>
      <c r="Z683" s="17"/>
      <c r="AA683" s="17"/>
      <c r="AB683" s="17"/>
    </row>
    <row r="684" customFormat="false" ht="12.75" hidden="false" customHeight="false" outlineLevel="0" collapsed="false">
      <c r="A684" s="15"/>
      <c r="B684" s="18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7"/>
      <c r="U684" s="17"/>
      <c r="V684" s="17"/>
      <c r="W684" s="17"/>
      <c r="X684" s="17"/>
      <c r="Y684" s="17"/>
      <c r="Z684" s="17"/>
      <c r="AA684" s="17"/>
      <c r="AB684" s="17"/>
    </row>
    <row r="685" customFormat="false" ht="12.75" hidden="false" customHeight="false" outlineLevel="0" collapsed="false">
      <c r="A685" s="15"/>
      <c r="B685" s="18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7"/>
      <c r="U685" s="17"/>
      <c r="V685" s="17"/>
      <c r="W685" s="17"/>
      <c r="X685" s="17"/>
      <c r="Y685" s="17"/>
      <c r="Z685" s="17"/>
      <c r="AA685" s="17"/>
      <c r="AB685" s="17"/>
    </row>
    <row r="686" customFormat="false" ht="12.75" hidden="false" customHeight="false" outlineLevel="0" collapsed="false">
      <c r="A686" s="15"/>
      <c r="B686" s="18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7"/>
      <c r="U686" s="17"/>
      <c r="V686" s="17"/>
      <c r="W686" s="17"/>
      <c r="X686" s="17"/>
      <c r="Y686" s="17"/>
      <c r="Z686" s="17"/>
      <c r="AA686" s="17"/>
      <c r="AB686" s="17"/>
    </row>
    <row r="687" customFormat="false" ht="12.75" hidden="false" customHeight="false" outlineLevel="0" collapsed="false">
      <c r="A687" s="15"/>
      <c r="B687" s="18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7"/>
      <c r="U687" s="17"/>
      <c r="V687" s="17"/>
      <c r="W687" s="17"/>
      <c r="X687" s="17"/>
      <c r="Y687" s="17"/>
      <c r="Z687" s="17"/>
      <c r="AA687" s="17"/>
      <c r="AB687" s="17"/>
    </row>
    <row r="688" customFormat="false" ht="12.75" hidden="false" customHeight="false" outlineLevel="0" collapsed="false">
      <c r="A688" s="15"/>
      <c r="B688" s="18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7"/>
      <c r="U688" s="17"/>
      <c r="V688" s="17"/>
      <c r="W688" s="17"/>
      <c r="X688" s="17"/>
      <c r="Y688" s="17"/>
      <c r="Z688" s="17"/>
      <c r="AA688" s="17"/>
      <c r="AB688" s="17"/>
    </row>
    <row r="689" customFormat="false" ht="12.75" hidden="false" customHeight="false" outlineLevel="0" collapsed="false">
      <c r="A689" s="15"/>
      <c r="B689" s="18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7"/>
      <c r="U689" s="17"/>
      <c r="V689" s="17"/>
      <c r="W689" s="17"/>
      <c r="X689" s="17"/>
      <c r="Y689" s="17"/>
      <c r="Z689" s="17"/>
      <c r="AA689" s="17"/>
      <c r="AB689" s="17"/>
    </row>
    <row r="690" customFormat="false" ht="12.75" hidden="false" customHeight="false" outlineLevel="0" collapsed="false">
      <c r="A690" s="15"/>
      <c r="B690" s="18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7"/>
      <c r="U690" s="17"/>
      <c r="V690" s="17"/>
      <c r="W690" s="17"/>
      <c r="X690" s="17"/>
      <c r="Y690" s="17"/>
      <c r="Z690" s="17"/>
      <c r="AA690" s="17"/>
      <c r="AB690" s="17"/>
    </row>
    <row r="691" customFormat="false" ht="12.75" hidden="false" customHeight="false" outlineLevel="0" collapsed="false">
      <c r="A691" s="15"/>
      <c r="B691" s="18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7"/>
      <c r="U691" s="17"/>
      <c r="V691" s="17"/>
      <c r="W691" s="17"/>
      <c r="X691" s="17"/>
      <c r="Y691" s="17"/>
      <c r="Z691" s="17"/>
      <c r="AA691" s="17"/>
      <c r="AB691" s="17"/>
    </row>
    <row r="692" customFormat="false" ht="12.75" hidden="false" customHeight="false" outlineLevel="0" collapsed="false">
      <c r="A692" s="15"/>
      <c r="B692" s="18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7"/>
      <c r="U692" s="17"/>
      <c r="V692" s="17"/>
      <c r="W692" s="17"/>
      <c r="X692" s="17"/>
      <c r="Y692" s="17"/>
      <c r="Z692" s="17"/>
      <c r="AA692" s="17"/>
      <c r="AB692" s="17"/>
    </row>
    <row r="693" customFormat="false" ht="12.75" hidden="false" customHeight="false" outlineLevel="0" collapsed="false">
      <c r="A693" s="15"/>
      <c r="B693" s="18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7"/>
      <c r="U693" s="17"/>
      <c r="V693" s="17"/>
      <c r="W693" s="17"/>
      <c r="X693" s="17"/>
      <c r="Y693" s="17"/>
      <c r="Z693" s="17"/>
      <c r="AA693" s="17"/>
      <c r="AB693" s="17"/>
    </row>
    <row r="694" customFormat="false" ht="12.75" hidden="false" customHeight="false" outlineLevel="0" collapsed="false">
      <c r="A694" s="15"/>
      <c r="B694" s="18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7"/>
      <c r="U694" s="17"/>
      <c r="V694" s="17"/>
      <c r="W694" s="17"/>
      <c r="X694" s="17"/>
      <c r="Y694" s="17"/>
      <c r="Z694" s="17"/>
      <c r="AA694" s="17"/>
      <c r="AB694" s="17"/>
    </row>
    <row r="695" customFormat="false" ht="12.75" hidden="false" customHeight="false" outlineLevel="0" collapsed="false">
      <c r="A695" s="15"/>
      <c r="B695" s="18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7"/>
      <c r="U695" s="17"/>
      <c r="V695" s="17"/>
      <c r="W695" s="17"/>
      <c r="X695" s="17"/>
      <c r="Y695" s="17"/>
      <c r="Z695" s="17"/>
      <c r="AA695" s="17"/>
      <c r="AB695" s="17"/>
    </row>
    <row r="696" customFormat="false" ht="12.75" hidden="false" customHeight="false" outlineLevel="0" collapsed="false">
      <c r="A696" s="15"/>
      <c r="B696" s="18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7"/>
      <c r="U696" s="17"/>
      <c r="V696" s="17"/>
      <c r="W696" s="17"/>
      <c r="X696" s="17"/>
      <c r="Y696" s="17"/>
      <c r="Z696" s="17"/>
      <c r="AA696" s="17"/>
      <c r="AB696" s="17"/>
    </row>
    <row r="697" customFormat="false" ht="12.75" hidden="false" customHeight="false" outlineLevel="0" collapsed="false">
      <c r="A697" s="15"/>
      <c r="B697" s="18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7"/>
      <c r="U697" s="17"/>
      <c r="V697" s="17"/>
      <c r="W697" s="17"/>
      <c r="X697" s="17"/>
      <c r="Y697" s="17"/>
      <c r="Z697" s="17"/>
      <c r="AA697" s="17"/>
      <c r="AB697" s="17"/>
    </row>
    <row r="698" customFormat="false" ht="12.75" hidden="false" customHeight="false" outlineLevel="0" collapsed="false">
      <c r="A698" s="15"/>
      <c r="B698" s="18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7"/>
      <c r="U698" s="17"/>
      <c r="V698" s="17"/>
      <c r="W698" s="17"/>
      <c r="X698" s="17"/>
      <c r="Y698" s="17"/>
      <c r="Z698" s="17"/>
      <c r="AA698" s="17"/>
      <c r="AB698" s="17"/>
    </row>
    <row r="699" customFormat="false" ht="12.75" hidden="false" customHeight="false" outlineLevel="0" collapsed="false">
      <c r="A699" s="15"/>
      <c r="B699" s="18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7"/>
      <c r="U699" s="17"/>
      <c r="V699" s="17"/>
      <c r="W699" s="17"/>
      <c r="X699" s="17"/>
      <c r="Y699" s="17"/>
      <c r="Z699" s="17"/>
      <c r="AA699" s="17"/>
      <c r="AB699" s="17"/>
    </row>
    <row r="700" customFormat="false" ht="12.75" hidden="false" customHeight="false" outlineLevel="0" collapsed="false">
      <c r="A700" s="15"/>
      <c r="B700" s="18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7"/>
      <c r="U700" s="17"/>
      <c r="V700" s="17"/>
      <c r="W700" s="17"/>
      <c r="X700" s="17"/>
      <c r="Y700" s="17"/>
      <c r="Z700" s="17"/>
      <c r="AA700" s="17"/>
      <c r="AB700" s="17"/>
    </row>
    <row r="701" customFormat="false" ht="12.75" hidden="false" customHeight="false" outlineLevel="0" collapsed="false">
      <c r="A701" s="15"/>
      <c r="B701" s="18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7"/>
      <c r="U701" s="17"/>
      <c r="V701" s="17"/>
      <c r="W701" s="17"/>
      <c r="X701" s="17"/>
      <c r="Y701" s="17"/>
      <c r="Z701" s="17"/>
      <c r="AA701" s="17"/>
      <c r="AB701" s="17"/>
    </row>
    <row r="702" customFormat="false" ht="12.75" hidden="false" customHeight="false" outlineLevel="0" collapsed="false">
      <c r="A702" s="15"/>
      <c r="B702" s="18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7"/>
      <c r="U702" s="17"/>
      <c r="V702" s="17"/>
      <c r="W702" s="17"/>
      <c r="X702" s="17"/>
      <c r="Y702" s="17"/>
      <c r="Z702" s="17"/>
      <c r="AA702" s="17"/>
      <c r="AB702" s="17"/>
    </row>
    <row r="703" customFormat="false" ht="12.75" hidden="false" customHeight="false" outlineLevel="0" collapsed="false">
      <c r="A703" s="15"/>
      <c r="B703" s="18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7"/>
      <c r="U703" s="17"/>
      <c r="V703" s="17"/>
      <c r="W703" s="17"/>
      <c r="X703" s="17"/>
      <c r="Y703" s="17"/>
      <c r="Z703" s="17"/>
      <c r="AA703" s="17"/>
      <c r="AB703" s="17"/>
    </row>
    <row r="704" customFormat="false" ht="12.75" hidden="false" customHeight="false" outlineLevel="0" collapsed="false">
      <c r="A704" s="15"/>
      <c r="B704" s="18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7"/>
      <c r="U704" s="17"/>
      <c r="V704" s="17"/>
      <c r="W704" s="17"/>
      <c r="X704" s="17"/>
      <c r="Y704" s="17"/>
      <c r="Z704" s="17"/>
      <c r="AA704" s="17"/>
      <c r="AB704" s="17"/>
    </row>
    <row r="705" customFormat="false" ht="12.75" hidden="false" customHeight="false" outlineLevel="0" collapsed="false">
      <c r="A705" s="15"/>
      <c r="B705" s="18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7"/>
      <c r="U705" s="17"/>
      <c r="V705" s="17"/>
      <c r="W705" s="17"/>
      <c r="X705" s="17"/>
      <c r="Y705" s="17"/>
      <c r="Z705" s="17"/>
      <c r="AA705" s="17"/>
      <c r="AB705" s="17"/>
    </row>
    <row r="706" customFormat="false" ht="12.75" hidden="false" customHeight="false" outlineLevel="0" collapsed="false">
      <c r="A706" s="15"/>
      <c r="B706" s="18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7"/>
      <c r="U706" s="17"/>
      <c r="V706" s="17"/>
      <c r="W706" s="17"/>
      <c r="X706" s="17"/>
      <c r="Y706" s="17"/>
      <c r="Z706" s="17"/>
      <c r="AA706" s="17"/>
      <c r="AB706" s="17"/>
    </row>
    <row r="707" customFormat="false" ht="12.75" hidden="false" customHeight="false" outlineLevel="0" collapsed="false">
      <c r="A707" s="15"/>
      <c r="B707" s="18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7"/>
      <c r="U707" s="17"/>
      <c r="V707" s="17"/>
      <c r="W707" s="17"/>
      <c r="X707" s="17"/>
      <c r="Y707" s="17"/>
      <c r="Z707" s="17"/>
      <c r="AA707" s="17"/>
      <c r="AB707" s="17"/>
    </row>
    <row r="708" customFormat="false" ht="12.75" hidden="false" customHeight="false" outlineLevel="0" collapsed="false">
      <c r="A708" s="15"/>
      <c r="B708" s="18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7"/>
      <c r="U708" s="17"/>
      <c r="V708" s="17"/>
      <c r="W708" s="17"/>
      <c r="X708" s="17"/>
      <c r="Y708" s="17"/>
      <c r="Z708" s="17"/>
      <c r="AA708" s="17"/>
      <c r="AB708" s="17"/>
    </row>
    <row r="709" customFormat="false" ht="12.75" hidden="false" customHeight="false" outlineLevel="0" collapsed="false">
      <c r="A709" s="15"/>
      <c r="B709" s="18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7"/>
      <c r="U709" s="17"/>
      <c r="V709" s="17"/>
      <c r="W709" s="17"/>
      <c r="X709" s="17"/>
      <c r="Y709" s="17"/>
      <c r="Z709" s="17"/>
      <c r="AA709" s="17"/>
      <c r="AB709" s="17"/>
    </row>
    <row r="710" customFormat="false" ht="12.75" hidden="false" customHeight="false" outlineLevel="0" collapsed="false">
      <c r="A710" s="15"/>
      <c r="B710" s="18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7"/>
      <c r="U710" s="17"/>
      <c r="V710" s="17"/>
      <c r="W710" s="17"/>
      <c r="X710" s="17"/>
      <c r="Y710" s="17"/>
      <c r="Z710" s="17"/>
      <c r="AA710" s="17"/>
      <c r="AB710" s="17"/>
    </row>
    <row r="711" customFormat="false" ht="12.75" hidden="false" customHeight="false" outlineLevel="0" collapsed="false">
      <c r="A711" s="15"/>
      <c r="B711" s="18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7"/>
      <c r="U711" s="17"/>
      <c r="V711" s="17"/>
      <c r="W711" s="17"/>
      <c r="X711" s="17"/>
      <c r="Y711" s="17"/>
      <c r="Z711" s="17"/>
      <c r="AA711" s="17"/>
      <c r="AB711" s="17"/>
    </row>
    <row r="712" customFormat="false" ht="12.75" hidden="false" customHeight="false" outlineLevel="0" collapsed="false">
      <c r="A712" s="15"/>
      <c r="B712" s="18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7"/>
      <c r="U712" s="17"/>
      <c r="V712" s="17"/>
      <c r="W712" s="17"/>
      <c r="X712" s="17"/>
      <c r="Y712" s="17"/>
      <c r="Z712" s="17"/>
      <c r="AA712" s="17"/>
      <c r="AB712" s="17"/>
    </row>
    <row r="713" customFormat="false" ht="12.75" hidden="false" customHeight="false" outlineLevel="0" collapsed="false">
      <c r="A713" s="15"/>
      <c r="B713" s="18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7"/>
      <c r="U713" s="17"/>
      <c r="V713" s="17"/>
      <c r="W713" s="17"/>
      <c r="X713" s="17"/>
      <c r="Y713" s="17"/>
      <c r="Z713" s="17"/>
      <c r="AA713" s="17"/>
      <c r="AB713" s="17"/>
    </row>
    <row r="714" customFormat="false" ht="12.75" hidden="false" customHeight="false" outlineLevel="0" collapsed="false">
      <c r="A714" s="15"/>
      <c r="B714" s="18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7"/>
      <c r="U714" s="17"/>
      <c r="V714" s="17"/>
      <c r="W714" s="17"/>
      <c r="X714" s="17"/>
      <c r="Y714" s="17"/>
      <c r="Z714" s="17"/>
      <c r="AA714" s="17"/>
      <c r="AB714" s="17"/>
    </row>
    <row r="715" customFormat="false" ht="12.75" hidden="false" customHeight="false" outlineLevel="0" collapsed="false">
      <c r="A715" s="15"/>
      <c r="B715" s="18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7"/>
      <c r="U715" s="17"/>
      <c r="V715" s="17"/>
      <c r="W715" s="17"/>
      <c r="X715" s="17"/>
      <c r="Y715" s="17"/>
      <c r="Z715" s="17"/>
      <c r="AA715" s="17"/>
      <c r="AB715" s="17"/>
    </row>
    <row r="716" customFormat="false" ht="12.75" hidden="false" customHeight="false" outlineLevel="0" collapsed="false">
      <c r="A716" s="15"/>
      <c r="B716" s="18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7"/>
      <c r="U716" s="17"/>
      <c r="V716" s="17"/>
      <c r="W716" s="17"/>
      <c r="X716" s="17"/>
      <c r="Y716" s="17"/>
      <c r="Z716" s="17"/>
      <c r="AA716" s="17"/>
      <c r="AB716" s="17"/>
    </row>
    <row r="717" customFormat="false" ht="12.75" hidden="false" customHeight="false" outlineLevel="0" collapsed="false">
      <c r="A717" s="15"/>
      <c r="B717" s="18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7"/>
      <c r="U717" s="17"/>
      <c r="V717" s="17"/>
      <c r="W717" s="17"/>
      <c r="X717" s="17"/>
      <c r="Y717" s="17"/>
      <c r="Z717" s="17"/>
      <c r="AA717" s="17"/>
      <c r="AB717" s="17"/>
    </row>
    <row r="718" customFormat="false" ht="12.75" hidden="false" customHeight="false" outlineLevel="0" collapsed="false">
      <c r="A718" s="15"/>
      <c r="B718" s="18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7"/>
      <c r="U718" s="17"/>
      <c r="V718" s="17"/>
      <c r="W718" s="17"/>
      <c r="X718" s="17"/>
      <c r="Y718" s="17"/>
      <c r="Z718" s="17"/>
      <c r="AA718" s="17"/>
      <c r="AB718" s="17"/>
    </row>
    <row r="719" customFormat="false" ht="12.75" hidden="false" customHeight="false" outlineLevel="0" collapsed="false">
      <c r="A719" s="15"/>
      <c r="B719" s="18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7"/>
      <c r="U719" s="17"/>
      <c r="V719" s="17"/>
      <c r="W719" s="17"/>
      <c r="X719" s="17"/>
      <c r="Y719" s="17"/>
      <c r="Z719" s="17"/>
      <c r="AA719" s="17"/>
      <c r="AB719" s="17"/>
    </row>
    <row r="720" customFormat="false" ht="12.75" hidden="false" customHeight="false" outlineLevel="0" collapsed="false">
      <c r="A720" s="15"/>
      <c r="B720" s="18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7"/>
      <c r="U720" s="17"/>
      <c r="V720" s="17"/>
      <c r="W720" s="17"/>
      <c r="X720" s="17"/>
      <c r="Y720" s="17"/>
      <c r="Z720" s="17"/>
      <c r="AA720" s="17"/>
      <c r="AB720" s="17"/>
    </row>
    <row r="721" customFormat="false" ht="12.75" hidden="false" customHeight="false" outlineLevel="0" collapsed="false">
      <c r="A721" s="15"/>
      <c r="B721" s="18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7"/>
      <c r="U721" s="17"/>
      <c r="V721" s="17"/>
      <c r="W721" s="17"/>
      <c r="X721" s="17"/>
      <c r="Y721" s="17"/>
      <c r="Z721" s="17"/>
      <c r="AA721" s="17"/>
      <c r="AB721" s="17"/>
    </row>
    <row r="722" customFormat="false" ht="12.75" hidden="false" customHeight="false" outlineLevel="0" collapsed="false">
      <c r="A722" s="15"/>
      <c r="B722" s="18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7"/>
      <c r="U722" s="17"/>
      <c r="V722" s="17"/>
      <c r="W722" s="17"/>
      <c r="X722" s="17"/>
      <c r="Y722" s="17"/>
      <c r="Z722" s="17"/>
      <c r="AA722" s="17"/>
      <c r="AB722" s="17"/>
    </row>
    <row r="723" customFormat="false" ht="12.75" hidden="false" customHeight="false" outlineLevel="0" collapsed="false">
      <c r="A723" s="15"/>
      <c r="B723" s="18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7"/>
      <c r="U723" s="17"/>
      <c r="V723" s="17"/>
      <c r="W723" s="17"/>
      <c r="X723" s="17"/>
      <c r="Y723" s="17"/>
      <c r="Z723" s="17"/>
      <c r="AA723" s="17"/>
      <c r="AB723" s="17"/>
    </row>
    <row r="724" customFormat="false" ht="12.75" hidden="false" customHeight="false" outlineLevel="0" collapsed="false">
      <c r="A724" s="15"/>
      <c r="B724" s="18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7"/>
      <c r="U724" s="17"/>
      <c r="V724" s="17"/>
      <c r="W724" s="17"/>
      <c r="X724" s="17"/>
      <c r="Y724" s="17"/>
      <c r="Z724" s="17"/>
      <c r="AA724" s="17"/>
      <c r="AB724" s="17"/>
    </row>
    <row r="725" customFormat="false" ht="12.75" hidden="false" customHeight="false" outlineLevel="0" collapsed="false">
      <c r="A725" s="15"/>
      <c r="B725" s="18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7"/>
      <c r="U725" s="17"/>
      <c r="V725" s="17"/>
      <c r="W725" s="17"/>
      <c r="X725" s="17"/>
      <c r="Y725" s="17"/>
      <c r="Z725" s="17"/>
      <c r="AA725" s="17"/>
      <c r="AB725" s="17"/>
    </row>
    <row r="726" customFormat="false" ht="12.75" hidden="false" customHeight="false" outlineLevel="0" collapsed="false">
      <c r="A726" s="15"/>
      <c r="B726" s="18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7"/>
      <c r="U726" s="17"/>
      <c r="V726" s="17"/>
      <c r="W726" s="17"/>
      <c r="X726" s="17"/>
      <c r="Y726" s="17"/>
      <c r="Z726" s="17"/>
      <c r="AA726" s="17"/>
      <c r="AB726" s="17"/>
    </row>
    <row r="727" customFormat="false" ht="12.75" hidden="false" customHeight="false" outlineLevel="0" collapsed="false">
      <c r="A727" s="15"/>
      <c r="B727" s="18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7"/>
      <c r="U727" s="17"/>
      <c r="V727" s="17"/>
      <c r="W727" s="17"/>
      <c r="X727" s="17"/>
      <c r="Y727" s="17"/>
      <c r="Z727" s="17"/>
      <c r="AA727" s="17"/>
      <c r="AB727" s="17"/>
    </row>
    <row r="728" customFormat="false" ht="12.75" hidden="false" customHeight="false" outlineLevel="0" collapsed="false">
      <c r="A728" s="15"/>
      <c r="B728" s="18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7"/>
      <c r="U728" s="17"/>
      <c r="V728" s="17"/>
      <c r="W728" s="17"/>
      <c r="X728" s="17"/>
      <c r="Y728" s="17"/>
      <c r="Z728" s="17"/>
      <c r="AA728" s="17"/>
      <c r="AB728" s="17"/>
    </row>
    <row r="729" customFormat="false" ht="12.75" hidden="false" customHeight="false" outlineLevel="0" collapsed="false">
      <c r="A729" s="15"/>
      <c r="B729" s="18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7"/>
      <c r="U729" s="17"/>
      <c r="V729" s="17"/>
      <c r="W729" s="17"/>
      <c r="X729" s="17"/>
      <c r="Y729" s="17"/>
      <c r="Z729" s="17"/>
      <c r="AA729" s="17"/>
      <c r="AB729" s="17"/>
    </row>
    <row r="730" customFormat="false" ht="12.75" hidden="false" customHeight="false" outlineLevel="0" collapsed="false">
      <c r="A730" s="15"/>
      <c r="B730" s="18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7"/>
      <c r="U730" s="17"/>
      <c r="V730" s="17"/>
      <c r="W730" s="17"/>
      <c r="X730" s="17"/>
      <c r="Y730" s="17"/>
      <c r="Z730" s="17"/>
      <c r="AA730" s="17"/>
      <c r="AB730" s="17"/>
    </row>
    <row r="731" customFormat="false" ht="12.75" hidden="false" customHeight="false" outlineLevel="0" collapsed="false">
      <c r="A731" s="15"/>
      <c r="B731" s="18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7"/>
      <c r="U731" s="17"/>
      <c r="V731" s="17"/>
      <c r="W731" s="17"/>
      <c r="X731" s="17"/>
      <c r="Y731" s="17"/>
      <c r="Z731" s="17"/>
      <c r="AA731" s="17"/>
      <c r="AB731" s="17"/>
    </row>
    <row r="732" customFormat="false" ht="12.75" hidden="false" customHeight="false" outlineLevel="0" collapsed="false">
      <c r="A732" s="15"/>
      <c r="B732" s="18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7"/>
      <c r="U732" s="17"/>
      <c r="V732" s="17"/>
      <c r="W732" s="17"/>
      <c r="X732" s="17"/>
      <c r="Y732" s="17"/>
      <c r="Z732" s="17"/>
      <c r="AA732" s="17"/>
      <c r="AB732" s="17"/>
    </row>
    <row r="733" customFormat="false" ht="12.75" hidden="false" customHeight="false" outlineLevel="0" collapsed="false">
      <c r="A733" s="15"/>
      <c r="B733" s="18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7"/>
      <c r="U733" s="17"/>
      <c r="V733" s="17"/>
      <c r="W733" s="17"/>
      <c r="X733" s="17"/>
      <c r="Y733" s="17"/>
      <c r="Z733" s="17"/>
      <c r="AA733" s="17"/>
      <c r="AB733" s="17"/>
    </row>
    <row r="734" customFormat="false" ht="12.75" hidden="false" customHeight="false" outlineLevel="0" collapsed="false">
      <c r="A734" s="15"/>
      <c r="B734" s="18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7"/>
      <c r="U734" s="17"/>
      <c r="V734" s="17"/>
      <c r="W734" s="17"/>
      <c r="X734" s="17"/>
      <c r="Y734" s="17"/>
      <c r="Z734" s="17"/>
      <c r="AA734" s="17"/>
      <c r="AB734" s="17"/>
    </row>
    <row r="735" customFormat="false" ht="12.75" hidden="false" customHeight="false" outlineLevel="0" collapsed="false">
      <c r="A735" s="15"/>
      <c r="B735" s="18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7"/>
      <c r="U735" s="17"/>
      <c r="V735" s="17"/>
      <c r="W735" s="17"/>
      <c r="X735" s="17"/>
      <c r="Y735" s="17"/>
      <c r="Z735" s="17"/>
      <c r="AA735" s="17"/>
      <c r="AB735" s="17"/>
    </row>
    <row r="736" customFormat="false" ht="12.75" hidden="false" customHeight="false" outlineLevel="0" collapsed="false">
      <c r="A736" s="15"/>
      <c r="B736" s="18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7"/>
      <c r="U736" s="17"/>
      <c r="V736" s="17"/>
      <c r="W736" s="17"/>
      <c r="X736" s="17"/>
      <c r="Y736" s="17"/>
      <c r="Z736" s="17"/>
      <c r="AA736" s="17"/>
      <c r="AB736" s="17"/>
    </row>
    <row r="737" customFormat="false" ht="12.75" hidden="false" customHeight="false" outlineLevel="0" collapsed="false">
      <c r="A737" s="15"/>
      <c r="B737" s="18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7"/>
      <c r="U737" s="17"/>
      <c r="V737" s="17"/>
      <c r="W737" s="17"/>
      <c r="X737" s="17"/>
      <c r="Y737" s="17"/>
      <c r="Z737" s="17"/>
      <c r="AA737" s="17"/>
      <c r="AB737" s="17"/>
    </row>
    <row r="738" customFormat="false" ht="12.75" hidden="false" customHeight="false" outlineLevel="0" collapsed="false">
      <c r="A738" s="15"/>
      <c r="B738" s="18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7"/>
      <c r="U738" s="17"/>
      <c r="V738" s="17"/>
      <c r="W738" s="17"/>
      <c r="X738" s="17"/>
      <c r="Y738" s="17"/>
      <c r="Z738" s="17"/>
      <c r="AA738" s="17"/>
      <c r="AB738" s="17"/>
    </row>
    <row r="739" customFormat="false" ht="12.75" hidden="false" customHeight="false" outlineLevel="0" collapsed="false">
      <c r="A739" s="15"/>
      <c r="B739" s="18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7"/>
      <c r="U739" s="17"/>
      <c r="V739" s="17"/>
      <c r="W739" s="17"/>
      <c r="X739" s="17"/>
      <c r="Y739" s="17"/>
      <c r="Z739" s="17"/>
      <c r="AA739" s="17"/>
      <c r="AB739" s="17"/>
    </row>
    <row r="740" customFormat="false" ht="12.75" hidden="false" customHeight="false" outlineLevel="0" collapsed="false">
      <c r="A740" s="15"/>
      <c r="B740" s="18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7"/>
      <c r="U740" s="17"/>
      <c r="V740" s="17"/>
      <c r="W740" s="17"/>
      <c r="X740" s="17"/>
      <c r="Y740" s="17"/>
      <c r="Z740" s="17"/>
      <c r="AA740" s="17"/>
      <c r="AB740" s="17"/>
    </row>
    <row r="741" customFormat="false" ht="12.75" hidden="false" customHeight="false" outlineLevel="0" collapsed="false">
      <c r="A741" s="15"/>
      <c r="B741" s="18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7"/>
      <c r="U741" s="17"/>
      <c r="V741" s="17"/>
      <c r="W741" s="17"/>
      <c r="X741" s="17"/>
      <c r="Y741" s="17"/>
      <c r="Z741" s="17"/>
      <c r="AA741" s="17"/>
      <c r="AB741" s="17"/>
    </row>
    <row r="742" customFormat="false" ht="12.75" hidden="false" customHeight="false" outlineLevel="0" collapsed="false">
      <c r="A742" s="15"/>
      <c r="B742" s="18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7"/>
      <c r="U742" s="17"/>
      <c r="V742" s="17"/>
      <c r="W742" s="17"/>
      <c r="X742" s="17"/>
      <c r="Y742" s="17"/>
      <c r="Z742" s="17"/>
      <c r="AA742" s="17"/>
      <c r="AB742" s="17"/>
    </row>
    <row r="743" customFormat="false" ht="12.75" hidden="false" customHeight="false" outlineLevel="0" collapsed="false">
      <c r="A743" s="15"/>
      <c r="B743" s="18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7"/>
      <c r="U743" s="17"/>
      <c r="V743" s="17"/>
      <c r="W743" s="17"/>
      <c r="X743" s="17"/>
      <c r="Y743" s="17"/>
      <c r="Z743" s="17"/>
      <c r="AA743" s="17"/>
      <c r="AB743" s="17"/>
    </row>
    <row r="744" customFormat="false" ht="12.75" hidden="false" customHeight="false" outlineLevel="0" collapsed="false">
      <c r="A744" s="15"/>
      <c r="B744" s="18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7"/>
      <c r="U744" s="17"/>
      <c r="V744" s="17"/>
      <c r="W744" s="17"/>
      <c r="X744" s="17"/>
      <c r="Y744" s="17"/>
      <c r="Z744" s="17"/>
      <c r="AA744" s="17"/>
      <c r="AB744" s="17"/>
    </row>
    <row r="745" customFormat="false" ht="12.75" hidden="false" customHeight="false" outlineLevel="0" collapsed="false">
      <c r="A745" s="15"/>
      <c r="B745" s="18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7"/>
      <c r="U745" s="17"/>
      <c r="V745" s="17"/>
      <c r="W745" s="17"/>
      <c r="X745" s="17"/>
      <c r="Y745" s="17"/>
      <c r="Z745" s="17"/>
      <c r="AA745" s="17"/>
      <c r="AB745" s="17"/>
    </row>
    <row r="746" customFormat="false" ht="12.75" hidden="false" customHeight="false" outlineLevel="0" collapsed="false">
      <c r="A746" s="15"/>
      <c r="B746" s="18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7"/>
      <c r="U746" s="17"/>
      <c r="V746" s="17"/>
      <c r="W746" s="17"/>
      <c r="X746" s="17"/>
      <c r="Y746" s="17"/>
      <c r="Z746" s="17"/>
      <c r="AA746" s="17"/>
      <c r="AB746" s="17"/>
    </row>
    <row r="747" customFormat="false" ht="12.75" hidden="false" customHeight="false" outlineLevel="0" collapsed="false">
      <c r="A747" s="15"/>
      <c r="B747" s="18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7"/>
      <c r="U747" s="17"/>
      <c r="V747" s="17"/>
      <c r="W747" s="17"/>
      <c r="X747" s="17"/>
      <c r="Y747" s="17"/>
      <c r="Z747" s="17"/>
      <c r="AA747" s="17"/>
      <c r="AB747" s="17"/>
    </row>
    <row r="748" customFormat="false" ht="12.75" hidden="false" customHeight="false" outlineLevel="0" collapsed="false">
      <c r="A748" s="15"/>
      <c r="B748" s="18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7"/>
      <c r="U748" s="17"/>
      <c r="V748" s="17"/>
      <c r="W748" s="17"/>
      <c r="X748" s="17"/>
      <c r="Y748" s="17"/>
      <c r="Z748" s="17"/>
      <c r="AA748" s="17"/>
      <c r="AB748" s="17"/>
    </row>
    <row r="749" customFormat="false" ht="12.75" hidden="false" customHeight="false" outlineLevel="0" collapsed="false">
      <c r="A749" s="15"/>
      <c r="B749" s="18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7"/>
      <c r="U749" s="17"/>
      <c r="V749" s="17"/>
      <c r="W749" s="17"/>
      <c r="X749" s="17"/>
      <c r="Y749" s="17"/>
      <c r="Z749" s="17"/>
      <c r="AA749" s="17"/>
      <c r="AB749" s="17"/>
    </row>
    <row r="750" customFormat="false" ht="12.75" hidden="false" customHeight="false" outlineLevel="0" collapsed="false">
      <c r="A750" s="15"/>
      <c r="B750" s="18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7"/>
      <c r="U750" s="17"/>
      <c r="V750" s="17"/>
      <c r="W750" s="17"/>
      <c r="X750" s="17"/>
      <c r="Y750" s="17"/>
      <c r="Z750" s="17"/>
      <c r="AA750" s="17"/>
      <c r="AB750" s="17"/>
    </row>
    <row r="751" customFormat="false" ht="12.75" hidden="false" customHeight="false" outlineLevel="0" collapsed="false">
      <c r="A751" s="15"/>
      <c r="B751" s="18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7"/>
      <c r="U751" s="17"/>
      <c r="V751" s="17"/>
      <c r="W751" s="17"/>
      <c r="X751" s="17"/>
      <c r="Y751" s="17"/>
      <c r="Z751" s="17"/>
      <c r="AA751" s="17"/>
      <c r="AB751" s="17"/>
    </row>
    <row r="752" customFormat="false" ht="12.75" hidden="false" customHeight="false" outlineLevel="0" collapsed="false">
      <c r="A752" s="15"/>
      <c r="B752" s="18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7"/>
      <c r="U752" s="17"/>
      <c r="V752" s="17"/>
      <c r="W752" s="17"/>
      <c r="X752" s="17"/>
      <c r="Y752" s="17"/>
      <c r="Z752" s="17"/>
      <c r="AA752" s="17"/>
      <c r="AB752" s="17"/>
    </row>
    <row r="753" customFormat="false" ht="12.75" hidden="false" customHeight="false" outlineLevel="0" collapsed="false">
      <c r="A753" s="15"/>
      <c r="B753" s="18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7"/>
      <c r="U753" s="17"/>
      <c r="V753" s="17"/>
      <c r="W753" s="17"/>
      <c r="X753" s="17"/>
      <c r="Y753" s="17"/>
      <c r="Z753" s="17"/>
      <c r="AA753" s="17"/>
      <c r="AB753" s="17"/>
    </row>
    <row r="754" customFormat="false" ht="12.75" hidden="false" customHeight="false" outlineLevel="0" collapsed="false">
      <c r="A754" s="15"/>
      <c r="B754" s="18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7"/>
      <c r="U754" s="17"/>
      <c r="V754" s="17"/>
      <c r="W754" s="17"/>
      <c r="X754" s="17"/>
      <c r="Y754" s="17"/>
      <c r="Z754" s="17"/>
      <c r="AA754" s="17"/>
      <c r="AB754" s="17"/>
    </row>
    <row r="755" customFormat="false" ht="12.75" hidden="false" customHeight="false" outlineLevel="0" collapsed="false">
      <c r="A755" s="15"/>
      <c r="B755" s="18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7"/>
      <c r="U755" s="17"/>
      <c r="V755" s="17"/>
      <c r="W755" s="17"/>
      <c r="X755" s="17"/>
      <c r="Y755" s="17"/>
      <c r="Z755" s="17"/>
      <c r="AA755" s="17"/>
      <c r="AB755" s="17"/>
    </row>
    <row r="756" customFormat="false" ht="12.75" hidden="false" customHeight="false" outlineLevel="0" collapsed="false">
      <c r="A756" s="15"/>
      <c r="B756" s="18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7"/>
      <c r="U756" s="17"/>
      <c r="V756" s="17"/>
      <c r="W756" s="17"/>
      <c r="X756" s="17"/>
      <c r="Y756" s="17"/>
      <c r="Z756" s="17"/>
      <c r="AA756" s="17"/>
      <c r="AB756" s="17"/>
    </row>
    <row r="757" customFormat="false" ht="12.75" hidden="false" customHeight="false" outlineLevel="0" collapsed="false">
      <c r="A757" s="15"/>
      <c r="B757" s="18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7"/>
      <c r="U757" s="17"/>
      <c r="V757" s="17"/>
      <c r="W757" s="17"/>
      <c r="X757" s="17"/>
      <c r="Y757" s="17"/>
      <c r="Z757" s="17"/>
      <c r="AA757" s="17"/>
      <c r="AB757" s="17"/>
    </row>
    <row r="758" customFormat="false" ht="12.75" hidden="false" customHeight="false" outlineLevel="0" collapsed="false">
      <c r="A758" s="15"/>
      <c r="B758" s="18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7"/>
      <c r="U758" s="17"/>
      <c r="V758" s="17"/>
      <c r="W758" s="17"/>
      <c r="X758" s="17"/>
      <c r="Y758" s="17"/>
      <c r="Z758" s="17"/>
      <c r="AA758" s="17"/>
      <c r="AB758" s="17"/>
    </row>
    <row r="759" customFormat="false" ht="12.75" hidden="false" customHeight="false" outlineLevel="0" collapsed="false">
      <c r="A759" s="15"/>
      <c r="B759" s="18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7"/>
      <c r="U759" s="17"/>
      <c r="V759" s="17"/>
      <c r="W759" s="17"/>
      <c r="X759" s="17"/>
      <c r="Y759" s="17"/>
      <c r="Z759" s="17"/>
      <c r="AA759" s="17"/>
      <c r="AB759" s="17"/>
    </row>
    <row r="760" customFormat="false" ht="12.75" hidden="false" customHeight="false" outlineLevel="0" collapsed="false">
      <c r="A760" s="15"/>
      <c r="B760" s="18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7"/>
      <c r="U760" s="17"/>
      <c r="V760" s="17"/>
      <c r="W760" s="17"/>
      <c r="X760" s="17"/>
      <c r="Y760" s="17"/>
      <c r="Z760" s="17"/>
      <c r="AA760" s="17"/>
      <c r="AB760" s="17"/>
    </row>
    <row r="761" customFormat="false" ht="12.75" hidden="false" customHeight="false" outlineLevel="0" collapsed="false">
      <c r="A761" s="15"/>
      <c r="B761" s="18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7"/>
      <c r="U761" s="17"/>
      <c r="V761" s="17"/>
      <c r="W761" s="17"/>
      <c r="X761" s="17"/>
      <c r="Y761" s="17"/>
      <c r="Z761" s="17"/>
      <c r="AA761" s="17"/>
      <c r="AB761" s="17"/>
    </row>
    <row r="762" customFormat="false" ht="12.75" hidden="false" customHeight="false" outlineLevel="0" collapsed="false">
      <c r="A762" s="15"/>
      <c r="B762" s="18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7"/>
      <c r="U762" s="17"/>
      <c r="V762" s="17"/>
      <c r="W762" s="17"/>
      <c r="X762" s="17"/>
      <c r="Y762" s="17"/>
      <c r="Z762" s="17"/>
      <c r="AA762" s="17"/>
      <c r="AB762" s="17"/>
    </row>
    <row r="763" customFormat="false" ht="12.75" hidden="false" customHeight="false" outlineLevel="0" collapsed="false">
      <c r="A763" s="15"/>
      <c r="B763" s="18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7"/>
      <c r="U763" s="17"/>
      <c r="V763" s="17"/>
      <c r="W763" s="17"/>
      <c r="X763" s="17"/>
      <c r="Y763" s="17"/>
      <c r="Z763" s="17"/>
      <c r="AA763" s="17"/>
      <c r="AB763" s="17"/>
    </row>
    <row r="764" customFormat="false" ht="12.75" hidden="false" customHeight="false" outlineLevel="0" collapsed="false">
      <c r="A764" s="15"/>
      <c r="B764" s="18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7"/>
      <c r="U764" s="17"/>
      <c r="V764" s="17"/>
      <c r="W764" s="17"/>
      <c r="X764" s="17"/>
      <c r="Y764" s="17"/>
      <c r="Z764" s="17"/>
      <c r="AA764" s="17"/>
      <c r="AB764" s="17"/>
    </row>
    <row r="765" customFormat="false" ht="12.75" hidden="false" customHeight="false" outlineLevel="0" collapsed="false">
      <c r="A765" s="15"/>
      <c r="B765" s="18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7"/>
      <c r="U765" s="17"/>
      <c r="V765" s="17"/>
      <c r="W765" s="17"/>
      <c r="X765" s="17"/>
      <c r="Y765" s="17"/>
      <c r="Z765" s="17"/>
      <c r="AA765" s="17"/>
      <c r="AB765" s="17"/>
    </row>
    <row r="766" customFormat="false" ht="12.75" hidden="false" customHeight="false" outlineLevel="0" collapsed="false">
      <c r="A766" s="15"/>
      <c r="B766" s="18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7"/>
      <c r="U766" s="17"/>
      <c r="V766" s="17"/>
      <c r="W766" s="17"/>
      <c r="X766" s="17"/>
      <c r="Y766" s="17"/>
      <c r="Z766" s="17"/>
      <c r="AA766" s="17"/>
      <c r="AB766" s="17"/>
    </row>
    <row r="767" customFormat="false" ht="12.75" hidden="false" customHeight="false" outlineLevel="0" collapsed="false">
      <c r="A767" s="15"/>
      <c r="B767" s="18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7"/>
      <c r="U767" s="17"/>
      <c r="V767" s="17"/>
      <c r="W767" s="17"/>
      <c r="X767" s="17"/>
      <c r="Y767" s="17"/>
      <c r="Z767" s="17"/>
      <c r="AA767" s="17"/>
      <c r="AB767" s="17"/>
    </row>
    <row r="768" customFormat="false" ht="12.75" hidden="false" customHeight="false" outlineLevel="0" collapsed="false">
      <c r="A768" s="15"/>
      <c r="B768" s="18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7"/>
      <c r="U768" s="17"/>
      <c r="V768" s="17"/>
      <c r="W768" s="17"/>
      <c r="X768" s="17"/>
      <c r="Y768" s="17"/>
      <c r="Z768" s="17"/>
      <c r="AA768" s="17"/>
      <c r="AB768" s="17"/>
    </row>
    <row r="769" customFormat="false" ht="12.75" hidden="false" customHeight="false" outlineLevel="0" collapsed="false">
      <c r="A769" s="15"/>
      <c r="B769" s="18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7"/>
      <c r="U769" s="17"/>
      <c r="V769" s="17"/>
      <c r="W769" s="17"/>
      <c r="X769" s="17"/>
      <c r="Y769" s="17"/>
      <c r="Z769" s="17"/>
      <c r="AA769" s="17"/>
      <c r="AB769" s="17"/>
    </row>
    <row r="770" customFormat="false" ht="12.75" hidden="false" customHeight="false" outlineLevel="0" collapsed="false">
      <c r="A770" s="15"/>
      <c r="B770" s="18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7"/>
      <c r="U770" s="17"/>
      <c r="V770" s="17"/>
      <c r="W770" s="17"/>
      <c r="X770" s="17"/>
      <c r="Y770" s="17"/>
      <c r="Z770" s="17"/>
      <c r="AA770" s="17"/>
      <c r="AB770" s="17"/>
    </row>
    <row r="771" customFormat="false" ht="12.75" hidden="false" customHeight="false" outlineLevel="0" collapsed="false">
      <c r="A771" s="15"/>
      <c r="B771" s="18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7"/>
      <c r="U771" s="17"/>
      <c r="V771" s="17"/>
      <c r="W771" s="17"/>
      <c r="X771" s="17"/>
      <c r="Y771" s="17"/>
      <c r="Z771" s="17"/>
      <c r="AA771" s="17"/>
      <c r="AB771" s="17"/>
    </row>
    <row r="772" customFormat="false" ht="12.75" hidden="false" customHeight="false" outlineLevel="0" collapsed="false">
      <c r="A772" s="15"/>
      <c r="B772" s="18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7"/>
      <c r="U772" s="17"/>
      <c r="V772" s="17"/>
      <c r="W772" s="17"/>
      <c r="X772" s="17"/>
      <c r="Y772" s="17"/>
      <c r="Z772" s="17"/>
      <c r="AA772" s="17"/>
      <c r="AB772" s="17"/>
    </row>
    <row r="773" customFormat="false" ht="12.75" hidden="false" customHeight="false" outlineLevel="0" collapsed="false">
      <c r="A773" s="15"/>
      <c r="B773" s="18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7"/>
      <c r="U773" s="17"/>
      <c r="V773" s="17"/>
      <c r="W773" s="17"/>
      <c r="X773" s="17"/>
      <c r="Y773" s="17"/>
      <c r="Z773" s="17"/>
      <c r="AA773" s="17"/>
      <c r="AB773" s="17"/>
    </row>
    <row r="774" customFormat="false" ht="12.75" hidden="false" customHeight="false" outlineLevel="0" collapsed="false">
      <c r="A774" s="15"/>
      <c r="B774" s="18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7"/>
      <c r="U774" s="17"/>
      <c r="V774" s="17"/>
      <c r="W774" s="17"/>
      <c r="X774" s="17"/>
      <c r="Y774" s="17"/>
      <c r="Z774" s="17"/>
      <c r="AA774" s="17"/>
      <c r="AB774" s="17"/>
    </row>
    <row r="775" customFormat="false" ht="12.75" hidden="false" customHeight="false" outlineLevel="0" collapsed="false">
      <c r="A775" s="15"/>
      <c r="B775" s="18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7"/>
      <c r="U775" s="17"/>
      <c r="V775" s="17"/>
      <c r="W775" s="17"/>
      <c r="X775" s="17"/>
      <c r="Y775" s="17"/>
      <c r="Z775" s="17"/>
      <c r="AA775" s="17"/>
      <c r="AB775" s="17"/>
    </row>
    <row r="776" customFormat="false" ht="12.75" hidden="false" customHeight="false" outlineLevel="0" collapsed="false">
      <c r="A776" s="15"/>
      <c r="B776" s="18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7"/>
      <c r="U776" s="17"/>
      <c r="V776" s="17"/>
      <c r="W776" s="17"/>
      <c r="X776" s="17"/>
      <c r="Y776" s="17"/>
      <c r="Z776" s="17"/>
      <c r="AA776" s="17"/>
      <c r="AB776" s="17"/>
    </row>
    <row r="777" customFormat="false" ht="12.75" hidden="false" customHeight="false" outlineLevel="0" collapsed="false">
      <c r="A777" s="15"/>
      <c r="B777" s="18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7"/>
      <c r="U777" s="17"/>
      <c r="V777" s="17"/>
      <c r="W777" s="17"/>
      <c r="X777" s="17"/>
      <c r="Y777" s="17"/>
      <c r="Z777" s="17"/>
      <c r="AA777" s="17"/>
      <c r="AB777" s="17"/>
    </row>
    <row r="778" customFormat="false" ht="12.75" hidden="false" customHeight="false" outlineLevel="0" collapsed="false">
      <c r="A778" s="15"/>
      <c r="B778" s="18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7"/>
      <c r="U778" s="17"/>
      <c r="V778" s="17"/>
      <c r="W778" s="17"/>
      <c r="X778" s="17"/>
      <c r="Y778" s="17"/>
      <c r="Z778" s="17"/>
      <c r="AA778" s="17"/>
      <c r="AB778" s="17"/>
    </row>
    <row r="779" customFormat="false" ht="12.75" hidden="false" customHeight="false" outlineLevel="0" collapsed="false">
      <c r="A779" s="15"/>
      <c r="B779" s="18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7"/>
      <c r="U779" s="17"/>
      <c r="V779" s="17"/>
      <c r="W779" s="17"/>
      <c r="X779" s="17"/>
      <c r="Y779" s="17"/>
      <c r="Z779" s="17"/>
      <c r="AA779" s="17"/>
      <c r="AB779" s="17"/>
    </row>
    <row r="780" customFormat="false" ht="12.75" hidden="false" customHeight="false" outlineLevel="0" collapsed="false">
      <c r="A780" s="15"/>
      <c r="B780" s="18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7"/>
      <c r="U780" s="17"/>
      <c r="V780" s="17"/>
      <c r="W780" s="17"/>
      <c r="X780" s="17"/>
      <c r="Y780" s="17"/>
      <c r="Z780" s="17"/>
      <c r="AA780" s="17"/>
      <c r="AB780" s="17"/>
    </row>
    <row r="781" customFormat="false" ht="12.75" hidden="false" customHeight="false" outlineLevel="0" collapsed="false">
      <c r="A781" s="15"/>
      <c r="B781" s="18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7"/>
      <c r="U781" s="17"/>
      <c r="V781" s="17"/>
      <c r="W781" s="17"/>
      <c r="X781" s="17"/>
      <c r="Y781" s="17"/>
      <c r="Z781" s="17"/>
      <c r="AA781" s="17"/>
      <c r="AB781" s="17"/>
    </row>
    <row r="782" customFormat="false" ht="12.75" hidden="false" customHeight="false" outlineLevel="0" collapsed="false">
      <c r="A782" s="15"/>
      <c r="B782" s="18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7"/>
      <c r="U782" s="17"/>
      <c r="V782" s="17"/>
      <c r="W782" s="17"/>
      <c r="X782" s="17"/>
      <c r="Y782" s="17"/>
      <c r="Z782" s="17"/>
      <c r="AA782" s="17"/>
      <c r="AB782" s="17"/>
    </row>
    <row r="783" customFormat="false" ht="12.75" hidden="false" customHeight="false" outlineLevel="0" collapsed="false">
      <c r="A783" s="15"/>
      <c r="B783" s="18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7"/>
      <c r="U783" s="17"/>
      <c r="V783" s="17"/>
      <c r="W783" s="17"/>
      <c r="X783" s="17"/>
      <c r="Y783" s="17"/>
      <c r="Z783" s="17"/>
      <c r="AA783" s="17"/>
      <c r="AB783" s="17"/>
    </row>
    <row r="784" customFormat="false" ht="12.75" hidden="false" customHeight="false" outlineLevel="0" collapsed="false">
      <c r="A784" s="15"/>
      <c r="B784" s="18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7"/>
      <c r="U784" s="17"/>
      <c r="V784" s="17"/>
      <c r="W784" s="17"/>
      <c r="X784" s="17"/>
      <c r="Y784" s="17"/>
      <c r="Z784" s="17"/>
      <c r="AA784" s="17"/>
      <c r="AB784" s="17"/>
    </row>
    <row r="785" customFormat="false" ht="12.75" hidden="false" customHeight="false" outlineLevel="0" collapsed="false">
      <c r="A785" s="15"/>
      <c r="B785" s="18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7"/>
      <c r="U785" s="17"/>
      <c r="V785" s="17"/>
      <c r="W785" s="17"/>
      <c r="X785" s="17"/>
      <c r="Y785" s="17"/>
      <c r="Z785" s="17"/>
      <c r="AA785" s="17"/>
      <c r="AB785" s="17"/>
    </row>
    <row r="786" customFormat="false" ht="12.75" hidden="false" customHeight="false" outlineLevel="0" collapsed="false">
      <c r="A786" s="15"/>
      <c r="B786" s="18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7"/>
      <c r="U786" s="17"/>
      <c r="V786" s="17"/>
      <c r="W786" s="17"/>
      <c r="X786" s="17"/>
      <c r="Y786" s="17"/>
      <c r="Z786" s="17"/>
      <c r="AA786" s="17"/>
      <c r="AB786" s="17"/>
    </row>
    <row r="787" customFormat="false" ht="12.75" hidden="false" customHeight="false" outlineLevel="0" collapsed="false">
      <c r="A787" s="15"/>
      <c r="B787" s="18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7"/>
      <c r="U787" s="17"/>
      <c r="V787" s="17"/>
      <c r="W787" s="17"/>
      <c r="X787" s="17"/>
      <c r="Y787" s="17"/>
      <c r="Z787" s="17"/>
      <c r="AA787" s="17"/>
      <c r="AB787" s="17"/>
    </row>
    <row r="788" customFormat="false" ht="12.75" hidden="false" customHeight="false" outlineLevel="0" collapsed="false">
      <c r="A788" s="15"/>
      <c r="B788" s="18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7"/>
      <c r="U788" s="17"/>
      <c r="V788" s="17"/>
      <c r="W788" s="17"/>
      <c r="X788" s="17"/>
      <c r="Y788" s="17"/>
      <c r="Z788" s="17"/>
      <c r="AA788" s="17"/>
      <c r="AB788" s="17"/>
    </row>
    <row r="789" customFormat="false" ht="12.75" hidden="false" customHeight="false" outlineLevel="0" collapsed="false">
      <c r="A789" s="15"/>
      <c r="B789" s="18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7"/>
      <c r="U789" s="17"/>
      <c r="V789" s="17"/>
      <c r="W789" s="17"/>
      <c r="X789" s="17"/>
      <c r="Y789" s="17"/>
      <c r="Z789" s="17"/>
      <c r="AA789" s="17"/>
      <c r="AB789" s="17"/>
    </row>
    <row r="790" customFormat="false" ht="12.75" hidden="false" customHeight="false" outlineLevel="0" collapsed="false">
      <c r="A790" s="15"/>
      <c r="B790" s="18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7"/>
      <c r="U790" s="17"/>
      <c r="V790" s="17"/>
      <c r="W790" s="17"/>
      <c r="X790" s="17"/>
      <c r="Y790" s="17"/>
      <c r="Z790" s="17"/>
      <c r="AA790" s="17"/>
      <c r="AB790" s="17"/>
    </row>
    <row r="791" customFormat="false" ht="12.75" hidden="false" customHeight="false" outlineLevel="0" collapsed="false">
      <c r="A791" s="15"/>
      <c r="B791" s="18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7"/>
      <c r="U791" s="17"/>
      <c r="V791" s="17"/>
      <c r="W791" s="17"/>
      <c r="X791" s="17"/>
      <c r="Y791" s="17"/>
      <c r="Z791" s="17"/>
      <c r="AA791" s="17"/>
      <c r="AB791" s="17"/>
    </row>
    <row r="792" customFormat="false" ht="12.75" hidden="false" customHeight="false" outlineLevel="0" collapsed="false">
      <c r="A792" s="15"/>
      <c r="B792" s="18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7"/>
      <c r="U792" s="17"/>
      <c r="V792" s="17"/>
      <c r="W792" s="17"/>
      <c r="X792" s="17"/>
      <c r="Y792" s="17"/>
      <c r="Z792" s="17"/>
      <c r="AA792" s="17"/>
      <c r="AB792" s="17"/>
    </row>
    <row r="793" customFormat="false" ht="12.75" hidden="false" customHeight="false" outlineLevel="0" collapsed="false">
      <c r="A793" s="15"/>
      <c r="B793" s="18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7"/>
      <c r="U793" s="17"/>
      <c r="V793" s="17"/>
      <c r="W793" s="17"/>
      <c r="X793" s="17"/>
      <c r="Y793" s="17"/>
      <c r="Z793" s="17"/>
      <c r="AA793" s="17"/>
      <c r="AB793" s="17"/>
    </row>
    <row r="794" customFormat="false" ht="12.75" hidden="false" customHeight="false" outlineLevel="0" collapsed="false">
      <c r="A794" s="15"/>
      <c r="B794" s="18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7"/>
      <c r="U794" s="17"/>
      <c r="V794" s="17"/>
      <c r="W794" s="17"/>
      <c r="X794" s="17"/>
      <c r="Y794" s="17"/>
      <c r="Z794" s="17"/>
      <c r="AA794" s="17"/>
      <c r="AB794" s="17"/>
    </row>
    <row r="795" customFormat="false" ht="12.75" hidden="false" customHeight="false" outlineLevel="0" collapsed="false">
      <c r="A795" s="15"/>
      <c r="B795" s="18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7"/>
      <c r="U795" s="17"/>
      <c r="V795" s="17"/>
      <c r="W795" s="17"/>
      <c r="X795" s="17"/>
      <c r="Y795" s="17"/>
      <c r="Z795" s="17"/>
      <c r="AA795" s="17"/>
      <c r="AB795" s="17"/>
    </row>
    <row r="796" customFormat="false" ht="12.75" hidden="false" customHeight="false" outlineLevel="0" collapsed="false">
      <c r="A796" s="15"/>
      <c r="B796" s="18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7"/>
      <c r="U796" s="17"/>
      <c r="V796" s="17"/>
      <c r="W796" s="17"/>
      <c r="X796" s="17"/>
      <c r="Y796" s="17"/>
      <c r="Z796" s="17"/>
      <c r="AA796" s="17"/>
      <c r="AB796" s="17"/>
    </row>
    <row r="797" customFormat="false" ht="12.75" hidden="false" customHeight="false" outlineLevel="0" collapsed="false">
      <c r="A797" s="15"/>
      <c r="B797" s="18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7"/>
      <c r="U797" s="17"/>
      <c r="V797" s="17"/>
      <c r="W797" s="17"/>
      <c r="X797" s="17"/>
      <c r="Y797" s="17"/>
      <c r="Z797" s="17"/>
      <c r="AA797" s="17"/>
      <c r="AB797" s="17"/>
    </row>
    <row r="798" customFormat="false" ht="12.75" hidden="false" customHeight="false" outlineLevel="0" collapsed="false">
      <c r="A798" s="15"/>
      <c r="B798" s="18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7"/>
      <c r="U798" s="17"/>
      <c r="V798" s="17"/>
      <c r="W798" s="17"/>
      <c r="X798" s="17"/>
      <c r="Y798" s="17"/>
      <c r="Z798" s="17"/>
      <c r="AA798" s="17"/>
      <c r="AB798" s="17"/>
    </row>
    <row r="799" customFormat="false" ht="12.75" hidden="false" customHeight="false" outlineLevel="0" collapsed="false">
      <c r="A799" s="15"/>
      <c r="B799" s="18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7"/>
      <c r="U799" s="17"/>
      <c r="V799" s="17"/>
      <c r="W799" s="17"/>
      <c r="X799" s="17"/>
      <c r="Y799" s="17"/>
      <c r="Z799" s="17"/>
      <c r="AA799" s="17"/>
      <c r="AB799" s="17"/>
    </row>
    <row r="800" customFormat="false" ht="12.75" hidden="false" customHeight="false" outlineLevel="0" collapsed="false">
      <c r="A800" s="15"/>
      <c r="B800" s="18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7"/>
      <c r="U800" s="17"/>
      <c r="V800" s="17"/>
      <c r="W800" s="17"/>
      <c r="X800" s="17"/>
      <c r="Y800" s="17"/>
      <c r="Z800" s="17"/>
      <c r="AA800" s="17"/>
      <c r="AB800" s="17"/>
    </row>
    <row r="801" customFormat="false" ht="12.75" hidden="false" customHeight="false" outlineLevel="0" collapsed="false">
      <c r="A801" s="15"/>
      <c r="B801" s="18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7"/>
      <c r="U801" s="17"/>
      <c r="V801" s="17"/>
      <c r="W801" s="17"/>
      <c r="X801" s="17"/>
      <c r="Y801" s="17"/>
      <c r="Z801" s="17"/>
      <c r="AA801" s="17"/>
      <c r="AB801" s="17"/>
    </row>
    <row r="802" customFormat="false" ht="12.75" hidden="false" customHeight="false" outlineLevel="0" collapsed="false">
      <c r="A802" s="15"/>
      <c r="B802" s="18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7"/>
      <c r="U802" s="17"/>
      <c r="V802" s="17"/>
      <c r="W802" s="17"/>
      <c r="X802" s="17"/>
      <c r="Y802" s="17"/>
      <c r="Z802" s="17"/>
      <c r="AA802" s="17"/>
      <c r="AB802" s="17"/>
    </row>
    <row r="803" customFormat="false" ht="12.75" hidden="false" customHeight="false" outlineLevel="0" collapsed="false">
      <c r="A803" s="15"/>
      <c r="B803" s="18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7"/>
      <c r="U803" s="17"/>
      <c r="V803" s="17"/>
      <c r="W803" s="17"/>
      <c r="X803" s="17"/>
      <c r="Y803" s="17"/>
      <c r="Z803" s="17"/>
      <c r="AA803" s="17"/>
      <c r="AB803" s="17"/>
    </row>
    <row r="804" customFormat="false" ht="12.75" hidden="false" customHeight="false" outlineLevel="0" collapsed="false">
      <c r="A804" s="15"/>
      <c r="B804" s="18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7"/>
      <c r="U804" s="17"/>
      <c r="V804" s="17"/>
      <c r="W804" s="17"/>
      <c r="X804" s="17"/>
      <c r="Y804" s="17"/>
      <c r="Z804" s="17"/>
      <c r="AA804" s="17"/>
      <c r="AB804" s="17"/>
    </row>
    <row r="805" customFormat="false" ht="12.75" hidden="false" customHeight="false" outlineLevel="0" collapsed="false">
      <c r="A805" s="15"/>
      <c r="B805" s="18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7"/>
      <c r="U805" s="17"/>
      <c r="V805" s="17"/>
      <c r="W805" s="17"/>
      <c r="X805" s="17"/>
      <c r="Y805" s="17"/>
      <c r="Z805" s="17"/>
      <c r="AA805" s="17"/>
      <c r="AB805" s="17"/>
    </row>
    <row r="806" customFormat="false" ht="12.75" hidden="false" customHeight="false" outlineLevel="0" collapsed="false">
      <c r="A806" s="15"/>
      <c r="B806" s="18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7"/>
      <c r="U806" s="17"/>
      <c r="V806" s="17"/>
      <c r="W806" s="17"/>
      <c r="X806" s="17"/>
      <c r="Y806" s="17"/>
      <c r="Z806" s="17"/>
      <c r="AA806" s="17"/>
      <c r="AB806" s="17"/>
    </row>
    <row r="807" customFormat="false" ht="12.75" hidden="false" customHeight="false" outlineLevel="0" collapsed="false">
      <c r="A807" s="15"/>
      <c r="B807" s="18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7"/>
      <c r="U807" s="17"/>
      <c r="V807" s="17"/>
      <c r="W807" s="17"/>
      <c r="X807" s="17"/>
      <c r="Y807" s="17"/>
      <c r="Z807" s="17"/>
      <c r="AA807" s="17"/>
      <c r="AB807" s="17"/>
    </row>
    <row r="808" customFormat="false" ht="12.75" hidden="false" customHeight="false" outlineLevel="0" collapsed="false">
      <c r="A808" s="15"/>
      <c r="B808" s="18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7"/>
      <c r="U808" s="17"/>
      <c r="V808" s="17"/>
      <c r="W808" s="17"/>
      <c r="X808" s="17"/>
      <c r="Y808" s="17"/>
      <c r="Z808" s="17"/>
      <c r="AA808" s="17"/>
      <c r="AB808" s="17"/>
    </row>
    <row r="809" customFormat="false" ht="12.75" hidden="false" customHeight="false" outlineLevel="0" collapsed="false">
      <c r="A809" s="15"/>
      <c r="B809" s="18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7"/>
      <c r="U809" s="17"/>
      <c r="V809" s="17"/>
      <c r="W809" s="17"/>
      <c r="X809" s="17"/>
      <c r="Y809" s="17"/>
      <c r="Z809" s="17"/>
      <c r="AA809" s="17"/>
      <c r="AB809" s="17"/>
    </row>
    <row r="810" customFormat="false" ht="12.75" hidden="false" customHeight="false" outlineLevel="0" collapsed="false">
      <c r="A810" s="15"/>
      <c r="B810" s="18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7"/>
      <c r="U810" s="17"/>
      <c r="V810" s="17"/>
      <c r="W810" s="17"/>
      <c r="X810" s="17"/>
      <c r="Y810" s="17"/>
      <c r="Z810" s="17"/>
      <c r="AA810" s="17"/>
      <c r="AB810" s="17"/>
    </row>
    <row r="811" customFormat="false" ht="12.75" hidden="false" customHeight="false" outlineLevel="0" collapsed="false">
      <c r="A811" s="15"/>
      <c r="B811" s="18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7"/>
      <c r="U811" s="17"/>
      <c r="V811" s="17"/>
      <c r="W811" s="17"/>
      <c r="X811" s="17"/>
      <c r="Y811" s="17"/>
      <c r="Z811" s="17"/>
      <c r="AA811" s="17"/>
      <c r="AB811" s="17"/>
    </row>
    <row r="812" customFormat="false" ht="12.75" hidden="false" customHeight="false" outlineLevel="0" collapsed="false">
      <c r="A812" s="15"/>
      <c r="B812" s="18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7"/>
      <c r="U812" s="17"/>
      <c r="V812" s="17"/>
      <c r="W812" s="17"/>
      <c r="X812" s="17"/>
      <c r="Y812" s="17"/>
      <c r="Z812" s="17"/>
      <c r="AA812" s="17"/>
      <c r="AB812" s="17"/>
    </row>
    <row r="813" customFormat="false" ht="12.75" hidden="false" customHeight="false" outlineLevel="0" collapsed="false">
      <c r="A813" s="15"/>
      <c r="B813" s="18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7"/>
      <c r="U813" s="17"/>
      <c r="V813" s="17"/>
      <c r="W813" s="17"/>
      <c r="X813" s="17"/>
      <c r="Y813" s="17"/>
      <c r="Z813" s="17"/>
      <c r="AA813" s="17"/>
      <c r="AB813" s="17"/>
    </row>
    <row r="814" customFormat="false" ht="12.75" hidden="false" customHeight="false" outlineLevel="0" collapsed="false">
      <c r="A814" s="15"/>
      <c r="B814" s="18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7"/>
      <c r="U814" s="17"/>
      <c r="V814" s="17"/>
      <c r="W814" s="17"/>
      <c r="X814" s="17"/>
      <c r="Y814" s="17"/>
      <c r="Z814" s="17"/>
      <c r="AA814" s="17"/>
      <c r="AB814" s="17"/>
    </row>
    <row r="815" customFormat="false" ht="12.75" hidden="false" customHeight="false" outlineLevel="0" collapsed="false">
      <c r="A815" s="15"/>
      <c r="B815" s="18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7"/>
      <c r="U815" s="17"/>
      <c r="V815" s="17"/>
      <c r="W815" s="17"/>
      <c r="X815" s="17"/>
      <c r="Y815" s="17"/>
      <c r="Z815" s="17"/>
      <c r="AA815" s="17"/>
      <c r="AB815" s="17"/>
    </row>
    <row r="816" customFormat="false" ht="12.75" hidden="false" customHeight="false" outlineLevel="0" collapsed="false">
      <c r="A816" s="15"/>
      <c r="B816" s="18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7"/>
      <c r="U816" s="17"/>
      <c r="V816" s="17"/>
      <c r="W816" s="17"/>
      <c r="X816" s="17"/>
      <c r="Y816" s="17"/>
      <c r="Z816" s="17"/>
      <c r="AA816" s="17"/>
      <c r="AB816" s="17"/>
    </row>
    <row r="817" customFormat="false" ht="12.75" hidden="false" customHeight="false" outlineLevel="0" collapsed="false">
      <c r="A817" s="15"/>
      <c r="B817" s="18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7"/>
      <c r="U817" s="17"/>
      <c r="V817" s="17"/>
      <c r="W817" s="17"/>
      <c r="X817" s="17"/>
      <c r="Y817" s="17"/>
      <c r="Z817" s="17"/>
      <c r="AA817" s="17"/>
      <c r="AB817" s="17"/>
    </row>
    <row r="818" customFormat="false" ht="12.75" hidden="false" customHeight="false" outlineLevel="0" collapsed="false">
      <c r="A818" s="15"/>
      <c r="B818" s="18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7"/>
      <c r="U818" s="17"/>
      <c r="V818" s="17"/>
      <c r="W818" s="17"/>
      <c r="X818" s="17"/>
      <c r="Y818" s="17"/>
      <c r="Z818" s="17"/>
      <c r="AA818" s="17"/>
      <c r="AB818" s="17"/>
    </row>
    <row r="819" customFormat="false" ht="12.75" hidden="false" customHeight="false" outlineLevel="0" collapsed="false">
      <c r="A819" s="15"/>
      <c r="B819" s="18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7"/>
      <c r="U819" s="17"/>
      <c r="V819" s="17"/>
      <c r="W819" s="17"/>
      <c r="X819" s="17"/>
      <c r="Y819" s="17"/>
      <c r="Z819" s="17"/>
      <c r="AA819" s="17"/>
      <c r="AB819" s="17"/>
    </row>
    <row r="820" customFormat="false" ht="12.75" hidden="false" customHeight="false" outlineLevel="0" collapsed="false">
      <c r="A820" s="15"/>
      <c r="B820" s="18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7"/>
      <c r="U820" s="17"/>
      <c r="V820" s="17"/>
      <c r="W820" s="17"/>
      <c r="X820" s="17"/>
      <c r="Y820" s="17"/>
      <c r="Z820" s="17"/>
      <c r="AA820" s="17"/>
      <c r="AB820" s="17"/>
    </row>
    <row r="821" customFormat="false" ht="12.75" hidden="false" customHeight="false" outlineLevel="0" collapsed="false">
      <c r="A821" s="15"/>
      <c r="B821" s="18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7"/>
      <c r="U821" s="17"/>
      <c r="V821" s="17"/>
      <c r="W821" s="17"/>
      <c r="X821" s="17"/>
      <c r="Y821" s="17"/>
      <c r="Z821" s="17"/>
      <c r="AA821" s="17"/>
      <c r="AB821" s="17"/>
    </row>
    <row r="822" customFormat="false" ht="12.75" hidden="false" customHeight="false" outlineLevel="0" collapsed="false">
      <c r="A822" s="15"/>
      <c r="B822" s="18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7"/>
      <c r="U822" s="17"/>
      <c r="V822" s="17"/>
      <c r="W822" s="17"/>
      <c r="X822" s="17"/>
      <c r="Y822" s="17"/>
      <c r="Z822" s="17"/>
      <c r="AA822" s="17"/>
      <c r="AB822" s="17"/>
    </row>
    <row r="823" customFormat="false" ht="12.75" hidden="false" customHeight="false" outlineLevel="0" collapsed="false">
      <c r="A823" s="15"/>
      <c r="B823" s="18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7"/>
      <c r="U823" s="17"/>
      <c r="V823" s="17"/>
      <c r="W823" s="17"/>
      <c r="X823" s="17"/>
      <c r="Y823" s="17"/>
      <c r="Z823" s="17"/>
      <c r="AA823" s="17"/>
      <c r="AB823" s="17"/>
    </row>
    <row r="824" customFormat="false" ht="12.75" hidden="false" customHeight="false" outlineLevel="0" collapsed="false">
      <c r="A824" s="15"/>
      <c r="B824" s="18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7"/>
      <c r="U824" s="17"/>
      <c r="V824" s="17"/>
      <c r="W824" s="17"/>
      <c r="X824" s="17"/>
      <c r="Y824" s="17"/>
      <c r="Z824" s="17"/>
      <c r="AA824" s="17"/>
      <c r="AB824" s="17"/>
    </row>
    <row r="825" customFormat="false" ht="12.75" hidden="false" customHeight="false" outlineLevel="0" collapsed="false">
      <c r="A825" s="15"/>
      <c r="B825" s="18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7"/>
      <c r="U825" s="17"/>
      <c r="V825" s="17"/>
      <c r="W825" s="17"/>
      <c r="X825" s="17"/>
      <c r="Y825" s="17"/>
      <c r="Z825" s="17"/>
      <c r="AA825" s="17"/>
      <c r="AB825" s="17"/>
    </row>
    <row r="826" customFormat="false" ht="12.75" hidden="false" customHeight="false" outlineLevel="0" collapsed="false">
      <c r="A826" s="15"/>
      <c r="B826" s="18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7"/>
      <c r="U826" s="17"/>
      <c r="V826" s="17"/>
      <c r="W826" s="17"/>
      <c r="X826" s="17"/>
      <c r="Y826" s="17"/>
      <c r="Z826" s="17"/>
      <c r="AA826" s="17"/>
      <c r="AB826" s="17"/>
    </row>
    <row r="827" customFormat="false" ht="12.75" hidden="false" customHeight="false" outlineLevel="0" collapsed="false">
      <c r="A827" s="15"/>
      <c r="B827" s="18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7"/>
      <c r="U827" s="17"/>
      <c r="V827" s="17"/>
      <c r="W827" s="17"/>
      <c r="X827" s="17"/>
      <c r="Y827" s="17"/>
      <c r="Z827" s="17"/>
      <c r="AA827" s="17"/>
      <c r="AB827" s="17"/>
    </row>
    <row r="828" customFormat="false" ht="12.75" hidden="false" customHeight="false" outlineLevel="0" collapsed="false">
      <c r="A828" s="15"/>
      <c r="B828" s="18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7"/>
      <c r="U828" s="17"/>
      <c r="V828" s="17"/>
      <c r="W828" s="17"/>
      <c r="X828" s="17"/>
      <c r="Y828" s="17"/>
      <c r="Z828" s="17"/>
      <c r="AA828" s="17"/>
      <c r="AB828" s="17"/>
    </row>
    <row r="829" customFormat="false" ht="12.75" hidden="false" customHeight="false" outlineLevel="0" collapsed="false">
      <c r="A829" s="15"/>
      <c r="B829" s="18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7"/>
      <c r="U829" s="17"/>
      <c r="V829" s="17"/>
      <c r="W829" s="17"/>
      <c r="X829" s="17"/>
      <c r="Y829" s="17"/>
      <c r="Z829" s="17"/>
      <c r="AA829" s="17"/>
      <c r="AB829" s="17"/>
    </row>
    <row r="830" customFormat="false" ht="12.75" hidden="false" customHeight="false" outlineLevel="0" collapsed="false">
      <c r="A830" s="15"/>
      <c r="B830" s="18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7"/>
      <c r="U830" s="17"/>
      <c r="V830" s="17"/>
      <c r="W830" s="17"/>
      <c r="X830" s="17"/>
      <c r="Y830" s="17"/>
      <c r="Z830" s="17"/>
      <c r="AA830" s="17"/>
      <c r="AB830" s="17"/>
    </row>
    <row r="831" customFormat="false" ht="12.75" hidden="false" customHeight="false" outlineLevel="0" collapsed="false">
      <c r="A831" s="15"/>
      <c r="B831" s="18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7"/>
      <c r="U831" s="17"/>
      <c r="V831" s="17"/>
      <c r="W831" s="17"/>
      <c r="X831" s="17"/>
      <c r="Y831" s="17"/>
      <c r="Z831" s="17"/>
      <c r="AA831" s="17"/>
      <c r="AB831" s="17"/>
    </row>
    <row r="832" customFormat="false" ht="12.75" hidden="false" customHeight="false" outlineLevel="0" collapsed="false">
      <c r="A832" s="15"/>
      <c r="B832" s="18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7"/>
      <c r="U832" s="17"/>
      <c r="V832" s="17"/>
      <c r="W832" s="17"/>
      <c r="X832" s="17"/>
      <c r="Y832" s="17"/>
      <c r="Z832" s="17"/>
      <c r="AA832" s="17"/>
      <c r="AB832" s="17"/>
    </row>
    <row r="833" customFormat="false" ht="12.75" hidden="false" customHeight="false" outlineLevel="0" collapsed="false">
      <c r="A833" s="15"/>
      <c r="B833" s="18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7"/>
      <c r="U833" s="17"/>
      <c r="V833" s="17"/>
      <c r="W833" s="17"/>
      <c r="X833" s="17"/>
      <c r="Y833" s="17"/>
      <c r="Z833" s="17"/>
      <c r="AA833" s="17"/>
      <c r="AB833" s="17"/>
    </row>
    <row r="834" customFormat="false" ht="12.75" hidden="false" customHeight="false" outlineLevel="0" collapsed="false">
      <c r="A834" s="15"/>
      <c r="B834" s="18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7"/>
      <c r="U834" s="17"/>
      <c r="V834" s="17"/>
      <c r="W834" s="17"/>
      <c r="X834" s="17"/>
      <c r="Y834" s="17"/>
      <c r="Z834" s="17"/>
      <c r="AA834" s="17"/>
      <c r="AB834" s="17"/>
    </row>
    <row r="835" customFormat="false" ht="12.75" hidden="false" customHeight="false" outlineLevel="0" collapsed="false">
      <c r="A835" s="15"/>
      <c r="B835" s="18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7"/>
      <c r="U835" s="17"/>
      <c r="V835" s="17"/>
      <c r="W835" s="17"/>
      <c r="X835" s="17"/>
      <c r="Y835" s="17"/>
      <c r="Z835" s="17"/>
      <c r="AA835" s="17"/>
      <c r="AB835" s="17"/>
    </row>
    <row r="836" customFormat="false" ht="12.75" hidden="false" customHeight="false" outlineLevel="0" collapsed="false">
      <c r="A836" s="15"/>
      <c r="B836" s="18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7"/>
      <c r="U836" s="17"/>
      <c r="V836" s="17"/>
      <c r="W836" s="17"/>
      <c r="X836" s="17"/>
      <c r="Y836" s="17"/>
      <c r="Z836" s="17"/>
      <c r="AA836" s="17"/>
      <c r="AB836" s="17"/>
    </row>
    <row r="837" customFormat="false" ht="12.75" hidden="false" customHeight="false" outlineLevel="0" collapsed="false">
      <c r="A837" s="15"/>
      <c r="B837" s="18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7"/>
      <c r="U837" s="17"/>
      <c r="V837" s="17"/>
      <c r="W837" s="17"/>
      <c r="X837" s="17"/>
      <c r="Y837" s="17"/>
      <c r="Z837" s="17"/>
      <c r="AA837" s="17"/>
      <c r="AB837" s="17"/>
    </row>
    <row r="838" customFormat="false" ht="12.75" hidden="false" customHeight="false" outlineLevel="0" collapsed="false">
      <c r="A838" s="15"/>
      <c r="B838" s="18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7"/>
      <c r="U838" s="17"/>
      <c r="V838" s="17"/>
      <c r="W838" s="17"/>
      <c r="X838" s="17"/>
      <c r="Y838" s="17"/>
      <c r="Z838" s="17"/>
      <c r="AA838" s="17"/>
      <c r="AB838" s="17"/>
    </row>
    <row r="839" customFormat="false" ht="12.75" hidden="false" customHeight="false" outlineLevel="0" collapsed="false">
      <c r="A839" s="15"/>
      <c r="B839" s="18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7"/>
      <c r="U839" s="17"/>
      <c r="V839" s="17"/>
      <c r="W839" s="17"/>
      <c r="X839" s="17"/>
      <c r="Y839" s="17"/>
      <c r="Z839" s="17"/>
      <c r="AA839" s="17"/>
      <c r="AB839" s="17"/>
    </row>
    <row r="840" customFormat="false" ht="12.75" hidden="false" customHeight="false" outlineLevel="0" collapsed="false">
      <c r="A840" s="15"/>
      <c r="B840" s="18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7"/>
      <c r="U840" s="17"/>
      <c r="V840" s="17"/>
      <c r="W840" s="17"/>
      <c r="X840" s="17"/>
      <c r="Y840" s="17"/>
      <c r="Z840" s="17"/>
      <c r="AA840" s="17"/>
      <c r="AB840" s="17"/>
    </row>
    <row r="841" customFormat="false" ht="12.75" hidden="false" customHeight="false" outlineLevel="0" collapsed="false">
      <c r="A841" s="15"/>
      <c r="B841" s="18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7"/>
      <c r="U841" s="17"/>
      <c r="V841" s="17"/>
      <c r="W841" s="17"/>
      <c r="X841" s="17"/>
      <c r="Y841" s="17"/>
      <c r="Z841" s="17"/>
      <c r="AA841" s="17"/>
      <c r="AB841" s="17"/>
    </row>
    <row r="842" customFormat="false" ht="12.75" hidden="false" customHeight="false" outlineLevel="0" collapsed="false">
      <c r="A842" s="15"/>
      <c r="B842" s="18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7"/>
      <c r="U842" s="17"/>
      <c r="V842" s="17"/>
      <c r="W842" s="17"/>
      <c r="X842" s="17"/>
      <c r="Y842" s="17"/>
      <c r="Z842" s="17"/>
      <c r="AA842" s="17"/>
      <c r="AB842" s="17"/>
    </row>
    <row r="843" customFormat="false" ht="12.75" hidden="false" customHeight="false" outlineLevel="0" collapsed="false">
      <c r="A843" s="15"/>
      <c r="B843" s="18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7"/>
      <c r="U843" s="17"/>
      <c r="V843" s="17"/>
      <c r="W843" s="17"/>
      <c r="X843" s="17"/>
      <c r="Y843" s="17"/>
      <c r="Z843" s="17"/>
      <c r="AA843" s="17"/>
      <c r="AB843" s="17"/>
    </row>
    <row r="844" customFormat="false" ht="12.75" hidden="false" customHeight="false" outlineLevel="0" collapsed="false">
      <c r="A844" s="15"/>
      <c r="B844" s="18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7"/>
      <c r="U844" s="17"/>
      <c r="V844" s="17"/>
      <c r="W844" s="17"/>
      <c r="X844" s="17"/>
      <c r="Y844" s="17"/>
      <c r="Z844" s="17"/>
      <c r="AA844" s="17"/>
      <c r="AB844" s="17"/>
    </row>
    <row r="845" customFormat="false" ht="12.75" hidden="false" customHeight="false" outlineLevel="0" collapsed="false">
      <c r="A845" s="15"/>
      <c r="B845" s="18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7"/>
      <c r="U845" s="17"/>
      <c r="V845" s="17"/>
      <c r="W845" s="17"/>
      <c r="X845" s="17"/>
      <c r="Y845" s="17"/>
      <c r="Z845" s="17"/>
      <c r="AA845" s="17"/>
      <c r="AB845" s="17"/>
    </row>
    <row r="846" customFormat="false" ht="12.75" hidden="false" customHeight="false" outlineLevel="0" collapsed="false">
      <c r="A846" s="15"/>
      <c r="B846" s="18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7"/>
      <c r="U846" s="17"/>
      <c r="V846" s="17"/>
      <c r="W846" s="17"/>
      <c r="X846" s="17"/>
      <c r="Y846" s="17"/>
      <c r="Z846" s="17"/>
      <c r="AA846" s="17"/>
      <c r="AB846" s="17"/>
    </row>
    <row r="847" customFormat="false" ht="12.75" hidden="false" customHeight="false" outlineLevel="0" collapsed="false">
      <c r="A847" s="15"/>
      <c r="B847" s="18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7"/>
      <c r="U847" s="17"/>
      <c r="V847" s="17"/>
      <c r="W847" s="17"/>
      <c r="X847" s="17"/>
      <c r="Y847" s="17"/>
      <c r="Z847" s="17"/>
      <c r="AA847" s="17"/>
      <c r="AB847" s="17"/>
    </row>
    <row r="848" customFormat="false" ht="12.75" hidden="false" customHeight="false" outlineLevel="0" collapsed="false">
      <c r="A848" s="15"/>
      <c r="B848" s="18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7"/>
      <c r="U848" s="17"/>
      <c r="V848" s="17"/>
      <c r="W848" s="17"/>
      <c r="X848" s="17"/>
      <c r="Y848" s="17"/>
      <c r="Z848" s="17"/>
      <c r="AA848" s="17"/>
      <c r="AB848" s="17"/>
    </row>
    <row r="849" customFormat="false" ht="12.75" hidden="false" customHeight="false" outlineLevel="0" collapsed="false">
      <c r="A849" s="15"/>
      <c r="B849" s="18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7"/>
      <c r="U849" s="17"/>
      <c r="V849" s="17"/>
      <c r="W849" s="17"/>
      <c r="X849" s="17"/>
      <c r="Y849" s="17"/>
      <c r="Z849" s="17"/>
      <c r="AA849" s="17"/>
      <c r="AB849" s="17"/>
    </row>
    <row r="850" customFormat="false" ht="12.75" hidden="false" customHeight="false" outlineLevel="0" collapsed="false">
      <c r="A850" s="15"/>
      <c r="B850" s="18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7"/>
      <c r="U850" s="17"/>
      <c r="V850" s="17"/>
      <c r="W850" s="17"/>
      <c r="X850" s="17"/>
      <c r="Y850" s="17"/>
      <c r="Z850" s="17"/>
      <c r="AA850" s="17"/>
      <c r="AB850" s="17"/>
    </row>
    <row r="851" customFormat="false" ht="12.75" hidden="false" customHeight="false" outlineLevel="0" collapsed="false">
      <c r="A851" s="15"/>
      <c r="B851" s="18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7"/>
      <c r="U851" s="17"/>
      <c r="V851" s="17"/>
      <c r="W851" s="17"/>
      <c r="X851" s="17"/>
      <c r="Y851" s="17"/>
      <c r="Z851" s="17"/>
      <c r="AA851" s="17"/>
      <c r="AB851" s="17"/>
    </row>
    <row r="852" customFormat="false" ht="12.75" hidden="false" customHeight="false" outlineLevel="0" collapsed="false">
      <c r="A852" s="15"/>
      <c r="B852" s="18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7"/>
      <c r="U852" s="17"/>
      <c r="V852" s="17"/>
      <c r="W852" s="17"/>
      <c r="X852" s="17"/>
      <c r="Y852" s="17"/>
      <c r="Z852" s="17"/>
      <c r="AA852" s="17"/>
      <c r="AB852" s="17"/>
    </row>
    <row r="853" customFormat="false" ht="12.75" hidden="false" customHeight="false" outlineLevel="0" collapsed="false">
      <c r="A853" s="15"/>
      <c r="B853" s="18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7"/>
      <c r="U853" s="17"/>
      <c r="V853" s="17"/>
      <c r="W853" s="17"/>
      <c r="X853" s="17"/>
      <c r="Y853" s="17"/>
      <c r="Z853" s="17"/>
      <c r="AA853" s="17"/>
      <c r="AB853" s="17"/>
    </row>
    <row r="854" customFormat="false" ht="12.75" hidden="false" customHeight="false" outlineLevel="0" collapsed="false">
      <c r="A854" s="15"/>
      <c r="B854" s="18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7"/>
      <c r="U854" s="17"/>
      <c r="V854" s="17"/>
      <c r="W854" s="17"/>
      <c r="X854" s="17"/>
      <c r="Y854" s="17"/>
      <c r="Z854" s="17"/>
      <c r="AA854" s="17"/>
      <c r="AB854" s="17"/>
    </row>
    <row r="855" customFormat="false" ht="12.75" hidden="false" customHeight="false" outlineLevel="0" collapsed="false">
      <c r="A855" s="15"/>
      <c r="B855" s="18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7"/>
      <c r="U855" s="17"/>
      <c r="V855" s="17"/>
      <c r="W855" s="17"/>
      <c r="X855" s="17"/>
      <c r="Y855" s="17"/>
      <c r="Z855" s="17"/>
      <c r="AA855" s="17"/>
      <c r="AB855" s="17"/>
    </row>
    <row r="856" customFormat="false" ht="12.75" hidden="false" customHeight="false" outlineLevel="0" collapsed="false">
      <c r="A856" s="15"/>
      <c r="B856" s="18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7"/>
      <c r="U856" s="17"/>
      <c r="V856" s="17"/>
      <c r="W856" s="17"/>
      <c r="X856" s="17"/>
      <c r="Y856" s="17"/>
      <c r="Z856" s="17"/>
      <c r="AA856" s="17"/>
      <c r="AB856" s="17"/>
    </row>
    <row r="857" customFormat="false" ht="12.75" hidden="false" customHeight="false" outlineLevel="0" collapsed="false">
      <c r="A857" s="15"/>
      <c r="B857" s="18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7"/>
      <c r="U857" s="17"/>
      <c r="V857" s="17"/>
      <c r="W857" s="17"/>
      <c r="X857" s="17"/>
      <c r="Y857" s="17"/>
      <c r="Z857" s="17"/>
      <c r="AA857" s="17"/>
      <c r="AB857" s="17"/>
    </row>
    <row r="858" customFormat="false" ht="12.75" hidden="false" customHeight="false" outlineLevel="0" collapsed="false">
      <c r="A858" s="15"/>
      <c r="B858" s="18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7"/>
      <c r="U858" s="17"/>
      <c r="V858" s="17"/>
      <c r="W858" s="17"/>
      <c r="X858" s="17"/>
      <c r="Y858" s="17"/>
      <c r="Z858" s="17"/>
      <c r="AA858" s="17"/>
      <c r="AB858" s="17"/>
    </row>
    <row r="859" customFormat="false" ht="12.75" hidden="false" customHeight="false" outlineLevel="0" collapsed="false">
      <c r="A859" s="15"/>
      <c r="B859" s="18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7"/>
      <c r="U859" s="17"/>
      <c r="V859" s="17"/>
      <c r="W859" s="17"/>
      <c r="X859" s="17"/>
      <c r="Y859" s="17"/>
      <c r="Z859" s="17"/>
      <c r="AA859" s="17"/>
      <c r="AB859" s="17"/>
    </row>
    <row r="860" customFormat="false" ht="12.75" hidden="false" customHeight="false" outlineLevel="0" collapsed="false">
      <c r="A860" s="15"/>
      <c r="B860" s="18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7"/>
      <c r="U860" s="17"/>
      <c r="V860" s="17"/>
      <c r="W860" s="17"/>
      <c r="X860" s="17"/>
      <c r="Y860" s="17"/>
      <c r="Z860" s="17"/>
      <c r="AA860" s="17"/>
      <c r="AB860" s="17"/>
    </row>
    <row r="861" customFormat="false" ht="12.75" hidden="false" customHeight="false" outlineLevel="0" collapsed="false">
      <c r="A861" s="15"/>
      <c r="B861" s="18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7"/>
      <c r="U861" s="17"/>
      <c r="V861" s="17"/>
      <c r="W861" s="17"/>
      <c r="X861" s="17"/>
      <c r="Y861" s="17"/>
      <c r="Z861" s="17"/>
      <c r="AA861" s="17"/>
      <c r="AB861" s="17"/>
    </row>
    <row r="862" customFormat="false" ht="12.75" hidden="false" customHeight="false" outlineLevel="0" collapsed="false">
      <c r="A862" s="15"/>
      <c r="B862" s="18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7"/>
      <c r="U862" s="17"/>
      <c r="V862" s="17"/>
      <c r="W862" s="17"/>
      <c r="X862" s="17"/>
      <c r="Y862" s="17"/>
      <c r="Z862" s="17"/>
      <c r="AA862" s="17"/>
      <c r="AB862" s="17"/>
    </row>
    <row r="863" customFormat="false" ht="12.75" hidden="false" customHeight="false" outlineLevel="0" collapsed="false">
      <c r="A863" s="15"/>
      <c r="B863" s="18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7"/>
      <c r="U863" s="17"/>
      <c r="V863" s="17"/>
      <c r="W863" s="17"/>
      <c r="X863" s="17"/>
      <c r="Y863" s="17"/>
      <c r="Z863" s="17"/>
      <c r="AA863" s="17"/>
      <c r="AB863" s="17"/>
    </row>
    <row r="864" customFormat="false" ht="12.75" hidden="false" customHeight="false" outlineLevel="0" collapsed="false">
      <c r="A864" s="15"/>
      <c r="B864" s="18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7"/>
      <c r="U864" s="17"/>
      <c r="V864" s="17"/>
      <c r="W864" s="17"/>
      <c r="X864" s="17"/>
      <c r="Y864" s="17"/>
      <c r="Z864" s="17"/>
      <c r="AA864" s="17"/>
      <c r="AB864" s="17"/>
    </row>
    <row r="865" customFormat="false" ht="12.75" hidden="false" customHeight="false" outlineLevel="0" collapsed="false">
      <c r="A865" s="15"/>
      <c r="B865" s="18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7"/>
      <c r="U865" s="17"/>
      <c r="V865" s="17"/>
      <c r="W865" s="17"/>
      <c r="X865" s="17"/>
      <c r="Y865" s="17"/>
      <c r="Z865" s="17"/>
      <c r="AA865" s="17"/>
      <c r="AB865" s="17"/>
    </row>
    <row r="866" customFormat="false" ht="12.75" hidden="false" customHeight="false" outlineLevel="0" collapsed="false">
      <c r="A866" s="15"/>
      <c r="B866" s="18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7"/>
      <c r="U866" s="17"/>
      <c r="V866" s="17"/>
      <c r="W866" s="17"/>
      <c r="X866" s="17"/>
      <c r="Y866" s="17"/>
      <c r="Z866" s="17"/>
      <c r="AA866" s="17"/>
      <c r="AB866" s="17"/>
    </row>
    <row r="867" customFormat="false" ht="12.75" hidden="false" customHeight="false" outlineLevel="0" collapsed="false">
      <c r="A867" s="15"/>
      <c r="B867" s="18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7"/>
      <c r="U867" s="17"/>
      <c r="V867" s="17"/>
      <c r="W867" s="17"/>
      <c r="X867" s="17"/>
      <c r="Y867" s="17"/>
      <c r="Z867" s="17"/>
      <c r="AA867" s="17"/>
      <c r="AB867" s="17"/>
    </row>
    <row r="868" customFormat="false" ht="12.75" hidden="false" customHeight="false" outlineLevel="0" collapsed="false">
      <c r="A868" s="15"/>
      <c r="B868" s="18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7"/>
      <c r="U868" s="17"/>
      <c r="V868" s="17"/>
      <c r="W868" s="17"/>
      <c r="X868" s="17"/>
      <c r="Y868" s="17"/>
      <c r="Z868" s="17"/>
      <c r="AA868" s="17"/>
      <c r="AB868" s="17"/>
    </row>
    <row r="869" customFormat="false" ht="12.75" hidden="false" customHeight="false" outlineLevel="0" collapsed="false">
      <c r="A869" s="15"/>
      <c r="B869" s="18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7"/>
      <c r="U869" s="17"/>
      <c r="V869" s="17"/>
      <c r="W869" s="17"/>
      <c r="X869" s="17"/>
      <c r="Y869" s="17"/>
      <c r="Z869" s="17"/>
      <c r="AA869" s="17"/>
      <c r="AB869" s="17"/>
    </row>
    <row r="870" customFormat="false" ht="12.75" hidden="false" customHeight="false" outlineLevel="0" collapsed="false">
      <c r="A870" s="15"/>
      <c r="B870" s="18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7"/>
      <c r="U870" s="17"/>
      <c r="V870" s="17"/>
      <c r="W870" s="17"/>
      <c r="X870" s="17"/>
      <c r="Y870" s="17"/>
      <c r="Z870" s="17"/>
      <c r="AA870" s="17"/>
      <c r="AB870" s="17"/>
    </row>
    <row r="871" customFormat="false" ht="12.75" hidden="false" customHeight="false" outlineLevel="0" collapsed="false">
      <c r="A871" s="15"/>
      <c r="B871" s="18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7"/>
      <c r="U871" s="17"/>
      <c r="V871" s="17"/>
      <c r="W871" s="17"/>
      <c r="X871" s="17"/>
      <c r="Y871" s="17"/>
      <c r="Z871" s="17"/>
      <c r="AA871" s="17"/>
      <c r="AB871" s="17"/>
    </row>
    <row r="872" customFormat="false" ht="12.75" hidden="false" customHeight="false" outlineLevel="0" collapsed="false">
      <c r="A872" s="15"/>
      <c r="B872" s="18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7"/>
      <c r="U872" s="17"/>
      <c r="V872" s="17"/>
      <c r="W872" s="17"/>
      <c r="X872" s="17"/>
      <c r="Y872" s="17"/>
      <c r="Z872" s="17"/>
      <c r="AA872" s="17"/>
      <c r="AB872" s="17"/>
    </row>
    <row r="873" customFormat="false" ht="12.75" hidden="false" customHeight="false" outlineLevel="0" collapsed="false">
      <c r="A873" s="15"/>
      <c r="B873" s="18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7"/>
      <c r="U873" s="17"/>
      <c r="V873" s="17"/>
      <c r="W873" s="17"/>
      <c r="X873" s="17"/>
      <c r="Y873" s="17"/>
      <c r="Z873" s="17"/>
      <c r="AA873" s="17"/>
      <c r="AB873" s="17"/>
    </row>
    <row r="874" customFormat="false" ht="12.75" hidden="false" customHeight="false" outlineLevel="0" collapsed="false">
      <c r="A874" s="15"/>
      <c r="B874" s="18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7"/>
      <c r="U874" s="17"/>
      <c r="V874" s="17"/>
      <c r="W874" s="17"/>
      <c r="X874" s="17"/>
      <c r="Y874" s="17"/>
      <c r="Z874" s="17"/>
      <c r="AA874" s="17"/>
      <c r="AB874" s="17"/>
    </row>
    <row r="875" customFormat="false" ht="12.75" hidden="false" customHeight="false" outlineLevel="0" collapsed="false">
      <c r="A875" s="15"/>
      <c r="B875" s="18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7"/>
      <c r="U875" s="17"/>
      <c r="V875" s="17"/>
      <c r="W875" s="17"/>
      <c r="X875" s="17"/>
      <c r="Y875" s="17"/>
      <c r="Z875" s="17"/>
      <c r="AA875" s="17"/>
      <c r="AB875" s="17"/>
    </row>
    <row r="876" customFormat="false" ht="12.75" hidden="false" customHeight="false" outlineLevel="0" collapsed="false">
      <c r="A876" s="15"/>
      <c r="B876" s="18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7"/>
      <c r="U876" s="17"/>
      <c r="V876" s="17"/>
      <c r="W876" s="17"/>
      <c r="X876" s="17"/>
      <c r="Y876" s="17"/>
      <c r="Z876" s="17"/>
      <c r="AA876" s="17"/>
      <c r="AB876" s="17"/>
    </row>
    <row r="877" customFormat="false" ht="12.75" hidden="false" customHeight="false" outlineLevel="0" collapsed="false">
      <c r="A877" s="15"/>
      <c r="B877" s="18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7"/>
      <c r="U877" s="17"/>
      <c r="V877" s="17"/>
      <c r="W877" s="17"/>
      <c r="X877" s="17"/>
      <c r="Y877" s="17"/>
      <c r="Z877" s="17"/>
      <c r="AA877" s="17"/>
      <c r="AB877" s="17"/>
    </row>
    <row r="878" customFormat="false" ht="12.75" hidden="false" customHeight="false" outlineLevel="0" collapsed="false">
      <c r="A878" s="15"/>
      <c r="B878" s="18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7"/>
      <c r="U878" s="17"/>
      <c r="V878" s="17"/>
      <c r="W878" s="17"/>
      <c r="X878" s="17"/>
      <c r="Y878" s="17"/>
      <c r="Z878" s="17"/>
      <c r="AA878" s="17"/>
      <c r="AB878" s="17"/>
    </row>
    <row r="879" customFormat="false" ht="12.75" hidden="false" customHeight="false" outlineLevel="0" collapsed="false">
      <c r="A879" s="15"/>
      <c r="B879" s="18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7"/>
      <c r="U879" s="17"/>
      <c r="V879" s="17"/>
      <c r="W879" s="17"/>
      <c r="X879" s="17"/>
      <c r="Y879" s="17"/>
      <c r="Z879" s="17"/>
      <c r="AA879" s="17"/>
      <c r="AB879" s="17"/>
    </row>
    <row r="880" customFormat="false" ht="12.75" hidden="false" customHeight="false" outlineLevel="0" collapsed="false">
      <c r="A880" s="15"/>
      <c r="B880" s="18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7"/>
      <c r="U880" s="17"/>
      <c r="V880" s="17"/>
      <c r="W880" s="17"/>
      <c r="X880" s="17"/>
      <c r="Y880" s="17"/>
      <c r="Z880" s="17"/>
      <c r="AA880" s="17"/>
      <c r="AB880" s="17"/>
    </row>
    <row r="881" customFormat="false" ht="12.75" hidden="false" customHeight="false" outlineLevel="0" collapsed="false">
      <c r="A881" s="15"/>
      <c r="B881" s="18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7"/>
      <c r="U881" s="17"/>
      <c r="V881" s="17"/>
      <c r="W881" s="17"/>
      <c r="X881" s="17"/>
      <c r="Y881" s="17"/>
      <c r="Z881" s="17"/>
      <c r="AA881" s="17"/>
      <c r="AB881" s="17"/>
    </row>
    <row r="882" customFormat="false" ht="12.75" hidden="false" customHeight="false" outlineLevel="0" collapsed="false">
      <c r="A882" s="15"/>
      <c r="B882" s="18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7"/>
      <c r="U882" s="17"/>
      <c r="V882" s="17"/>
      <c r="W882" s="17"/>
      <c r="X882" s="17"/>
      <c r="Y882" s="17"/>
      <c r="Z882" s="17"/>
      <c r="AA882" s="17"/>
      <c r="AB882" s="17"/>
    </row>
    <row r="883" customFormat="false" ht="12.75" hidden="false" customHeight="false" outlineLevel="0" collapsed="false">
      <c r="A883" s="15"/>
      <c r="B883" s="18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7"/>
      <c r="U883" s="17"/>
      <c r="V883" s="17"/>
      <c r="W883" s="17"/>
      <c r="X883" s="17"/>
      <c r="Y883" s="17"/>
      <c r="Z883" s="17"/>
      <c r="AA883" s="17"/>
      <c r="AB883" s="17"/>
    </row>
    <row r="884" customFormat="false" ht="12.75" hidden="false" customHeight="false" outlineLevel="0" collapsed="false">
      <c r="A884" s="15"/>
      <c r="B884" s="18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7"/>
      <c r="U884" s="17"/>
      <c r="V884" s="17"/>
      <c r="W884" s="17"/>
      <c r="X884" s="17"/>
      <c r="Y884" s="17"/>
      <c r="Z884" s="17"/>
      <c r="AA884" s="17"/>
      <c r="AB884" s="17"/>
    </row>
    <row r="885" customFormat="false" ht="12.75" hidden="false" customHeight="false" outlineLevel="0" collapsed="false">
      <c r="A885" s="15"/>
      <c r="B885" s="18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7"/>
      <c r="U885" s="17"/>
      <c r="V885" s="17"/>
      <c r="W885" s="17"/>
      <c r="X885" s="17"/>
      <c r="Y885" s="17"/>
      <c r="Z885" s="17"/>
      <c r="AA885" s="17"/>
      <c r="AB885" s="17"/>
    </row>
    <row r="886" customFormat="false" ht="12.75" hidden="false" customHeight="false" outlineLevel="0" collapsed="false">
      <c r="A886" s="15"/>
      <c r="B886" s="18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7"/>
      <c r="U886" s="17"/>
      <c r="V886" s="17"/>
      <c r="W886" s="17"/>
      <c r="X886" s="17"/>
      <c r="Y886" s="17"/>
      <c r="Z886" s="17"/>
      <c r="AA886" s="17"/>
      <c r="AB886" s="17"/>
    </row>
    <row r="887" customFormat="false" ht="12.75" hidden="false" customHeight="false" outlineLevel="0" collapsed="false">
      <c r="A887" s="15"/>
      <c r="B887" s="18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7"/>
      <c r="U887" s="17"/>
      <c r="V887" s="17"/>
      <c r="W887" s="17"/>
      <c r="X887" s="17"/>
      <c r="Y887" s="17"/>
      <c r="Z887" s="17"/>
      <c r="AA887" s="17"/>
      <c r="AB887" s="17"/>
    </row>
    <row r="888" customFormat="false" ht="12.75" hidden="false" customHeight="false" outlineLevel="0" collapsed="false">
      <c r="A888" s="15"/>
      <c r="B888" s="18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7"/>
      <c r="U888" s="17"/>
      <c r="V888" s="17"/>
      <c r="W888" s="17"/>
      <c r="X888" s="17"/>
      <c r="Y888" s="17"/>
      <c r="Z888" s="17"/>
      <c r="AA888" s="17"/>
      <c r="AB888" s="17"/>
    </row>
    <row r="889" customFormat="false" ht="12.75" hidden="false" customHeight="false" outlineLevel="0" collapsed="false">
      <c r="A889" s="15"/>
      <c r="B889" s="18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7"/>
      <c r="U889" s="17"/>
      <c r="V889" s="17"/>
      <c r="W889" s="17"/>
      <c r="X889" s="17"/>
      <c r="Y889" s="17"/>
      <c r="Z889" s="17"/>
      <c r="AA889" s="17"/>
      <c r="AB889" s="17"/>
    </row>
    <row r="890" customFormat="false" ht="12.75" hidden="false" customHeight="false" outlineLevel="0" collapsed="false">
      <c r="A890" s="15"/>
      <c r="B890" s="18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7"/>
      <c r="U890" s="17"/>
      <c r="V890" s="17"/>
      <c r="W890" s="17"/>
      <c r="X890" s="17"/>
      <c r="Y890" s="17"/>
      <c r="Z890" s="17"/>
      <c r="AA890" s="17"/>
      <c r="AB890" s="17"/>
    </row>
    <row r="891" customFormat="false" ht="12.75" hidden="false" customHeight="false" outlineLevel="0" collapsed="false">
      <c r="A891" s="15"/>
      <c r="B891" s="18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7"/>
      <c r="U891" s="17"/>
      <c r="V891" s="17"/>
      <c r="W891" s="17"/>
      <c r="X891" s="17"/>
      <c r="Y891" s="17"/>
      <c r="Z891" s="17"/>
      <c r="AA891" s="17"/>
      <c r="AB891" s="17"/>
    </row>
    <row r="892" customFormat="false" ht="12.75" hidden="false" customHeight="false" outlineLevel="0" collapsed="false">
      <c r="A892" s="15"/>
      <c r="B892" s="18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7"/>
      <c r="U892" s="17"/>
      <c r="V892" s="17"/>
      <c r="W892" s="17"/>
      <c r="X892" s="17"/>
      <c r="Y892" s="17"/>
      <c r="Z892" s="17"/>
      <c r="AA892" s="17"/>
      <c r="AB892" s="17"/>
    </row>
    <row r="893" customFormat="false" ht="12.75" hidden="false" customHeight="false" outlineLevel="0" collapsed="false">
      <c r="A893" s="15"/>
      <c r="B893" s="18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7"/>
      <c r="U893" s="17"/>
      <c r="V893" s="17"/>
      <c r="W893" s="17"/>
      <c r="X893" s="17"/>
      <c r="Y893" s="17"/>
      <c r="Z893" s="17"/>
      <c r="AA893" s="17"/>
      <c r="AB893" s="17"/>
    </row>
    <row r="894" customFormat="false" ht="12.75" hidden="false" customHeight="false" outlineLevel="0" collapsed="false">
      <c r="A894" s="15"/>
      <c r="B894" s="18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7"/>
      <c r="U894" s="17"/>
      <c r="V894" s="17"/>
      <c r="W894" s="17"/>
      <c r="X894" s="17"/>
      <c r="Y894" s="17"/>
      <c r="Z894" s="17"/>
      <c r="AA894" s="17"/>
      <c r="AB894" s="17"/>
    </row>
    <row r="895" customFormat="false" ht="12.75" hidden="false" customHeight="false" outlineLevel="0" collapsed="false">
      <c r="A895" s="15"/>
      <c r="B895" s="18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7"/>
      <c r="U895" s="17"/>
      <c r="V895" s="17"/>
      <c r="W895" s="17"/>
      <c r="X895" s="17"/>
      <c r="Y895" s="17"/>
      <c r="Z895" s="17"/>
      <c r="AA895" s="17"/>
      <c r="AB895" s="17"/>
    </row>
    <row r="896" customFormat="false" ht="12.75" hidden="false" customHeight="false" outlineLevel="0" collapsed="false">
      <c r="A896" s="15"/>
      <c r="B896" s="18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7"/>
      <c r="U896" s="17"/>
      <c r="V896" s="17"/>
      <c r="W896" s="17"/>
      <c r="X896" s="17"/>
      <c r="Y896" s="17"/>
      <c r="Z896" s="17"/>
      <c r="AA896" s="17"/>
      <c r="AB896" s="17"/>
    </row>
    <row r="897" customFormat="false" ht="12.75" hidden="false" customHeight="false" outlineLevel="0" collapsed="false">
      <c r="A897" s="15"/>
      <c r="B897" s="18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7"/>
      <c r="U897" s="17"/>
      <c r="V897" s="17"/>
      <c r="W897" s="17"/>
      <c r="X897" s="17"/>
      <c r="Y897" s="17"/>
      <c r="Z897" s="17"/>
      <c r="AA897" s="17"/>
      <c r="AB897" s="17"/>
    </row>
    <row r="898" customFormat="false" ht="12.75" hidden="false" customHeight="false" outlineLevel="0" collapsed="false">
      <c r="A898" s="15"/>
      <c r="B898" s="18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7"/>
      <c r="U898" s="17"/>
      <c r="V898" s="17"/>
      <c r="W898" s="17"/>
      <c r="X898" s="17"/>
      <c r="Y898" s="17"/>
      <c r="Z898" s="17"/>
      <c r="AA898" s="17"/>
      <c r="AB898" s="17"/>
    </row>
    <row r="899" customFormat="false" ht="12.75" hidden="false" customHeight="false" outlineLevel="0" collapsed="false">
      <c r="A899" s="15"/>
      <c r="B899" s="18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7"/>
      <c r="U899" s="17"/>
      <c r="V899" s="17"/>
      <c r="W899" s="17"/>
      <c r="X899" s="17"/>
      <c r="Y899" s="17"/>
      <c r="Z899" s="17"/>
      <c r="AA899" s="17"/>
      <c r="AB899" s="17"/>
    </row>
    <row r="900" customFormat="false" ht="12.75" hidden="false" customHeight="false" outlineLevel="0" collapsed="false">
      <c r="A900" s="15"/>
      <c r="B900" s="18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7"/>
      <c r="U900" s="17"/>
      <c r="V900" s="17"/>
      <c r="W900" s="17"/>
      <c r="X900" s="17"/>
      <c r="Y900" s="17"/>
      <c r="Z900" s="17"/>
      <c r="AA900" s="17"/>
      <c r="AB900" s="17"/>
    </row>
    <row r="901" customFormat="false" ht="12.75" hidden="false" customHeight="false" outlineLevel="0" collapsed="false">
      <c r="A901" s="15"/>
      <c r="B901" s="18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7"/>
      <c r="U901" s="17"/>
      <c r="V901" s="17"/>
      <c r="W901" s="17"/>
      <c r="X901" s="17"/>
      <c r="Y901" s="17"/>
      <c r="Z901" s="17"/>
      <c r="AA901" s="17"/>
      <c r="AB901" s="17"/>
    </row>
    <row r="902" customFormat="false" ht="12.75" hidden="false" customHeight="false" outlineLevel="0" collapsed="false">
      <c r="A902" s="15"/>
      <c r="B902" s="18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7"/>
      <c r="U902" s="17"/>
      <c r="V902" s="17"/>
      <c r="W902" s="17"/>
      <c r="X902" s="17"/>
      <c r="Y902" s="17"/>
      <c r="Z902" s="17"/>
      <c r="AA902" s="17"/>
      <c r="AB902" s="17"/>
    </row>
    <row r="903" customFormat="false" ht="12.75" hidden="false" customHeight="false" outlineLevel="0" collapsed="false">
      <c r="A903" s="15"/>
      <c r="B903" s="18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7"/>
      <c r="U903" s="17"/>
      <c r="V903" s="17"/>
      <c r="W903" s="17"/>
      <c r="X903" s="17"/>
      <c r="Y903" s="17"/>
      <c r="Z903" s="17"/>
      <c r="AA903" s="17"/>
      <c r="AB903" s="17"/>
    </row>
    <row r="904" customFormat="false" ht="12.75" hidden="false" customHeight="false" outlineLevel="0" collapsed="false">
      <c r="A904" s="15"/>
      <c r="B904" s="18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7"/>
      <c r="U904" s="17"/>
      <c r="V904" s="17"/>
      <c r="W904" s="17"/>
      <c r="X904" s="17"/>
      <c r="Y904" s="17"/>
      <c r="Z904" s="17"/>
      <c r="AA904" s="17"/>
      <c r="AB904" s="17"/>
    </row>
    <row r="905" customFormat="false" ht="12.75" hidden="false" customHeight="false" outlineLevel="0" collapsed="false">
      <c r="A905" s="15"/>
      <c r="B905" s="18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7"/>
      <c r="U905" s="17"/>
      <c r="V905" s="17"/>
      <c r="W905" s="17"/>
      <c r="X905" s="17"/>
      <c r="Y905" s="17"/>
      <c r="Z905" s="17"/>
      <c r="AA905" s="17"/>
      <c r="AB905" s="17"/>
    </row>
    <row r="906" customFormat="false" ht="12.75" hidden="false" customHeight="false" outlineLevel="0" collapsed="false">
      <c r="A906" s="15"/>
      <c r="B906" s="18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7"/>
      <c r="U906" s="17"/>
      <c r="V906" s="17"/>
      <c r="W906" s="17"/>
      <c r="X906" s="17"/>
      <c r="Y906" s="17"/>
      <c r="Z906" s="17"/>
      <c r="AA906" s="17"/>
      <c r="AB906" s="17"/>
    </row>
    <row r="907" customFormat="false" ht="12.75" hidden="false" customHeight="false" outlineLevel="0" collapsed="false">
      <c r="A907" s="15"/>
      <c r="B907" s="18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7"/>
      <c r="U907" s="17"/>
      <c r="V907" s="17"/>
      <c r="W907" s="17"/>
      <c r="X907" s="17"/>
      <c r="Y907" s="17"/>
      <c r="Z907" s="17"/>
      <c r="AA907" s="17"/>
      <c r="AB907" s="17"/>
    </row>
    <row r="908" customFormat="false" ht="12.75" hidden="false" customHeight="false" outlineLevel="0" collapsed="false">
      <c r="A908" s="15"/>
      <c r="B908" s="18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7"/>
      <c r="U908" s="17"/>
      <c r="V908" s="17"/>
      <c r="W908" s="17"/>
      <c r="X908" s="17"/>
      <c r="Y908" s="17"/>
      <c r="Z908" s="17"/>
      <c r="AA908" s="17"/>
      <c r="AB908" s="17"/>
    </row>
    <row r="909" customFormat="false" ht="12.75" hidden="false" customHeight="false" outlineLevel="0" collapsed="false">
      <c r="A909" s="15"/>
      <c r="B909" s="18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7"/>
      <c r="U909" s="17"/>
      <c r="V909" s="17"/>
      <c r="W909" s="17"/>
      <c r="X909" s="17"/>
      <c r="Y909" s="17"/>
      <c r="Z909" s="17"/>
      <c r="AA909" s="17"/>
      <c r="AB909" s="17"/>
    </row>
    <row r="910" customFormat="false" ht="12.75" hidden="false" customHeight="false" outlineLevel="0" collapsed="false">
      <c r="A910" s="15"/>
      <c r="B910" s="18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7"/>
      <c r="U910" s="17"/>
      <c r="V910" s="17"/>
      <c r="W910" s="17"/>
      <c r="X910" s="17"/>
      <c r="Y910" s="17"/>
      <c r="Z910" s="17"/>
      <c r="AA910" s="17"/>
      <c r="AB910" s="17"/>
    </row>
    <row r="911" customFormat="false" ht="12.75" hidden="false" customHeight="false" outlineLevel="0" collapsed="false">
      <c r="A911" s="15"/>
      <c r="B911" s="18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7"/>
      <c r="U911" s="17"/>
      <c r="V911" s="17"/>
      <c r="W911" s="17"/>
      <c r="X911" s="17"/>
      <c r="Y911" s="17"/>
      <c r="Z911" s="17"/>
      <c r="AA911" s="17"/>
      <c r="AB911" s="17"/>
    </row>
    <row r="912" customFormat="false" ht="12.75" hidden="false" customHeight="false" outlineLevel="0" collapsed="false">
      <c r="A912" s="15"/>
      <c r="B912" s="18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7"/>
      <c r="U912" s="17"/>
      <c r="V912" s="17"/>
      <c r="W912" s="17"/>
      <c r="X912" s="17"/>
      <c r="Y912" s="17"/>
      <c r="Z912" s="17"/>
      <c r="AA912" s="17"/>
      <c r="AB912" s="17"/>
    </row>
    <row r="913" customFormat="false" ht="12.75" hidden="false" customHeight="false" outlineLevel="0" collapsed="false">
      <c r="A913" s="15"/>
      <c r="B913" s="18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7"/>
      <c r="U913" s="17"/>
      <c r="V913" s="17"/>
      <c r="W913" s="17"/>
      <c r="X913" s="17"/>
      <c r="Y913" s="17"/>
      <c r="Z913" s="17"/>
      <c r="AA913" s="17"/>
      <c r="AB913" s="17"/>
    </row>
    <row r="914" customFormat="false" ht="12.75" hidden="false" customHeight="false" outlineLevel="0" collapsed="false">
      <c r="A914" s="15"/>
      <c r="B914" s="18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7"/>
      <c r="U914" s="17"/>
      <c r="V914" s="17"/>
      <c r="W914" s="17"/>
      <c r="X914" s="17"/>
      <c r="Y914" s="17"/>
      <c r="Z914" s="17"/>
      <c r="AA914" s="17"/>
      <c r="AB914" s="17"/>
    </row>
    <row r="915" customFormat="false" ht="12.75" hidden="false" customHeight="false" outlineLevel="0" collapsed="false">
      <c r="A915" s="15"/>
      <c r="B915" s="18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7"/>
      <c r="U915" s="17"/>
      <c r="V915" s="17"/>
      <c r="W915" s="17"/>
      <c r="X915" s="17"/>
      <c r="Y915" s="17"/>
      <c r="Z915" s="17"/>
      <c r="AA915" s="17"/>
      <c r="AB915" s="17"/>
    </row>
    <row r="916" customFormat="false" ht="12.75" hidden="false" customHeight="false" outlineLevel="0" collapsed="false">
      <c r="A916" s="15"/>
      <c r="B916" s="18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7"/>
      <c r="U916" s="17"/>
      <c r="V916" s="17"/>
      <c r="W916" s="17"/>
      <c r="X916" s="17"/>
      <c r="Y916" s="17"/>
      <c r="Z916" s="17"/>
      <c r="AA916" s="17"/>
      <c r="AB916" s="17"/>
    </row>
    <row r="917" customFormat="false" ht="12.75" hidden="false" customHeight="false" outlineLevel="0" collapsed="false">
      <c r="A917" s="15"/>
      <c r="B917" s="18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7"/>
      <c r="U917" s="17"/>
      <c r="V917" s="17"/>
      <c r="W917" s="17"/>
      <c r="X917" s="17"/>
      <c r="Y917" s="17"/>
      <c r="Z917" s="17"/>
      <c r="AA917" s="17"/>
      <c r="AB917" s="17"/>
    </row>
    <row r="918" customFormat="false" ht="12.75" hidden="false" customHeight="false" outlineLevel="0" collapsed="false">
      <c r="A918" s="15"/>
      <c r="B918" s="18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7"/>
      <c r="U918" s="17"/>
      <c r="V918" s="17"/>
      <c r="W918" s="17"/>
      <c r="X918" s="17"/>
      <c r="Y918" s="17"/>
      <c r="Z918" s="17"/>
      <c r="AA918" s="17"/>
      <c r="AB918" s="17"/>
    </row>
    <row r="919" customFormat="false" ht="12.75" hidden="false" customHeight="false" outlineLevel="0" collapsed="false">
      <c r="A919" s="15"/>
      <c r="B919" s="18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7"/>
      <c r="U919" s="17"/>
      <c r="V919" s="17"/>
      <c r="W919" s="17"/>
      <c r="X919" s="17"/>
      <c r="Y919" s="17"/>
      <c r="Z919" s="17"/>
      <c r="AA919" s="17"/>
      <c r="AB919" s="17"/>
    </row>
    <row r="920" customFormat="false" ht="12.75" hidden="false" customHeight="false" outlineLevel="0" collapsed="false">
      <c r="A920" s="15"/>
      <c r="B920" s="18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7"/>
      <c r="U920" s="17"/>
      <c r="V920" s="17"/>
      <c r="W920" s="17"/>
      <c r="X920" s="17"/>
      <c r="Y920" s="17"/>
      <c r="Z920" s="17"/>
      <c r="AA920" s="17"/>
      <c r="AB920" s="17"/>
    </row>
    <row r="921" customFormat="false" ht="12.75" hidden="false" customHeight="false" outlineLevel="0" collapsed="false">
      <c r="A921" s="15"/>
      <c r="B921" s="18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7"/>
      <c r="U921" s="17"/>
      <c r="V921" s="17"/>
      <c r="W921" s="17"/>
      <c r="X921" s="17"/>
      <c r="Y921" s="17"/>
      <c r="Z921" s="17"/>
      <c r="AA921" s="17"/>
      <c r="AB921" s="17"/>
    </row>
    <row r="922" customFormat="false" ht="12.75" hidden="false" customHeight="false" outlineLevel="0" collapsed="false">
      <c r="A922" s="15"/>
      <c r="B922" s="18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7"/>
      <c r="U922" s="17"/>
      <c r="V922" s="17"/>
      <c r="W922" s="17"/>
      <c r="X922" s="17"/>
      <c r="Y922" s="17"/>
      <c r="Z922" s="17"/>
      <c r="AA922" s="17"/>
      <c r="AB922" s="17"/>
    </row>
    <row r="923" customFormat="false" ht="12.75" hidden="false" customHeight="false" outlineLevel="0" collapsed="false">
      <c r="A923" s="15"/>
      <c r="B923" s="18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7"/>
      <c r="U923" s="17"/>
      <c r="V923" s="17"/>
      <c r="W923" s="17"/>
      <c r="X923" s="17"/>
      <c r="Y923" s="17"/>
      <c r="Z923" s="17"/>
      <c r="AA923" s="17"/>
      <c r="AB923" s="17"/>
    </row>
    <row r="924" customFormat="false" ht="12.75" hidden="false" customHeight="false" outlineLevel="0" collapsed="false">
      <c r="A924" s="15"/>
      <c r="B924" s="18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7"/>
      <c r="U924" s="17"/>
      <c r="V924" s="17"/>
      <c r="W924" s="17"/>
      <c r="X924" s="17"/>
      <c r="Y924" s="17"/>
      <c r="Z924" s="17"/>
      <c r="AA924" s="17"/>
      <c r="AB924" s="17"/>
    </row>
    <row r="925" customFormat="false" ht="12.75" hidden="false" customHeight="false" outlineLevel="0" collapsed="false">
      <c r="A925" s="15"/>
      <c r="B925" s="18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7"/>
      <c r="U925" s="17"/>
      <c r="V925" s="17"/>
      <c r="W925" s="17"/>
      <c r="X925" s="17"/>
      <c r="Y925" s="17"/>
      <c r="Z925" s="17"/>
      <c r="AA925" s="17"/>
      <c r="AB925" s="17"/>
    </row>
    <row r="926" customFormat="false" ht="12.75" hidden="false" customHeight="false" outlineLevel="0" collapsed="false">
      <c r="A926" s="15"/>
      <c r="B926" s="18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7"/>
      <c r="U926" s="17"/>
      <c r="V926" s="17"/>
      <c r="W926" s="17"/>
      <c r="X926" s="17"/>
      <c r="Y926" s="17"/>
      <c r="Z926" s="17"/>
      <c r="AA926" s="17"/>
      <c r="AB926" s="17"/>
    </row>
    <row r="927" customFormat="false" ht="12.75" hidden="false" customHeight="false" outlineLevel="0" collapsed="false">
      <c r="A927" s="15"/>
      <c r="B927" s="18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7"/>
      <c r="U927" s="17"/>
      <c r="V927" s="17"/>
      <c r="W927" s="17"/>
      <c r="X927" s="17"/>
      <c r="Y927" s="17"/>
      <c r="Z927" s="17"/>
      <c r="AA927" s="17"/>
      <c r="AB927" s="17"/>
    </row>
    <row r="928" customFormat="false" ht="12.75" hidden="false" customHeight="false" outlineLevel="0" collapsed="false">
      <c r="A928" s="15"/>
      <c r="B928" s="18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7"/>
      <c r="U928" s="17"/>
      <c r="V928" s="17"/>
      <c r="W928" s="17"/>
      <c r="X928" s="17"/>
      <c r="Y928" s="17"/>
      <c r="Z928" s="17"/>
      <c r="AA928" s="17"/>
      <c r="AB928" s="17"/>
    </row>
    <row r="929" customFormat="false" ht="12.75" hidden="false" customHeight="false" outlineLevel="0" collapsed="false">
      <c r="A929" s="15"/>
      <c r="B929" s="18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7"/>
      <c r="U929" s="17"/>
      <c r="V929" s="17"/>
      <c r="W929" s="17"/>
      <c r="X929" s="17"/>
      <c r="Y929" s="17"/>
      <c r="Z929" s="17"/>
      <c r="AA929" s="17"/>
      <c r="AB929" s="17"/>
    </row>
    <row r="930" customFormat="false" ht="12.75" hidden="false" customHeight="false" outlineLevel="0" collapsed="false">
      <c r="A930" s="15"/>
      <c r="B930" s="18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7"/>
      <c r="U930" s="17"/>
      <c r="V930" s="17"/>
      <c r="W930" s="17"/>
      <c r="X930" s="17"/>
      <c r="Y930" s="17"/>
      <c r="Z930" s="17"/>
      <c r="AA930" s="17"/>
      <c r="AB930" s="17"/>
    </row>
    <row r="931" customFormat="false" ht="12.75" hidden="false" customHeight="false" outlineLevel="0" collapsed="false">
      <c r="A931" s="15"/>
      <c r="B931" s="18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7"/>
      <c r="U931" s="17"/>
      <c r="V931" s="17"/>
      <c r="W931" s="17"/>
      <c r="X931" s="17"/>
      <c r="Y931" s="17"/>
      <c r="Z931" s="17"/>
      <c r="AA931" s="17"/>
      <c r="AB931" s="17"/>
    </row>
    <row r="932" customFormat="false" ht="12.75" hidden="false" customHeight="false" outlineLevel="0" collapsed="false">
      <c r="A932" s="15"/>
      <c r="B932" s="18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7"/>
      <c r="U932" s="17"/>
      <c r="V932" s="17"/>
      <c r="W932" s="17"/>
      <c r="X932" s="17"/>
      <c r="Y932" s="17"/>
      <c r="Z932" s="17"/>
      <c r="AA932" s="17"/>
      <c r="AB932" s="17"/>
    </row>
    <row r="933" customFormat="false" ht="12.75" hidden="false" customHeight="false" outlineLevel="0" collapsed="false">
      <c r="A933" s="15"/>
      <c r="B933" s="18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7"/>
      <c r="U933" s="17"/>
      <c r="V933" s="17"/>
      <c r="W933" s="17"/>
      <c r="X933" s="17"/>
      <c r="Y933" s="17"/>
      <c r="Z933" s="17"/>
      <c r="AA933" s="17"/>
      <c r="AB933" s="17"/>
    </row>
    <row r="934" customFormat="false" ht="12.75" hidden="false" customHeight="false" outlineLevel="0" collapsed="false">
      <c r="A934" s="15"/>
      <c r="B934" s="18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7"/>
      <c r="U934" s="17"/>
      <c r="V934" s="17"/>
      <c r="W934" s="17"/>
      <c r="X934" s="17"/>
      <c r="Y934" s="17"/>
      <c r="Z934" s="17"/>
      <c r="AA934" s="17"/>
      <c r="AB934" s="17"/>
    </row>
    <row r="935" customFormat="false" ht="12.75" hidden="false" customHeight="false" outlineLevel="0" collapsed="false">
      <c r="A935" s="15"/>
      <c r="B935" s="18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7"/>
      <c r="U935" s="17"/>
      <c r="V935" s="17"/>
      <c r="W935" s="17"/>
      <c r="X935" s="17"/>
      <c r="Y935" s="17"/>
      <c r="Z935" s="17"/>
      <c r="AA935" s="17"/>
      <c r="AB935" s="17"/>
    </row>
    <row r="936" customFormat="false" ht="12.75" hidden="false" customHeight="false" outlineLevel="0" collapsed="false">
      <c r="A936" s="15"/>
      <c r="B936" s="18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7"/>
      <c r="U936" s="17"/>
      <c r="V936" s="17"/>
      <c r="W936" s="17"/>
      <c r="X936" s="17"/>
      <c r="Y936" s="17"/>
      <c r="Z936" s="17"/>
      <c r="AA936" s="17"/>
      <c r="AB936" s="17"/>
    </row>
    <row r="937" customFormat="false" ht="12.75" hidden="false" customHeight="false" outlineLevel="0" collapsed="false">
      <c r="A937" s="15"/>
      <c r="B937" s="18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7"/>
      <c r="U937" s="17"/>
      <c r="V937" s="17"/>
      <c r="W937" s="17"/>
      <c r="X937" s="17"/>
      <c r="Y937" s="17"/>
      <c r="Z937" s="17"/>
      <c r="AA937" s="17"/>
      <c r="AB937" s="17"/>
    </row>
    <row r="938" customFormat="false" ht="12.75" hidden="false" customHeight="false" outlineLevel="0" collapsed="false">
      <c r="A938" s="15"/>
      <c r="B938" s="18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7"/>
      <c r="U938" s="17"/>
      <c r="V938" s="17"/>
      <c r="W938" s="17"/>
      <c r="X938" s="17"/>
      <c r="Y938" s="17"/>
      <c r="Z938" s="17"/>
      <c r="AA938" s="17"/>
      <c r="AB938" s="17"/>
    </row>
    <row r="939" customFormat="false" ht="12.75" hidden="false" customHeight="false" outlineLevel="0" collapsed="false">
      <c r="A939" s="15"/>
      <c r="B939" s="18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7"/>
      <c r="U939" s="17"/>
      <c r="V939" s="17"/>
      <c r="W939" s="17"/>
      <c r="X939" s="17"/>
      <c r="Y939" s="17"/>
      <c r="Z939" s="17"/>
      <c r="AA939" s="17"/>
      <c r="AB939" s="17"/>
    </row>
    <row r="940" customFormat="false" ht="12.75" hidden="false" customHeight="false" outlineLevel="0" collapsed="false">
      <c r="A940" s="15"/>
      <c r="B940" s="18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7"/>
      <c r="U940" s="17"/>
      <c r="V940" s="17"/>
      <c r="W940" s="17"/>
      <c r="X940" s="17"/>
      <c r="Y940" s="17"/>
      <c r="Z940" s="17"/>
      <c r="AA940" s="17"/>
      <c r="AB940" s="17"/>
    </row>
    <row r="941" customFormat="false" ht="12.75" hidden="false" customHeight="false" outlineLevel="0" collapsed="false">
      <c r="A941" s="15"/>
      <c r="B941" s="18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7"/>
      <c r="U941" s="17"/>
      <c r="V941" s="17"/>
      <c r="W941" s="17"/>
      <c r="X941" s="17"/>
      <c r="Y941" s="17"/>
      <c r="Z941" s="17"/>
      <c r="AA941" s="17"/>
      <c r="AB941" s="17"/>
    </row>
    <row r="942" customFormat="false" ht="12.75" hidden="false" customHeight="false" outlineLevel="0" collapsed="false">
      <c r="A942" s="15"/>
      <c r="B942" s="18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7"/>
      <c r="U942" s="17"/>
      <c r="V942" s="17"/>
      <c r="W942" s="17"/>
      <c r="X942" s="17"/>
      <c r="Y942" s="17"/>
      <c r="Z942" s="17"/>
      <c r="AA942" s="17"/>
      <c r="AB942" s="17"/>
    </row>
    <row r="943" customFormat="false" ht="12.75" hidden="false" customHeight="false" outlineLevel="0" collapsed="false">
      <c r="A943" s="15"/>
      <c r="B943" s="18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7"/>
      <c r="U943" s="17"/>
      <c r="V943" s="17"/>
      <c r="W943" s="17"/>
      <c r="X943" s="17"/>
      <c r="Y943" s="17"/>
      <c r="Z943" s="17"/>
      <c r="AA943" s="17"/>
      <c r="AB943" s="17"/>
    </row>
    <row r="944" customFormat="false" ht="12.75" hidden="false" customHeight="false" outlineLevel="0" collapsed="false">
      <c r="A944" s="15"/>
      <c r="B944" s="18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7"/>
      <c r="U944" s="17"/>
      <c r="V944" s="17"/>
      <c r="W944" s="17"/>
      <c r="X944" s="17"/>
      <c r="Y944" s="17"/>
      <c r="Z944" s="17"/>
      <c r="AA944" s="17"/>
      <c r="AB944" s="17"/>
    </row>
    <row r="945" customFormat="false" ht="12.75" hidden="false" customHeight="false" outlineLevel="0" collapsed="false">
      <c r="A945" s="15"/>
      <c r="B945" s="18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7"/>
      <c r="U945" s="17"/>
      <c r="V945" s="17"/>
      <c r="W945" s="17"/>
      <c r="X945" s="17"/>
      <c r="Y945" s="17"/>
      <c r="Z945" s="17"/>
      <c r="AA945" s="17"/>
      <c r="AB945" s="17"/>
    </row>
    <row r="946" customFormat="false" ht="12.75" hidden="false" customHeight="false" outlineLevel="0" collapsed="false">
      <c r="A946" s="15"/>
      <c r="B946" s="18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7"/>
      <c r="U946" s="17"/>
      <c r="V946" s="17"/>
      <c r="W946" s="17"/>
      <c r="X946" s="17"/>
      <c r="Y946" s="17"/>
      <c r="Z946" s="17"/>
      <c r="AA946" s="17"/>
      <c r="AB946" s="17"/>
    </row>
    <row r="947" customFormat="false" ht="12.75" hidden="false" customHeight="false" outlineLevel="0" collapsed="false">
      <c r="A947" s="15"/>
      <c r="B947" s="18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7"/>
      <c r="U947" s="17"/>
      <c r="V947" s="17"/>
      <c r="W947" s="17"/>
      <c r="X947" s="17"/>
      <c r="Y947" s="17"/>
      <c r="Z947" s="17"/>
      <c r="AA947" s="17"/>
      <c r="AB947" s="17"/>
    </row>
    <row r="948" customFormat="false" ht="12.75" hidden="false" customHeight="false" outlineLevel="0" collapsed="false">
      <c r="A948" s="15"/>
      <c r="B948" s="18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7"/>
      <c r="U948" s="17"/>
      <c r="V948" s="17"/>
      <c r="W948" s="17"/>
      <c r="X948" s="17"/>
      <c r="Y948" s="17"/>
      <c r="Z948" s="17"/>
      <c r="AA948" s="17"/>
      <c r="AB948" s="17"/>
    </row>
    <row r="949" customFormat="false" ht="12.75" hidden="false" customHeight="false" outlineLevel="0" collapsed="false">
      <c r="A949" s="15"/>
      <c r="B949" s="18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7"/>
      <c r="U949" s="17"/>
      <c r="V949" s="17"/>
      <c r="W949" s="17"/>
      <c r="X949" s="17"/>
      <c r="Y949" s="17"/>
      <c r="Z949" s="17"/>
      <c r="AA949" s="17"/>
      <c r="AB949" s="17"/>
    </row>
    <row r="950" customFormat="false" ht="12.75" hidden="false" customHeight="false" outlineLevel="0" collapsed="false">
      <c r="A950" s="15"/>
      <c r="B950" s="18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7"/>
      <c r="U950" s="17"/>
      <c r="V950" s="17"/>
      <c r="W950" s="17"/>
      <c r="X950" s="17"/>
      <c r="Y950" s="17"/>
      <c r="Z950" s="17"/>
      <c r="AA950" s="17"/>
      <c r="AB950" s="17"/>
    </row>
    <row r="951" customFormat="false" ht="12.75" hidden="false" customHeight="false" outlineLevel="0" collapsed="false">
      <c r="A951" s="15"/>
      <c r="B951" s="18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7"/>
      <c r="U951" s="17"/>
      <c r="V951" s="17"/>
      <c r="W951" s="17"/>
      <c r="X951" s="17"/>
      <c r="Y951" s="17"/>
      <c r="Z951" s="17"/>
      <c r="AA951" s="17"/>
      <c r="AB951" s="17"/>
    </row>
    <row r="952" customFormat="false" ht="12.75" hidden="false" customHeight="false" outlineLevel="0" collapsed="false">
      <c r="A952" s="15"/>
      <c r="B952" s="18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7"/>
      <c r="U952" s="17"/>
      <c r="V952" s="17"/>
      <c r="W952" s="17"/>
      <c r="X952" s="17"/>
      <c r="Y952" s="17"/>
      <c r="Z952" s="17"/>
      <c r="AA952" s="17"/>
      <c r="AB952" s="17"/>
    </row>
    <row r="953" customFormat="false" ht="12.75" hidden="false" customHeight="false" outlineLevel="0" collapsed="false">
      <c r="A953" s="15"/>
      <c r="B953" s="18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7"/>
      <c r="U953" s="17"/>
      <c r="V953" s="17"/>
      <c r="W953" s="17"/>
      <c r="X953" s="17"/>
      <c r="Y953" s="17"/>
      <c r="Z953" s="17"/>
      <c r="AA953" s="17"/>
      <c r="AB953" s="17"/>
    </row>
    <row r="954" customFormat="false" ht="12.75" hidden="false" customHeight="false" outlineLevel="0" collapsed="false">
      <c r="A954" s="15"/>
      <c r="B954" s="18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7"/>
      <c r="U954" s="17"/>
      <c r="V954" s="17"/>
      <c r="W954" s="17"/>
      <c r="X954" s="17"/>
      <c r="Y954" s="17"/>
      <c r="Z954" s="17"/>
      <c r="AA954" s="17"/>
      <c r="AB954" s="17"/>
    </row>
    <row r="955" customFormat="false" ht="12.75" hidden="false" customHeight="false" outlineLevel="0" collapsed="false">
      <c r="A955" s="15"/>
      <c r="B955" s="18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7"/>
      <c r="U955" s="17"/>
      <c r="V955" s="17"/>
      <c r="W955" s="17"/>
      <c r="X955" s="17"/>
      <c r="Y955" s="17"/>
      <c r="Z955" s="17"/>
      <c r="AA955" s="17"/>
      <c r="AB955" s="17"/>
    </row>
    <row r="956" customFormat="false" ht="12.75" hidden="false" customHeight="false" outlineLevel="0" collapsed="false">
      <c r="A956" s="15"/>
      <c r="B956" s="18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7"/>
      <c r="U956" s="17"/>
      <c r="V956" s="17"/>
      <c r="W956" s="17"/>
      <c r="X956" s="17"/>
      <c r="Y956" s="17"/>
      <c r="Z956" s="17"/>
      <c r="AA956" s="17"/>
      <c r="AB956" s="17"/>
    </row>
    <row r="957" customFormat="false" ht="12.75" hidden="false" customHeight="false" outlineLevel="0" collapsed="false">
      <c r="A957" s="15"/>
      <c r="B957" s="18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7"/>
      <c r="U957" s="17"/>
      <c r="V957" s="17"/>
      <c r="W957" s="17"/>
      <c r="X957" s="17"/>
      <c r="Y957" s="17"/>
      <c r="Z957" s="17"/>
      <c r="AA957" s="17"/>
      <c r="AB957" s="17"/>
    </row>
    <row r="958" customFormat="false" ht="12.75" hidden="false" customHeight="false" outlineLevel="0" collapsed="false">
      <c r="A958" s="15"/>
      <c r="B958" s="18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7"/>
      <c r="U958" s="17"/>
      <c r="V958" s="17"/>
      <c r="W958" s="17"/>
      <c r="X958" s="17"/>
      <c r="Y958" s="17"/>
      <c r="Z958" s="17"/>
      <c r="AA958" s="17"/>
      <c r="AB958" s="17"/>
    </row>
    <row r="959" customFormat="false" ht="12.75" hidden="false" customHeight="false" outlineLevel="0" collapsed="false">
      <c r="A959" s="15"/>
      <c r="B959" s="18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7"/>
      <c r="U959" s="17"/>
      <c r="V959" s="17"/>
      <c r="W959" s="17"/>
      <c r="X959" s="17"/>
      <c r="Y959" s="17"/>
      <c r="Z959" s="17"/>
      <c r="AA959" s="17"/>
      <c r="AB959" s="17"/>
    </row>
    <row r="960" customFormat="false" ht="12.75" hidden="false" customHeight="false" outlineLevel="0" collapsed="false">
      <c r="A960" s="15"/>
      <c r="B960" s="18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7"/>
      <c r="U960" s="17"/>
      <c r="V960" s="17"/>
      <c r="W960" s="17"/>
      <c r="X960" s="17"/>
      <c r="Y960" s="17"/>
      <c r="Z960" s="17"/>
      <c r="AA960" s="17"/>
      <c r="AB960" s="17"/>
    </row>
    <row r="961" customFormat="false" ht="12.75" hidden="false" customHeight="false" outlineLevel="0" collapsed="false">
      <c r="A961" s="15"/>
      <c r="B961" s="18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7"/>
      <c r="U961" s="17"/>
      <c r="V961" s="17"/>
      <c r="W961" s="17"/>
      <c r="X961" s="17"/>
      <c r="Y961" s="17"/>
      <c r="Z961" s="17"/>
      <c r="AA961" s="17"/>
      <c r="AB961" s="17"/>
    </row>
    <row r="962" customFormat="false" ht="12.75" hidden="false" customHeight="false" outlineLevel="0" collapsed="false">
      <c r="A962" s="15"/>
      <c r="B962" s="18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7"/>
      <c r="U962" s="17"/>
      <c r="V962" s="17"/>
      <c r="W962" s="17"/>
      <c r="X962" s="17"/>
      <c r="Y962" s="17"/>
      <c r="Z962" s="17"/>
      <c r="AA962" s="17"/>
      <c r="AB962" s="17"/>
    </row>
    <row r="963" customFormat="false" ht="12.75" hidden="false" customHeight="false" outlineLevel="0" collapsed="false">
      <c r="A963" s="15"/>
      <c r="B963" s="18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7"/>
      <c r="U963" s="17"/>
      <c r="V963" s="17"/>
      <c r="W963" s="17"/>
      <c r="X963" s="17"/>
      <c r="Y963" s="17"/>
      <c r="Z963" s="17"/>
      <c r="AA963" s="17"/>
      <c r="AB963" s="17"/>
    </row>
    <row r="964" customFormat="false" ht="12.75" hidden="false" customHeight="false" outlineLevel="0" collapsed="false">
      <c r="A964" s="15"/>
      <c r="B964" s="18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7"/>
      <c r="U964" s="17"/>
      <c r="V964" s="17"/>
      <c r="W964" s="17"/>
      <c r="X964" s="17"/>
      <c r="Y964" s="17"/>
      <c r="Z964" s="17"/>
      <c r="AA964" s="17"/>
      <c r="AB964" s="17"/>
    </row>
    <row r="965" customFormat="false" ht="12.75" hidden="false" customHeight="false" outlineLevel="0" collapsed="false">
      <c r="A965" s="15"/>
      <c r="B965" s="18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7"/>
      <c r="U965" s="17"/>
      <c r="V965" s="17"/>
      <c r="W965" s="17"/>
      <c r="X965" s="17"/>
      <c r="Y965" s="17"/>
      <c r="Z965" s="17"/>
      <c r="AA965" s="17"/>
      <c r="AB965" s="17"/>
    </row>
    <row r="966" customFormat="false" ht="12.75" hidden="false" customHeight="false" outlineLevel="0" collapsed="false">
      <c r="A966" s="15"/>
      <c r="B966" s="18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7"/>
      <c r="U966" s="17"/>
      <c r="V966" s="17"/>
      <c r="W966" s="17"/>
      <c r="X966" s="17"/>
      <c r="Y966" s="17"/>
      <c r="Z966" s="17"/>
      <c r="AA966" s="17"/>
      <c r="AB966" s="17"/>
    </row>
    <row r="967" customFormat="false" ht="12.75" hidden="false" customHeight="false" outlineLevel="0" collapsed="false">
      <c r="A967" s="15"/>
      <c r="B967" s="18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7"/>
      <c r="U967" s="17"/>
      <c r="V967" s="17"/>
      <c r="W967" s="17"/>
      <c r="X967" s="17"/>
      <c r="Y967" s="17"/>
      <c r="Z967" s="17"/>
      <c r="AA967" s="17"/>
      <c r="AB967" s="17"/>
    </row>
    <row r="968" customFormat="false" ht="12.75" hidden="false" customHeight="false" outlineLevel="0" collapsed="false">
      <c r="A968" s="15"/>
      <c r="B968" s="18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7"/>
      <c r="U968" s="17"/>
      <c r="V968" s="17"/>
      <c r="W968" s="17"/>
      <c r="X968" s="17"/>
      <c r="Y968" s="17"/>
      <c r="Z968" s="17"/>
      <c r="AA968" s="17"/>
      <c r="AB968" s="17"/>
    </row>
    <row r="969" customFormat="false" ht="12.75" hidden="false" customHeight="false" outlineLevel="0" collapsed="false">
      <c r="A969" s="15"/>
      <c r="B969" s="18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7"/>
      <c r="U969" s="17"/>
      <c r="V969" s="17"/>
      <c r="W969" s="17"/>
      <c r="X969" s="17"/>
      <c r="Y969" s="17"/>
      <c r="Z969" s="17"/>
      <c r="AA969" s="17"/>
      <c r="AB969" s="17"/>
    </row>
    <row r="970" customFormat="false" ht="12.75" hidden="false" customHeight="false" outlineLevel="0" collapsed="false">
      <c r="A970" s="15"/>
      <c r="B970" s="18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7"/>
      <c r="U970" s="17"/>
      <c r="V970" s="17"/>
      <c r="W970" s="17"/>
      <c r="X970" s="17"/>
      <c r="Y970" s="17"/>
      <c r="Z970" s="17"/>
      <c r="AA970" s="17"/>
      <c r="AB970" s="17"/>
    </row>
    <row r="971" customFormat="false" ht="12.75" hidden="false" customHeight="false" outlineLevel="0" collapsed="false">
      <c r="A971" s="15"/>
      <c r="B971" s="18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7"/>
      <c r="U971" s="17"/>
      <c r="V971" s="17"/>
      <c r="W971" s="17"/>
      <c r="X971" s="17"/>
      <c r="Y971" s="17"/>
      <c r="Z971" s="17"/>
      <c r="AA971" s="17"/>
      <c r="AB971" s="17"/>
    </row>
    <row r="972" customFormat="false" ht="12.75" hidden="false" customHeight="false" outlineLevel="0" collapsed="false">
      <c r="A972" s="15"/>
      <c r="B972" s="18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7"/>
      <c r="U972" s="17"/>
      <c r="V972" s="17"/>
      <c r="W972" s="17"/>
      <c r="X972" s="17"/>
      <c r="Y972" s="17"/>
      <c r="Z972" s="17"/>
      <c r="AA972" s="17"/>
      <c r="AB972" s="17"/>
    </row>
    <row r="973" customFormat="false" ht="12.75" hidden="false" customHeight="false" outlineLevel="0" collapsed="false">
      <c r="A973" s="15"/>
      <c r="B973" s="18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7"/>
      <c r="U973" s="17"/>
      <c r="V973" s="17"/>
      <c r="W973" s="17"/>
      <c r="X973" s="17"/>
      <c r="Y973" s="17"/>
      <c r="Z973" s="17"/>
      <c r="AA973" s="17"/>
      <c r="AB973" s="17"/>
    </row>
    <row r="974" customFormat="false" ht="12.75" hidden="false" customHeight="false" outlineLevel="0" collapsed="false">
      <c r="A974" s="15"/>
      <c r="B974" s="18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7"/>
      <c r="U974" s="17"/>
      <c r="V974" s="17"/>
      <c r="W974" s="17"/>
      <c r="X974" s="17"/>
      <c r="Y974" s="17"/>
      <c r="Z974" s="17"/>
      <c r="AA974" s="17"/>
      <c r="AB974" s="17"/>
    </row>
    <row r="975" customFormat="false" ht="12.75" hidden="false" customHeight="false" outlineLevel="0" collapsed="false">
      <c r="A975" s="15"/>
      <c r="B975" s="18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7"/>
      <c r="U975" s="17"/>
      <c r="V975" s="17"/>
      <c r="W975" s="17"/>
      <c r="X975" s="17"/>
      <c r="Y975" s="17"/>
      <c r="Z975" s="17"/>
      <c r="AA975" s="17"/>
      <c r="AB975" s="17"/>
    </row>
    <row r="976" customFormat="false" ht="12.75" hidden="false" customHeight="false" outlineLevel="0" collapsed="false">
      <c r="A976" s="15"/>
      <c r="B976" s="18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7"/>
      <c r="U976" s="17"/>
      <c r="V976" s="17"/>
      <c r="W976" s="17"/>
      <c r="X976" s="17"/>
      <c r="Y976" s="17"/>
      <c r="Z976" s="17"/>
      <c r="AA976" s="17"/>
      <c r="AB976" s="17"/>
    </row>
    <row r="977" customFormat="false" ht="12.75" hidden="false" customHeight="false" outlineLevel="0" collapsed="false">
      <c r="A977" s="15"/>
      <c r="B977" s="18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7"/>
      <c r="U977" s="17"/>
      <c r="V977" s="17"/>
      <c r="W977" s="17"/>
      <c r="X977" s="17"/>
      <c r="Y977" s="17"/>
      <c r="Z977" s="17"/>
      <c r="AA977" s="17"/>
      <c r="AB977" s="17"/>
    </row>
    <row r="978" customFormat="false" ht="12.75" hidden="false" customHeight="false" outlineLevel="0" collapsed="false">
      <c r="A978" s="15"/>
      <c r="B978" s="18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7"/>
      <c r="U978" s="17"/>
      <c r="V978" s="17"/>
      <c r="W978" s="17"/>
      <c r="X978" s="17"/>
      <c r="Y978" s="17"/>
      <c r="Z978" s="17"/>
      <c r="AA978" s="17"/>
      <c r="AB978" s="17"/>
    </row>
    <row r="979" customFormat="false" ht="12.75" hidden="false" customHeight="false" outlineLevel="0" collapsed="false">
      <c r="A979" s="15"/>
      <c r="B979" s="18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7"/>
      <c r="U979" s="17"/>
      <c r="V979" s="17"/>
      <c r="W979" s="17"/>
      <c r="X979" s="17"/>
      <c r="Y979" s="17"/>
      <c r="Z979" s="17"/>
      <c r="AA979" s="17"/>
      <c r="AB979" s="17"/>
    </row>
    <row r="980" customFormat="false" ht="12.75" hidden="false" customHeight="false" outlineLevel="0" collapsed="false">
      <c r="A980" s="15"/>
      <c r="B980" s="18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7"/>
      <c r="U980" s="17"/>
      <c r="V980" s="17"/>
      <c r="W980" s="17"/>
      <c r="X980" s="17"/>
      <c r="Y980" s="17"/>
      <c r="Z980" s="17"/>
      <c r="AA980" s="17"/>
      <c r="AB980" s="17"/>
    </row>
    <row r="981" customFormat="false" ht="12.75" hidden="false" customHeight="false" outlineLevel="0" collapsed="false">
      <c r="A981" s="15"/>
      <c r="B981" s="18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7"/>
      <c r="U981" s="17"/>
      <c r="V981" s="17"/>
      <c r="W981" s="17"/>
      <c r="X981" s="17"/>
      <c r="Y981" s="17"/>
      <c r="Z981" s="17"/>
      <c r="AA981" s="17"/>
      <c r="AB981" s="17"/>
    </row>
    <row r="982" customFormat="false" ht="12.75" hidden="false" customHeight="false" outlineLevel="0" collapsed="false">
      <c r="A982" s="15"/>
      <c r="B982" s="18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7"/>
      <c r="U982" s="17"/>
      <c r="V982" s="17"/>
      <c r="W982" s="17"/>
      <c r="X982" s="17"/>
      <c r="Y982" s="17"/>
      <c r="Z982" s="17"/>
      <c r="AA982" s="17"/>
      <c r="AB982" s="17"/>
    </row>
    <row r="983" customFormat="false" ht="12.75" hidden="false" customHeight="false" outlineLevel="0" collapsed="false">
      <c r="A983" s="15"/>
      <c r="B983" s="18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7"/>
      <c r="U983" s="17"/>
      <c r="V983" s="17"/>
      <c r="W983" s="17"/>
      <c r="X983" s="17"/>
      <c r="Y983" s="17"/>
      <c r="Z983" s="17"/>
      <c r="AA983" s="17"/>
      <c r="AB983" s="17"/>
    </row>
    <row r="984" customFormat="false" ht="12.75" hidden="false" customHeight="false" outlineLevel="0" collapsed="false">
      <c r="A984" s="15"/>
      <c r="B984" s="18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7"/>
      <c r="U984" s="17"/>
      <c r="V984" s="17"/>
      <c r="W984" s="17"/>
      <c r="X984" s="17"/>
      <c r="Y984" s="17"/>
      <c r="Z984" s="17"/>
      <c r="AA984" s="17"/>
      <c r="AB984" s="17"/>
    </row>
    <row r="985" customFormat="false" ht="12.75" hidden="false" customHeight="false" outlineLevel="0" collapsed="false">
      <c r="A985" s="15"/>
      <c r="B985" s="18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7"/>
      <c r="U985" s="17"/>
      <c r="V985" s="17"/>
      <c r="W985" s="17"/>
      <c r="X985" s="17"/>
      <c r="Y985" s="17"/>
      <c r="Z985" s="17"/>
      <c r="AA985" s="17"/>
      <c r="AB985" s="17"/>
    </row>
    <row r="986" customFormat="false" ht="12.75" hidden="false" customHeight="false" outlineLevel="0" collapsed="false">
      <c r="A986" s="15"/>
      <c r="B986" s="18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7"/>
      <c r="U986" s="17"/>
      <c r="V986" s="17"/>
      <c r="W986" s="17"/>
      <c r="X986" s="17"/>
      <c r="Y986" s="17"/>
      <c r="Z986" s="17"/>
      <c r="AA986" s="17"/>
      <c r="AB986" s="17"/>
    </row>
    <row r="987" customFormat="false" ht="12.75" hidden="false" customHeight="false" outlineLevel="0" collapsed="false">
      <c r="A987" s="15"/>
      <c r="B987" s="18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7"/>
      <c r="U987" s="17"/>
      <c r="V987" s="17"/>
      <c r="W987" s="17"/>
      <c r="X987" s="17"/>
      <c r="Y987" s="17"/>
      <c r="Z987" s="17"/>
      <c r="AA987" s="17"/>
      <c r="AB987" s="17"/>
    </row>
    <row r="988" customFormat="false" ht="12.75" hidden="false" customHeight="false" outlineLevel="0" collapsed="false">
      <c r="A988" s="15"/>
      <c r="B988" s="18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7"/>
      <c r="U988" s="17"/>
      <c r="V988" s="17"/>
      <c r="W988" s="17"/>
      <c r="X988" s="17"/>
      <c r="Y988" s="17"/>
      <c r="Z988" s="17"/>
      <c r="AA988" s="17"/>
      <c r="AB988" s="17"/>
    </row>
    <row r="989" customFormat="false" ht="12.75" hidden="false" customHeight="false" outlineLevel="0" collapsed="false">
      <c r="A989" s="15"/>
      <c r="B989" s="18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7"/>
      <c r="U989" s="17"/>
      <c r="V989" s="17"/>
      <c r="W989" s="17"/>
      <c r="X989" s="17"/>
      <c r="Y989" s="17"/>
      <c r="Z989" s="17"/>
      <c r="AA989" s="17"/>
      <c r="AB989" s="17"/>
    </row>
    <row r="990" customFormat="false" ht="12.75" hidden="false" customHeight="false" outlineLevel="0" collapsed="false">
      <c r="A990" s="15"/>
      <c r="B990" s="18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7"/>
      <c r="U990" s="17"/>
      <c r="V990" s="17"/>
      <c r="W990" s="17"/>
      <c r="X990" s="17"/>
      <c r="Y990" s="17"/>
      <c r="Z990" s="17"/>
      <c r="AA990" s="17"/>
      <c r="AB990" s="17"/>
    </row>
    <row r="991" customFormat="false" ht="12.75" hidden="false" customHeight="false" outlineLevel="0" collapsed="false">
      <c r="A991" s="15"/>
      <c r="B991" s="18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7"/>
      <c r="U991" s="17"/>
      <c r="V991" s="17"/>
      <c r="W991" s="17"/>
      <c r="X991" s="17"/>
      <c r="Y991" s="17"/>
      <c r="Z991" s="17"/>
      <c r="AA991" s="17"/>
      <c r="AB991" s="17"/>
    </row>
    <row r="992" customFormat="false" ht="12.75" hidden="false" customHeight="false" outlineLevel="0" collapsed="false">
      <c r="A992" s="15"/>
      <c r="B992" s="18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7"/>
      <c r="U992" s="17"/>
      <c r="V992" s="17"/>
      <c r="W992" s="17"/>
      <c r="X992" s="17"/>
      <c r="Y992" s="17"/>
      <c r="Z992" s="17"/>
      <c r="AA992" s="17"/>
      <c r="AB992" s="17"/>
    </row>
    <row r="993" customFormat="false" ht="12.75" hidden="false" customHeight="false" outlineLevel="0" collapsed="false">
      <c r="A993" s="15"/>
      <c r="B993" s="18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7"/>
      <c r="U993" s="17"/>
      <c r="V993" s="17"/>
      <c r="W993" s="17"/>
      <c r="X993" s="17"/>
      <c r="Y993" s="17"/>
      <c r="Z993" s="17"/>
      <c r="AA993" s="17"/>
      <c r="AB993" s="17"/>
    </row>
    <row r="994" customFormat="false" ht="12.75" hidden="false" customHeight="false" outlineLevel="0" collapsed="false">
      <c r="A994" s="15"/>
      <c r="B994" s="18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7"/>
      <c r="U994" s="17"/>
      <c r="V994" s="17"/>
      <c r="W994" s="17"/>
      <c r="X994" s="17"/>
      <c r="Y994" s="17"/>
      <c r="Z994" s="17"/>
      <c r="AA994" s="17"/>
      <c r="AB994" s="17"/>
    </row>
    <row r="995" customFormat="false" ht="12.75" hidden="false" customHeight="false" outlineLevel="0" collapsed="false">
      <c r="A995" s="15"/>
      <c r="B995" s="18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7"/>
      <c r="U995" s="17"/>
      <c r="V995" s="17"/>
      <c r="W995" s="17"/>
      <c r="X995" s="17"/>
      <c r="Y995" s="17"/>
      <c r="Z995" s="17"/>
      <c r="AA995" s="17"/>
      <c r="AB995" s="17"/>
    </row>
    <row r="996" customFormat="false" ht="12.75" hidden="false" customHeight="false" outlineLevel="0" collapsed="false">
      <c r="A996" s="15"/>
      <c r="B996" s="18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7"/>
      <c r="U996" s="17"/>
      <c r="V996" s="17"/>
      <c r="W996" s="17"/>
      <c r="X996" s="17"/>
      <c r="Y996" s="17"/>
      <c r="Z996" s="17"/>
      <c r="AA996" s="17"/>
      <c r="AB996" s="17"/>
    </row>
    <row r="997" customFormat="false" ht="12.75" hidden="false" customHeight="false" outlineLevel="0" collapsed="false">
      <c r="A997" s="15"/>
      <c r="B997" s="18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7"/>
      <c r="U997" s="17"/>
      <c r="V997" s="17"/>
      <c r="W997" s="17"/>
      <c r="X997" s="17"/>
      <c r="Y997" s="17"/>
      <c r="Z997" s="17"/>
      <c r="AA997" s="17"/>
      <c r="AB997" s="17"/>
    </row>
    <row r="998" customFormat="false" ht="12.75" hidden="false" customHeight="false" outlineLevel="0" collapsed="false">
      <c r="A998" s="15"/>
      <c r="B998" s="18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7"/>
      <c r="U998" s="17"/>
      <c r="V998" s="17"/>
      <c r="W998" s="17"/>
      <c r="X998" s="17"/>
      <c r="Y998" s="17"/>
      <c r="Z998" s="17"/>
      <c r="AA998" s="17"/>
      <c r="AB998" s="17"/>
    </row>
    <row r="999" customFormat="false" ht="12.75" hidden="false" customHeight="false" outlineLevel="0" collapsed="false">
      <c r="A999" s="15"/>
      <c r="B999" s="18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7"/>
      <c r="U999" s="17"/>
      <c r="V999" s="17"/>
      <c r="W999" s="17"/>
      <c r="X999" s="17"/>
      <c r="Y999" s="17"/>
      <c r="Z999" s="17"/>
      <c r="AA999" s="17"/>
      <c r="AB999" s="17"/>
    </row>
    <row r="1000" customFormat="false" ht="12.75" hidden="false" customHeight="false" outlineLevel="0" collapsed="false">
      <c r="A1000" s="15"/>
      <c r="B1000" s="18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7"/>
      <c r="U1000" s="17"/>
      <c r="V1000" s="17"/>
      <c r="W1000" s="17"/>
      <c r="X1000" s="17"/>
      <c r="Y1000" s="17"/>
      <c r="Z1000" s="17"/>
      <c r="AA1000" s="17"/>
      <c r="AB1000" s="17"/>
    </row>
    <row r="1001" customFormat="false" ht="12.75" hidden="false" customHeight="false" outlineLevel="0" collapsed="false">
      <c r="A1001" s="15"/>
      <c r="B1001" s="18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7"/>
      <c r="U1001" s="17"/>
      <c r="V1001" s="17"/>
      <c r="W1001" s="17"/>
      <c r="X1001" s="17"/>
      <c r="Y1001" s="17"/>
      <c r="Z1001" s="17"/>
      <c r="AA1001" s="17"/>
      <c r="AB1001" s="17"/>
    </row>
    <row r="1002" customFormat="false" ht="12.75" hidden="false" customHeight="false" outlineLevel="0" collapsed="false">
      <c r="A1002" s="15"/>
      <c r="B1002" s="18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7"/>
      <c r="U1002" s="17"/>
      <c r="V1002" s="17"/>
      <c r="W1002" s="17"/>
      <c r="X1002" s="17"/>
      <c r="Y1002" s="17"/>
      <c r="Z1002" s="17"/>
      <c r="AA1002" s="17"/>
      <c r="AB1002" s="17"/>
    </row>
    <row r="1003" customFormat="false" ht="12.75" hidden="false" customHeight="false" outlineLevel="0" collapsed="false">
      <c r="A1003" s="15"/>
      <c r="B1003" s="18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7"/>
      <c r="U1003" s="17"/>
      <c r="V1003" s="17"/>
      <c r="W1003" s="17"/>
      <c r="X1003" s="17"/>
      <c r="Y1003" s="17"/>
      <c r="Z1003" s="17"/>
      <c r="AA1003" s="17"/>
      <c r="AB1003" s="17"/>
    </row>
    <row r="1004" customFormat="false" ht="12.75" hidden="false" customHeight="false" outlineLevel="0" collapsed="false">
      <c r="A1004" s="15"/>
      <c r="B1004" s="18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7"/>
      <c r="U1004" s="17"/>
      <c r="V1004" s="17"/>
      <c r="W1004" s="17"/>
      <c r="X1004" s="17"/>
      <c r="Y1004" s="17"/>
      <c r="Z1004" s="17"/>
      <c r="AA1004" s="17"/>
      <c r="AB1004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X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RowHeight="15.75" zeroHeight="false" outlineLevelRow="0" outlineLevelCol="0"/>
  <cols>
    <col collapsed="false" customWidth="true" hidden="false" outlineLevel="0" max="1" min="1" style="0" width="22.57"/>
    <col collapsed="false" customWidth="true" hidden="false" outlineLevel="0" max="2" min="2" style="0" width="22.01"/>
    <col collapsed="false" customWidth="true" hidden="false" outlineLevel="0" max="5" min="3" style="0" width="22.43"/>
    <col collapsed="false" customWidth="true" hidden="false" outlineLevel="0" max="9" min="6" style="0" width="21.14"/>
    <col collapsed="false" customWidth="true" hidden="false" outlineLevel="0" max="10" min="10" style="0" width="21.57"/>
    <col collapsed="false" customWidth="true" hidden="false" outlineLevel="0" max="11" min="11" style="0" width="20.71"/>
    <col collapsed="false" customWidth="true" hidden="false" outlineLevel="0" max="12" min="12" style="0" width="23.01"/>
    <col collapsed="false" customWidth="true" hidden="false" outlineLevel="0" max="14" min="13" style="0" width="21.14"/>
    <col collapsed="false" customWidth="true" hidden="false" outlineLevel="0" max="15" min="15" style="0" width="21.57"/>
    <col collapsed="false" customWidth="true" hidden="false" outlineLevel="0" max="16" min="16" style="0" width="15.29"/>
    <col collapsed="false" customWidth="true" hidden="false" outlineLevel="0" max="17" min="17" style="0" width="18"/>
    <col collapsed="false" customWidth="true" hidden="false" outlineLevel="0" max="1025" min="18" style="0" width="14.43"/>
  </cols>
  <sheetData>
    <row r="1" customFormat="false" ht="25.5" hidden="false" customHeight="false" outlineLevel="0" collapsed="false">
      <c r="A1" s="56" t="s">
        <v>1585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</row>
    <row r="2" customFormat="false" ht="12.75" hidden="false" customHeight="false" outlineLevel="0" collapsed="false">
      <c r="A2" s="58" t="s">
        <v>2</v>
      </c>
      <c r="B2" s="58" t="s">
        <v>1586</v>
      </c>
      <c r="C2" s="58" t="s">
        <v>1587</v>
      </c>
      <c r="D2" s="58" t="s">
        <v>1588</v>
      </c>
      <c r="E2" s="58" t="s">
        <v>1589</v>
      </c>
      <c r="F2" s="59" t="s">
        <v>1590</v>
      </c>
      <c r="G2" s="58" t="s">
        <v>1591</v>
      </c>
      <c r="H2" s="58" t="s">
        <v>1592</v>
      </c>
      <c r="I2" s="58" t="s">
        <v>1593</v>
      </c>
      <c r="J2" s="58" t="s">
        <v>1594</v>
      </c>
      <c r="K2" s="58" t="s">
        <v>1595</v>
      </c>
      <c r="L2" s="58" t="s">
        <v>1596</v>
      </c>
      <c r="M2" s="58" t="s">
        <v>1597</v>
      </c>
      <c r="N2" s="58" t="s">
        <v>1598</v>
      </c>
      <c r="O2" s="58" t="s">
        <v>1599</v>
      </c>
      <c r="P2" s="58" t="s">
        <v>1600</v>
      </c>
      <c r="Q2" s="58" t="s">
        <v>1601</v>
      </c>
      <c r="R2" s="58" t="s">
        <v>1602</v>
      </c>
      <c r="S2" s="58" t="s">
        <v>1603</v>
      </c>
      <c r="T2" s="58" t="s">
        <v>1604</v>
      </c>
      <c r="U2" s="58" t="s">
        <v>1605</v>
      </c>
      <c r="V2" s="59" t="s">
        <v>1606</v>
      </c>
      <c r="W2" s="58" t="s">
        <v>1607</v>
      </c>
      <c r="X2" s="58" t="s">
        <v>1608</v>
      </c>
      <c r="Y2" s="58" t="s">
        <v>1609</v>
      </c>
      <c r="Z2" s="58" t="s">
        <v>1610</v>
      </c>
      <c r="AA2" s="58" t="s">
        <v>1611</v>
      </c>
      <c r="AB2" s="59" t="s">
        <v>1612</v>
      </c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</row>
    <row r="3" customFormat="false" ht="12.75" hidden="false" customHeight="false" outlineLevel="0" collapsed="false">
      <c r="A3" s="61" t="s">
        <v>29</v>
      </c>
      <c r="B3" s="62" t="n">
        <v>0</v>
      </c>
      <c r="C3" s="62" t="n">
        <v>0</v>
      </c>
      <c r="D3" s="62" t="n">
        <v>0</v>
      </c>
      <c r="E3" s="62" t="n">
        <v>0</v>
      </c>
      <c r="F3" s="62" t="n">
        <v>0</v>
      </c>
      <c r="G3" s="62" t="n">
        <v>0</v>
      </c>
      <c r="H3" s="62" t="n">
        <v>0</v>
      </c>
      <c r="I3" s="62" t="n">
        <v>0</v>
      </c>
      <c r="J3" s="62" t="n">
        <v>0</v>
      </c>
      <c r="K3" s="62" t="n">
        <v>0</v>
      </c>
      <c r="L3" s="62" t="n">
        <v>0</v>
      </c>
      <c r="M3" s="62" t="n">
        <v>0</v>
      </c>
      <c r="N3" s="62" t="n">
        <v>0</v>
      </c>
      <c r="O3" s="62" t="n">
        <v>0</v>
      </c>
      <c r="P3" s="62" t="n">
        <v>0</v>
      </c>
      <c r="Q3" s="62" t="n">
        <v>0</v>
      </c>
      <c r="R3" s="62" t="n">
        <v>0</v>
      </c>
      <c r="S3" s="62" t="n">
        <v>0</v>
      </c>
      <c r="T3" s="62" t="n">
        <v>0</v>
      </c>
      <c r="U3" s="62" t="n">
        <v>0</v>
      </c>
      <c r="V3" s="62" t="n">
        <v>0</v>
      </c>
      <c r="W3" s="62" t="n">
        <v>0</v>
      </c>
      <c r="X3" s="62" t="n">
        <v>0</v>
      </c>
      <c r="Y3" s="62" t="n">
        <v>0</v>
      </c>
      <c r="Z3" s="62" t="n">
        <v>0</v>
      </c>
      <c r="AA3" s="62" t="n">
        <v>0</v>
      </c>
      <c r="AB3" s="62" t="n">
        <v>0</v>
      </c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</row>
    <row r="4" customFormat="false" ht="12.75" hidden="false" customHeight="false" outlineLevel="0" collapsed="false">
      <c r="A4" s="61" t="s">
        <v>33</v>
      </c>
      <c r="B4" s="62" t="n">
        <v>0</v>
      </c>
      <c r="C4" s="62" t="n">
        <v>0</v>
      </c>
      <c r="D4" s="62" t="n">
        <v>0</v>
      </c>
      <c r="E4" s="62" t="n">
        <v>0</v>
      </c>
      <c r="F4" s="62" t="n">
        <v>0</v>
      </c>
      <c r="G4" s="62" t="n">
        <v>0</v>
      </c>
      <c r="H4" s="62" t="n">
        <v>0</v>
      </c>
      <c r="I4" s="62" t="n">
        <v>0</v>
      </c>
      <c r="J4" s="62" t="n">
        <v>0</v>
      </c>
      <c r="K4" s="62" t="n">
        <v>0</v>
      </c>
      <c r="L4" s="62" t="n">
        <v>0</v>
      </c>
      <c r="M4" s="62" t="n">
        <v>0</v>
      </c>
      <c r="N4" s="62" t="n">
        <v>0</v>
      </c>
      <c r="O4" s="62" t="n">
        <v>0</v>
      </c>
      <c r="P4" s="62" t="n">
        <v>0</v>
      </c>
      <c r="Q4" s="62" t="n">
        <v>0</v>
      </c>
      <c r="R4" s="62" t="n">
        <v>0</v>
      </c>
      <c r="S4" s="62" t="n">
        <v>0</v>
      </c>
      <c r="T4" s="62" t="n">
        <v>0</v>
      </c>
      <c r="U4" s="62" t="n">
        <v>0</v>
      </c>
      <c r="V4" s="62" t="n">
        <v>0</v>
      </c>
      <c r="W4" s="62" t="n">
        <v>0</v>
      </c>
      <c r="X4" s="62" t="n">
        <v>0</v>
      </c>
      <c r="Y4" s="62" t="n">
        <v>0</v>
      </c>
      <c r="Z4" s="62" t="n">
        <v>0</v>
      </c>
      <c r="AA4" s="62" t="n">
        <v>0</v>
      </c>
      <c r="AB4" s="62" t="n">
        <v>0</v>
      </c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</row>
    <row r="5" customFormat="false" ht="12.75" hidden="false" customHeight="false" outlineLevel="0" collapsed="false">
      <c r="A5" s="61" t="s">
        <v>35</v>
      </c>
      <c r="B5" s="62" t="n">
        <v>0</v>
      </c>
      <c r="C5" s="62" t="n">
        <v>0</v>
      </c>
      <c r="D5" s="62" t="n">
        <v>0</v>
      </c>
      <c r="E5" s="62" t="n">
        <v>0</v>
      </c>
      <c r="F5" s="62" t="n">
        <v>0</v>
      </c>
      <c r="G5" s="62" t="n">
        <v>0</v>
      </c>
      <c r="H5" s="62" t="n">
        <v>0</v>
      </c>
      <c r="I5" s="62" t="n">
        <v>0</v>
      </c>
      <c r="J5" s="62" t="n">
        <v>0</v>
      </c>
      <c r="K5" s="62" t="n">
        <v>0</v>
      </c>
      <c r="L5" s="62" t="n">
        <v>0</v>
      </c>
      <c r="M5" s="62" t="n">
        <v>0</v>
      </c>
      <c r="N5" s="62" t="n">
        <v>0</v>
      </c>
      <c r="O5" s="62" t="n">
        <v>0</v>
      </c>
      <c r="P5" s="62" t="n">
        <v>0</v>
      </c>
      <c r="Q5" s="62" t="n">
        <v>0</v>
      </c>
      <c r="R5" s="62" t="n">
        <v>0</v>
      </c>
      <c r="S5" s="62" t="n">
        <v>0</v>
      </c>
      <c r="T5" s="62" t="n">
        <v>0</v>
      </c>
      <c r="U5" s="62" t="n">
        <v>0</v>
      </c>
      <c r="V5" s="62" t="n">
        <v>0</v>
      </c>
      <c r="W5" s="62" t="n">
        <v>0</v>
      </c>
      <c r="X5" s="62" t="n">
        <v>0</v>
      </c>
      <c r="Y5" s="62" t="n">
        <v>0</v>
      </c>
      <c r="Z5" s="62" t="n">
        <v>0</v>
      </c>
      <c r="AA5" s="62" t="n">
        <v>0</v>
      </c>
      <c r="AB5" s="62" t="n">
        <v>0</v>
      </c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</row>
    <row r="6" customFormat="false" ht="12.75" hidden="false" customHeight="false" outlineLevel="0" collapsed="false">
      <c r="A6" s="61" t="s">
        <v>37</v>
      </c>
      <c r="B6" s="62" t="n">
        <v>0</v>
      </c>
      <c r="C6" s="62" t="n">
        <v>0</v>
      </c>
      <c r="D6" s="62" t="n">
        <v>0</v>
      </c>
      <c r="E6" s="62" t="n">
        <v>0</v>
      </c>
      <c r="F6" s="62" t="n">
        <v>0</v>
      </c>
      <c r="G6" s="62" t="n">
        <v>0</v>
      </c>
      <c r="H6" s="62" t="n">
        <v>0</v>
      </c>
      <c r="I6" s="62" t="n">
        <v>0</v>
      </c>
      <c r="J6" s="62" t="n">
        <v>0</v>
      </c>
      <c r="K6" s="62" t="n">
        <v>0</v>
      </c>
      <c r="L6" s="62" t="n">
        <v>0</v>
      </c>
      <c r="M6" s="62" t="n">
        <v>0</v>
      </c>
      <c r="N6" s="62" t="n">
        <v>0</v>
      </c>
      <c r="O6" s="62" t="n">
        <v>0</v>
      </c>
      <c r="P6" s="62" t="n">
        <v>0</v>
      </c>
      <c r="Q6" s="62" t="n">
        <v>0</v>
      </c>
      <c r="R6" s="62" t="n">
        <v>0</v>
      </c>
      <c r="S6" s="62" t="n">
        <v>0</v>
      </c>
      <c r="T6" s="62" t="n">
        <v>0</v>
      </c>
      <c r="U6" s="62" t="n">
        <v>0</v>
      </c>
      <c r="V6" s="62" t="n">
        <v>0</v>
      </c>
      <c r="W6" s="62" t="n">
        <v>0</v>
      </c>
      <c r="X6" s="62" t="n">
        <v>0</v>
      </c>
      <c r="Y6" s="62" t="n">
        <v>0</v>
      </c>
      <c r="Z6" s="62" t="n">
        <v>0</v>
      </c>
      <c r="AA6" s="62" t="n">
        <v>0</v>
      </c>
      <c r="AB6" s="62" t="n">
        <v>0</v>
      </c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</row>
    <row r="7" customFormat="false" ht="12.75" hidden="false" customHeight="false" outlineLevel="0" collapsed="false">
      <c r="A7" s="61" t="s">
        <v>39</v>
      </c>
      <c r="B7" s="62" t="n">
        <f aca="false">(COUNTIF('Prism Data'!C7:U7,"ACRU"))/(19-(COUNTIF('Prism Data'!C7:U7,"N/A")))</f>
        <v>0.0526315789473684</v>
      </c>
      <c r="C7" s="62" t="n">
        <f aca="false">(COUNTIF('Prism Data'!C7:U7,"CACO"))/(19-(COUNTIF('Prism Data'!C7:U7,"N/A")))</f>
        <v>0</v>
      </c>
      <c r="D7" s="62" t="n">
        <f aca="false">(COUNTIF('Prism Data'!C7:U7,"CAGL"))/(19-(COUNTIF('Prism Data'!C7:U7,"N/A")))</f>
        <v>0.0526315789473684</v>
      </c>
      <c r="E7" s="62" t="n">
        <v>0</v>
      </c>
      <c r="F7" s="62" t="n">
        <v>0</v>
      </c>
      <c r="G7" s="63" t="n">
        <f aca="false">(COUNTIF('Prism Data'!C7:U7,"FAGR"))/(19-(COUNTIF('Prism Data'!C7:U7,"N/A")))</f>
        <v>0</v>
      </c>
      <c r="H7" s="63" t="n">
        <f aca="false">(COUNTIF('Prism Data'!C7:U7,"FRAM"))/(19-(COUNTIF('Prism Data'!C7:U7,"N/A")))</f>
        <v>0.157894736842105</v>
      </c>
      <c r="I7" s="63" t="n">
        <f aca="false">(COUNTIF('Prism Data'!C7:U7,"FRPE"))/(19-(COUNTIF('Prism Data'!C7:U7,"N/A")))</f>
        <v>0.0526315789473684</v>
      </c>
      <c r="J7" s="63" t="n">
        <f aca="false">(COUNTIF('Prism Data'!C7:U7,"LITU"))/(19-(COUNTIF('Prism Data'!C7:U7,"N/A")))</f>
        <v>0.105263157894737</v>
      </c>
      <c r="K7" s="63" t="n">
        <f aca="false">(COUNTIF('Prism Data'!C7:U7,"MOAL"))/(19-(COUNTIF('Prism Data'!C7:U7,"N/A")))</f>
        <v>0</v>
      </c>
      <c r="L7" s="62" t="n">
        <f aca="false">(COUNTIF('Prism Data'!C7:T7,"MORU"))/(19-(COUNTIF('Prism Data'!C7:T7,"N/A")))</f>
        <v>0.105263157894737</v>
      </c>
      <c r="M7" s="62" t="n">
        <f aca="false">(COUNTIF('Prism Data'!C7:U7,"NYSY"))/(19-(COUNTIF('Prism Data'!C7:U7,"N/A")))</f>
        <v>0</v>
      </c>
      <c r="N7" s="62" t="n">
        <f aca="false">(COUNTIF('Prism Data'!C7:U7,"PATO"))/(19-(COUNTIF('Prism Data'!C7:U7,"N/A")))</f>
        <v>0.105263157894737</v>
      </c>
      <c r="O7" s="62" t="n">
        <f aca="false">(COUNTIF('Prism Data'!C7:U7,"PLOC"))/(19-(COUNTIF('Prism Data'!C7:U7,"N/A")))</f>
        <v>0</v>
      </c>
      <c r="P7" s="62" t="n">
        <f aca="false">(COUNTIF('Prism Data'!C7:U7,"PRAV"))/(19-(COUNTIF('Prism Data'!C7:U7,"N/A")))</f>
        <v>0</v>
      </c>
      <c r="Q7" s="62" t="n">
        <f aca="false">(COUNTIF('Prism Data'!C7:U7,"PRSE"))/(19-(COUNTIF('Prism Data'!C7:U7,"N/A")))</f>
        <v>0.263157894736842</v>
      </c>
      <c r="R7" s="62" t="n">
        <f aca="false">(COUNTIF('Prism Data'!C7:U7,"QUAL"))/(19-(COUNTIF('Prism Data'!C7:U7,"N/A")))</f>
        <v>0</v>
      </c>
      <c r="S7" s="62" t="n">
        <f aca="false">(COUNTIF('Prism Data'!C7:U7,"QUCO"))/(19-(COUNTIF('Prism Data'!C7:U7,"N/A")))</f>
        <v>0</v>
      </c>
      <c r="T7" s="62" t="n">
        <f aca="false">(COUNTIF('Prism Data'!C7:U7,"QUMA2"))/(19-(COUNTIF('Prism Data'!C7:U7,"N/A")))</f>
        <v>0</v>
      </c>
      <c r="U7" s="62" t="n">
        <f aca="false">(COUNTIF('Prism Data'!C7:U7,"QUPH"))/(19-(COUNTIF('Prism Data'!C7:U7,"N/A")))</f>
        <v>0</v>
      </c>
      <c r="V7" s="64" t="n">
        <f aca="false">(COUNTIF('Prism Data'!C7:U7,"QUPR"))/(19-(COUNTIF('Prism Data'!C7:U7,"N/A")))</f>
        <v>0</v>
      </c>
      <c r="W7" s="62" t="n">
        <f aca="false">(COUNTIF('Prism Data'!C7:U7,"QURU"))/(19-(COUNTIF('Prism Data'!C7:U7,"N/A")))</f>
        <v>0.0526315789473684</v>
      </c>
      <c r="X7" s="62" t="n">
        <f aca="false">(COUNTIF('Prism Data'!C7:U7,"QUVE"))/(19-(COUNTIF('Prism Data'!C7:U7,"N/A")))</f>
        <v>0</v>
      </c>
      <c r="Y7" s="62" t="n">
        <f aca="false">(COUNTIF('Prism Data'!C7:U7,"ROPS"))/(19-(COUNTIF('Prism Data'!C7:U7,"N/A")))</f>
        <v>0.0526315789473684</v>
      </c>
      <c r="Z7" s="62" t="n">
        <f aca="false">(COUNTIF('Prism Data'!C7:U7,"SAAL"))/(19-(COUNTIF('Prism Data'!C7:U7,"N/A")))</f>
        <v>0</v>
      </c>
      <c r="AA7" s="64" t="n">
        <f aca="false">(COUNTIF('Prism Data'!C7:U7,"ZDEAD"))/(19-(COUNTIF('Prism Data'!C7:U7,"N/A")))</f>
        <v>0</v>
      </c>
      <c r="AB7" s="62" t="n">
        <f aca="false">SUM(B7:AA7)</f>
        <v>1</v>
      </c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</row>
    <row r="8" customFormat="false" ht="12.75" hidden="false" customHeight="false" outlineLevel="0" collapsed="false">
      <c r="A8" s="61" t="s">
        <v>50</v>
      </c>
      <c r="B8" s="62" t="n">
        <f aca="false">(COUNTIF('Prism Data'!C8:U8,"ACRU"))/(19-(COUNTIF('Prism Data'!C8:U8,"N/A")))</f>
        <v>0.0625</v>
      </c>
      <c r="C8" s="62" t="n">
        <f aca="false">(COUNTIF('Prism Data'!C8:U8,"CACO"))/(19-(COUNTIF('Prism Data'!C8:U8,"N/A")))</f>
        <v>0.125</v>
      </c>
      <c r="D8" s="62" t="n">
        <f aca="false">(COUNTIF('Prism Data'!C8:U8,"CAGL"))/(19-(COUNTIF('Prism Data'!C8:U8,"N/A")))</f>
        <v>0.0625</v>
      </c>
      <c r="E8" s="62" t="n">
        <f aca="false">(COUNTIF('Prism Data'!C8:U8,"CATO"))/(19-(COUNTIF('Prism Data'!C8:U8,"N/A")))</f>
        <v>0.0625</v>
      </c>
      <c r="F8" s="64" t="n">
        <f aca="false">(COUNTIF('Prism Data'!C8:U8,"COFL"))/(19-(COUNTIF('Prism Data'!C8:U8,"N/A")))</f>
        <v>0</v>
      </c>
      <c r="G8" s="63" t="n">
        <f aca="false">(COUNTIF('Prism Data'!C8:U8,"FAGR"))/(19-(COUNTIF('Prism Data'!C8:U8,"N/A")))</f>
        <v>0</v>
      </c>
      <c r="H8" s="63" t="n">
        <f aca="false">(COUNTIF('Prism Data'!C8:U8,"FRAM"))/(19-(COUNTIF('Prism Data'!C8:U8,"N/A")))</f>
        <v>0.0625</v>
      </c>
      <c r="I8" s="63" t="n">
        <f aca="false">(COUNTIF('Prism Data'!C8:U8,"FRPE"))/(19-(COUNTIF('Prism Data'!C8:U8,"N/A")))</f>
        <v>0</v>
      </c>
      <c r="J8" s="63" t="n">
        <f aca="false">(COUNTIF('Prism Data'!C8:U8,"LITU"))/(19-(COUNTIF('Prism Data'!C8:U8,"N/A")))</f>
        <v>0.0625</v>
      </c>
      <c r="K8" s="63" t="n">
        <f aca="false">(COUNTIF('Prism Data'!C8:U8,"MOAL"))/(19-(COUNTIF('Prism Data'!C8:U8,"N/A")))</f>
        <v>0</v>
      </c>
      <c r="L8" s="62" t="n">
        <v>0.0625</v>
      </c>
      <c r="M8" s="62" t="n">
        <f aca="false">(COUNTIF('Prism Data'!C8:U8,"NYSY"))/(19-(COUNTIF('Prism Data'!C8:U8,"N/A")))</f>
        <v>0</v>
      </c>
      <c r="N8" s="62" t="n">
        <f aca="false">(COUNTIF('Prism Data'!C8:U8,"PATO"))/(19-(COUNTIF('Prism Data'!C8:U8,"N/A")))</f>
        <v>0.1875</v>
      </c>
      <c r="O8" s="62" t="n">
        <f aca="false">(COUNTIF('Prism Data'!C8:U8,"PLOC"))/(19-(COUNTIF('Prism Data'!C8:U8,"N/A")))</f>
        <v>0</v>
      </c>
      <c r="P8" s="62" t="n">
        <f aca="false">(COUNTIF('Prism Data'!C8:U8,"PRAV"))/(19-(COUNTIF('Prism Data'!C8:U8,"N/A")))</f>
        <v>0</v>
      </c>
      <c r="Q8" s="62" t="n">
        <f aca="false">(COUNTIF('Prism Data'!C8:U8,"PRSE"))/(19-(COUNTIF('Prism Data'!C8:U8,"N/A")))</f>
        <v>0</v>
      </c>
      <c r="R8" s="62" t="n">
        <v>0.0625</v>
      </c>
      <c r="S8" s="62" t="n">
        <f aca="false">(COUNTIF('Prism Data'!C8:U8,"QUCO"))/(19-(COUNTIF('Prism Data'!C8:U8,"N/A")))</f>
        <v>0</v>
      </c>
      <c r="T8" s="62" t="n">
        <f aca="false">(COUNTIF('Prism Data'!C8:U8,"QUMA2"))/(19-(COUNTIF('Prism Data'!C8:U8,"N/A")))</f>
        <v>0</v>
      </c>
      <c r="U8" s="62" t="n">
        <f aca="false">(COUNTIF('Prism Data'!C8:U8,"QUPH"))/(19-(COUNTIF('Prism Data'!C8:U8,"N/A")))</f>
        <v>0</v>
      </c>
      <c r="V8" s="64" t="n">
        <f aca="false">(COUNTIF('Prism Data'!C8:U8,"QUPR"))/(19-(COUNTIF('Prism Data'!C8:U8,"N/A")))</f>
        <v>0</v>
      </c>
      <c r="W8" s="62" t="n">
        <f aca="false">(COUNTIF('Prism Data'!C8:U8,"QURU"))/(19-(COUNTIF('Prism Data'!C8:U8,"N/A")))</f>
        <v>0.125</v>
      </c>
      <c r="X8" s="62" t="n">
        <f aca="false">(COUNTIF('Prism Data'!C8:U8,"QUVE"))/(19-(COUNTIF('Prism Data'!C8:U8,"N/A")))</f>
        <v>0</v>
      </c>
      <c r="Y8" s="62" t="n">
        <v>0.0625</v>
      </c>
      <c r="Z8" s="62" t="n">
        <v>0.0625</v>
      </c>
      <c r="AA8" s="64" t="n">
        <f aca="false">(COUNTIF('Prism Data'!C8:U8,"ZDEAD"))/(19-(COUNTIF('Prism Data'!C8:U8,"N/A")))</f>
        <v>0</v>
      </c>
      <c r="AB8" s="62" t="n">
        <f aca="false">SUM(B8:AA8)</f>
        <v>1</v>
      </c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</row>
    <row r="9" customFormat="false" ht="12.75" hidden="false" customHeight="false" outlineLevel="0" collapsed="false">
      <c r="A9" s="61" t="s">
        <v>62</v>
      </c>
      <c r="B9" s="62" t="n">
        <f aca="false">(COUNTIF('Prism Data'!C9:U9,"ACRU"))/(19-(COUNTIF('Prism Data'!C9:U9,"N/A")))</f>
        <v>0</v>
      </c>
      <c r="C9" s="62" t="n">
        <f aca="false">(COUNTIF('Prism Data'!C9:U9,"CACO"))/(19-(COUNTIF('Prism Data'!C9:U9,"N/A")))</f>
        <v>0</v>
      </c>
      <c r="D9" s="62" t="n">
        <f aca="false">(COUNTIF('Prism Data'!C9:U9,"CAGL"))/(19-(COUNTIF('Prism Data'!C9:U9,"N/A")))</f>
        <v>0.111111111111111</v>
      </c>
      <c r="E9" s="62" t="n">
        <f aca="false">(COUNTIF('Prism Data'!C9:U9,"CATO"))/(19-(COUNTIF('Prism Data'!C9:U9,"N/A")))</f>
        <v>0.111111111111111</v>
      </c>
      <c r="F9" s="64" t="n">
        <f aca="false">(COUNTIF('Prism Data'!C9:U9,"COFL"))/(19-(COUNTIF('Prism Data'!C9:U9,"N/A")))</f>
        <v>0</v>
      </c>
      <c r="G9" s="63" t="n">
        <f aca="false">(COUNTIF('Prism Data'!C9:U9,"FAGR"))/(19-(COUNTIF('Prism Data'!C9:U9,"N/A")))</f>
        <v>0.111111111111111</v>
      </c>
      <c r="H9" s="63" t="n">
        <f aca="false">(COUNTIF('Prism Data'!C9:U9,"FRAM"))/(19-(COUNTIF('Prism Data'!C9:U9,"N/A")))</f>
        <v>0.111111111111111</v>
      </c>
      <c r="I9" s="63" t="n">
        <f aca="false">(COUNTIF('Prism Data'!C9:U9,"FRPE"))/(19-(COUNTIF('Prism Data'!C9:U9,"N/A")))</f>
        <v>0</v>
      </c>
      <c r="J9" s="63" t="n">
        <f aca="false">(COUNTIF('Prism Data'!C9:U9,"LITU"))/(19-(COUNTIF('Prism Data'!C9:U9,"N/A")))</f>
        <v>0</v>
      </c>
      <c r="K9" s="63" t="n">
        <f aca="false">(COUNTIF('Prism Data'!C9:U9,"MOAL"))/(19-(COUNTIF('Prism Data'!C9:U9,"N/A")))</f>
        <v>0</v>
      </c>
      <c r="L9" s="62" t="n">
        <f aca="false">(COUNTIF('Prism Data'!C9:T9,"MORU"))/(19-(COUNTIF('Prism Data'!C9:T9,"N/A")))</f>
        <v>0</v>
      </c>
      <c r="M9" s="62" t="n">
        <f aca="false">(COUNTIF('Prism Data'!C9:U9,"NYSY"))/(19-(COUNTIF('Prism Data'!C9:U9,"N/A")))</f>
        <v>0</v>
      </c>
      <c r="N9" s="62" t="n">
        <f aca="false">(COUNTIF('Prism Data'!C9:U9,"PATO"))/(19-(COUNTIF('Prism Data'!C9:U9,"N/A")))</f>
        <v>0</v>
      </c>
      <c r="O9" s="62" t="n">
        <f aca="false">(COUNTIF('Prism Data'!C9:U9,"PLOC"))/(19-(COUNTIF('Prism Data'!C9:U9,"N/A")))</f>
        <v>0</v>
      </c>
      <c r="P9" s="62" t="n">
        <f aca="false">(COUNTIF('Prism Data'!C9:U9,"PRAV"))/(19-(COUNTIF('Prism Data'!C9:U9,"N/A")))</f>
        <v>0.111111111111111</v>
      </c>
      <c r="Q9" s="62" t="n">
        <f aca="false">(COUNTIF('Prism Data'!C9:U9,"PRSE"))/(19-(COUNTIF('Prism Data'!C9:U9,"N/A")))</f>
        <v>0</v>
      </c>
      <c r="R9" s="62" t="n">
        <f aca="false">(COUNTIF('Prism Data'!C9:U9,"QUAL"))/(19-(COUNTIF('Prism Data'!C9:U9,"N/A")))</f>
        <v>0</v>
      </c>
      <c r="S9" s="62" t="n">
        <f aca="false">(COUNTIF('Prism Data'!C9:U9,"QUCO"))/(19-(COUNTIF('Prism Data'!C9:U9,"N/A")))</f>
        <v>0</v>
      </c>
      <c r="T9" s="62" t="n">
        <f aca="false">(COUNTIF('Prism Data'!C9:U9,"QUMA2"))/(19-(COUNTIF('Prism Data'!C9:U9,"N/A")))</f>
        <v>0</v>
      </c>
      <c r="U9" s="62" t="n">
        <f aca="false">(COUNTIF('Prism Data'!C9:U9,"QUPH"))/(19-(COUNTIF('Prism Data'!C9:U9,"N/A")))</f>
        <v>0.222222222222222</v>
      </c>
      <c r="V9" s="64" t="n">
        <f aca="false">(COUNTIF('Prism Data'!C9:U9,"QUPR"))/(19-(COUNTIF('Prism Data'!C9:U9,"N/A")))</f>
        <v>0</v>
      </c>
      <c r="W9" s="62" t="n">
        <f aca="false">(COUNTIF('Prism Data'!C9:U9,"QURU"))/(19-(COUNTIF('Prism Data'!C9:U9,"N/A")))</f>
        <v>0.222222222222222</v>
      </c>
      <c r="X9" s="62" t="n">
        <f aca="false">(COUNTIF('Prism Data'!C9:U9,"QUVE"))/(19-(COUNTIF('Prism Data'!C9:U9,"N/A")))</f>
        <v>0</v>
      </c>
      <c r="Y9" s="62" t="n">
        <f aca="false">(COUNTIF('Prism Data'!C9:U9,"ROPS"))/(19-(COUNTIF('Prism Data'!C9:U9,"N/A")))</f>
        <v>0</v>
      </c>
      <c r="Z9" s="62" t="n">
        <f aca="false">(COUNTIF('Prism Data'!C9:U9,"SAAL"))/(19-(COUNTIF('Prism Data'!C9:U9,"N/A")))</f>
        <v>0</v>
      </c>
      <c r="AA9" s="64" t="n">
        <f aca="false">(COUNTIF('Prism Data'!C9:U9,"ZDEAD"))/(19-(COUNTIF('Prism Data'!C9:U9,"N/A")))</f>
        <v>0</v>
      </c>
      <c r="AB9" s="62" t="n">
        <f aca="false">SUM(B9:AA9)</f>
        <v>1</v>
      </c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</row>
    <row r="10" customFormat="false" ht="12.75" hidden="false" customHeight="false" outlineLevel="0" collapsed="false">
      <c r="A10" s="61" t="s">
        <v>78</v>
      </c>
      <c r="B10" s="62" t="n">
        <f aca="false">(COUNTIF('Prism Data'!C10:U10,"ACRU"))/(19-(COUNTIF('Prism Data'!C10:U10,"N/A")))</f>
        <v>0</v>
      </c>
      <c r="C10" s="62" t="n">
        <f aca="false">(COUNTIF('Prism Data'!C10:U10,"CACO"))/(19-(COUNTIF('Prism Data'!C10:U10,"N/A")))</f>
        <v>0</v>
      </c>
      <c r="D10" s="62" t="n">
        <f aca="false">(COUNTIF('Prism Data'!C10:U10,"CAGL"))/(19-(COUNTIF('Prism Data'!C10:U10,"N/A")))</f>
        <v>0</v>
      </c>
      <c r="E10" s="62" t="n">
        <f aca="false">(COUNTIF('Prism Data'!C10:U10,"CATO"))/(19-(COUNTIF('Prism Data'!C10:U10,"N/A")))</f>
        <v>0</v>
      </c>
      <c r="F10" s="64" t="n">
        <f aca="false">(COUNTIF('Prism Data'!C10:U10,"COFL"))/(19-(COUNTIF('Prism Data'!C10:U10,"N/A")))</f>
        <v>0</v>
      </c>
      <c r="G10" s="63" t="n">
        <f aca="false">(COUNTIF('Prism Data'!C10:U10,"FAGR"))/(19-(COUNTIF('Prism Data'!C10:U10,"N/A")))</f>
        <v>0</v>
      </c>
      <c r="H10" s="63" t="n">
        <f aca="false">(COUNTIF('Prism Data'!C10:U10,"FRAM"))/(19-(COUNTIF('Prism Data'!C10:U10,"N/A")))</f>
        <v>0</v>
      </c>
      <c r="I10" s="63" t="n">
        <f aca="false">(COUNTIF('Prism Data'!C10:U10,"FRPE"))/(19-(COUNTIF('Prism Data'!C10:U10,"N/A")))</f>
        <v>0</v>
      </c>
      <c r="J10" s="63" t="n">
        <f aca="false">(COUNTIF('Prism Data'!C10:U10,"LITU"))/(19-(COUNTIF('Prism Data'!C10:U10,"N/A")))</f>
        <v>0</v>
      </c>
      <c r="K10" s="63" t="n">
        <f aca="false">(COUNTIF('Prism Data'!C10:U10,"MOAL"))/(19-(COUNTIF('Prism Data'!C10:U10,"N/A")))</f>
        <v>0</v>
      </c>
      <c r="L10" s="62" t="n">
        <f aca="false">(COUNTIF('Prism Data'!C10:T10,"MORU"))/(19-(COUNTIF('Prism Data'!C10:T10,"N/A")))</f>
        <v>0</v>
      </c>
      <c r="M10" s="62" t="n">
        <f aca="false">(COUNTIF('Prism Data'!C10:U10,"NYSY"))/(19-(COUNTIF('Prism Data'!C10:U10,"N/A")))</f>
        <v>0</v>
      </c>
      <c r="N10" s="62" t="n">
        <f aca="false">(COUNTIF('Prism Data'!C10:U10,"PATO"))/(19-(COUNTIF('Prism Data'!C10:U10,"N/A")))</f>
        <v>0</v>
      </c>
      <c r="O10" s="62" t="n">
        <f aca="false">(COUNTIF('Prism Data'!C10:U10,"PLOC"))/(19-(COUNTIF('Prism Data'!C10:U10,"N/A")))</f>
        <v>0</v>
      </c>
      <c r="P10" s="62" t="n">
        <f aca="false">(COUNTIF('Prism Data'!C10:U10,"PRAV"))/(19-(COUNTIF('Prism Data'!C10:U10,"N/A")))</f>
        <v>0</v>
      </c>
      <c r="Q10" s="62" t="n">
        <f aca="false">(COUNTIF('Prism Data'!C10:U10,"PRSE"))/(19-(COUNTIF('Prism Data'!C10:U10,"N/A")))</f>
        <v>0</v>
      </c>
      <c r="R10" s="62" t="n">
        <f aca="false">(COUNTIF('Prism Data'!C10:U10,"QUAL"))/(19-(COUNTIF('Prism Data'!C10:U10,"N/A")))</f>
        <v>0</v>
      </c>
      <c r="S10" s="62" t="n">
        <f aca="false">(COUNTIF('Prism Data'!C10:U10,"QUCO"))/(19-(COUNTIF('Prism Data'!C10:U10,"N/A")))</f>
        <v>0</v>
      </c>
      <c r="T10" s="62" t="n">
        <f aca="false">(COUNTIF('Prism Data'!C10:U10,"QUMA2"))/(19-(COUNTIF('Prism Data'!C10:U10,"N/A")))</f>
        <v>0</v>
      </c>
      <c r="U10" s="62" t="n">
        <f aca="false">(COUNTIF('Prism Data'!C10:U10,"QUPH"))/(19-(COUNTIF('Prism Data'!C10:U10,"N/A")))</f>
        <v>0.5</v>
      </c>
      <c r="V10" s="64" t="n">
        <f aca="false">(COUNTIF('Prism Data'!C10:U10,"QUPR"))/(19-(COUNTIF('Prism Data'!C10:U10,"N/A")))</f>
        <v>0</v>
      </c>
      <c r="W10" s="62" t="n">
        <f aca="false">(COUNTIF('Prism Data'!C10:U10,"QURU"))/(19-(COUNTIF('Prism Data'!C10:U10,"N/A")))</f>
        <v>0.5</v>
      </c>
      <c r="X10" s="62" t="n">
        <f aca="false">(COUNTIF('Prism Data'!C10:U10,"QUVE"))/(19-(COUNTIF('Prism Data'!C10:U10,"N/A")))</f>
        <v>0</v>
      </c>
      <c r="Y10" s="62" t="n">
        <f aca="false">(COUNTIF('Prism Data'!C10:U10,"ROPS"))/(19-(COUNTIF('Prism Data'!C10:U10,"N/A")))</f>
        <v>0</v>
      </c>
      <c r="Z10" s="62" t="n">
        <f aca="false">(COUNTIF('Prism Data'!C10:U10,"SAAL"))/(19-(COUNTIF('Prism Data'!C10:U10,"N/A")))</f>
        <v>0</v>
      </c>
      <c r="AA10" s="64" t="n">
        <f aca="false">(COUNTIF('Prism Data'!C10:U10,"ZDEAD"))/(19-(COUNTIF('Prism Data'!C10:U10,"N/A")))</f>
        <v>0</v>
      </c>
      <c r="AB10" s="62" t="n">
        <f aca="false">SUM(B10:AA10)</f>
        <v>1</v>
      </c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</row>
    <row r="11" customFormat="false" ht="12.75" hidden="false" customHeight="false" outlineLevel="0" collapsed="false">
      <c r="A11" s="61" t="s">
        <v>86</v>
      </c>
      <c r="B11" s="62" t="n">
        <f aca="false">(COUNTIF('Prism Data'!C11:U11,"ACRU"))/(19-(COUNTIF('Prism Data'!C11:U11,"N/A")))</f>
        <v>0</v>
      </c>
      <c r="C11" s="62" t="n">
        <f aca="false">(COUNTIF('Prism Data'!C11:U11,"CACO"))/(19-(COUNTIF('Prism Data'!C11:U11,"N/A")))</f>
        <v>0</v>
      </c>
      <c r="D11" s="62" t="n">
        <f aca="false">(COUNTIF('Prism Data'!C11:U11,"CAGL"))/(19-(COUNTIF('Prism Data'!C11:U11,"N/A")))</f>
        <v>0</v>
      </c>
      <c r="E11" s="62" t="n">
        <f aca="false">(COUNTIF('Prism Data'!C11:U11,"CATO"))/(19-(COUNTIF('Prism Data'!C11:U11,"N/A")))</f>
        <v>0.0833333333333333</v>
      </c>
      <c r="F11" s="64" t="n">
        <f aca="false">(COUNTIF('Prism Data'!C11:U11,"COFL"))/(19-(COUNTIF('Prism Data'!C11:U11,"N/A")))</f>
        <v>0</v>
      </c>
      <c r="G11" s="63" t="n">
        <f aca="false">(COUNTIF('Prism Data'!C11:U11,"FAGR"))/(19-(COUNTIF('Prism Data'!C11:U11,"N/A")))</f>
        <v>0</v>
      </c>
      <c r="H11" s="63" t="n">
        <f aca="false">(COUNTIF('Prism Data'!C11:U11,"FRAM"))/(19-(COUNTIF('Prism Data'!C11:U11,"N/A")))</f>
        <v>0</v>
      </c>
      <c r="I11" s="63" t="n">
        <f aca="false">(COUNTIF('Prism Data'!C11:U11,"FRPE"))/(19-(COUNTIF('Prism Data'!C11:U11,"N/A")))</f>
        <v>0</v>
      </c>
      <c r="J11" s="63" t="n">
        <f aca="false">(COUNTIF('Prism Data'!C11:U11,"LITU"))/(19-(COUNTIF('Prism Data'!C11:U11,"N/A")))</f>
        <v>0</v>
      </c>
      <c r="K11" s="63" t="n">
        <f aca="false">(COUNTIF('Prism Data'!C11:U11,"MOAL"))/(19-(COUNTIF('Prism Data'!C11:U11,"N/A")))</f>
        <v>0</v>
      </c>
      <c r="L11" s="62" t="n">
        <f aca="false">(COUNTIF('Prism Data'!C11:T11,"MORU"))/(19-(COUNTIF('Prism Data'!C11:T11,"N/A")))</f>
        <v>0</v>
      </c>
      <c r="M11" s="62" t="n">
        <f aca="false">(COUNTIF('Prism Data'!C11:U11,"NYSY"))/(19-(COUNTIF('Prism Data'!C11:U11,"N/A")))</f>
        <v>0</v>
      </c>
      <c r="N11" s="62" t="n">
        <f aca="false">(COUNTIF('Prism Data'!C11:U11,"PATO"))/(19-(COUNTIF('Prism Data'!C11:U11,"N/A")))</f>
        <v>0</v>
      </c>
      <c r="O11" s="62" t="n">
        <f aca="false">(COUNTIF('Prism Data'!C11:U11,"PLOC"))/(19-(COUNTIF('Prism Data'!C11:U11,"N/A")))</f>
        <v>0</v>
      </c>
      <c r="P11" s="62" t="n">
        <f aca="false">(COUNTIF('Prism Data'!C11:U11,"PRAV"))/(19-(COUNTIF('Prism Data'!C11:U11,"N/A")))</f>
        <v>0</v>
      </c>
      <c r="Q11" s="62" t="n">
        <f aca="false">(COUNTIF('Prism Data'!C11:U11,"PRSE"))/(19-(COUNTIF('Prism Data'!C11:U11,"N/A")))</f>
        <v>0</v>
      </c>
      <c r="R11" s="62" t="n">
        <f aca="false">(COUNTIF('Prism Data'!C11:U11,"QUAL"))/(19-(COUNTIF('Prism Data'!C11:U11,"N/A")))</f>
        <v>0</v>
      </c>
      <c r="S11" s="62" t="n">
        <f aca="false">(COUNTIF('Prism Data'!C11:U11,"QUCO"))/(19-(COUNTIF('Prism Data'!C11:U11,"N/A")))</f>
        <v>0</v>
      </c>
      <c r="T11" s="62" t="n">
        <f aca="false">(COUNTIF('Prism Data'!C11:U11,"QUMA2"))/(19-(COUNTIF('Prism Data'!C11:U11,"N/A")))</f>
        <v>0</v>
      </c>
      <c r="U11" s="62" t="n">
        <f aca="false">(COUNTIF('Prism Data'!C11:U11,"QUPH"))/(19-(COUNTIF('Prism Data'!C11:U11,"N/A")))</f>
        <v>0.0833333333333333</v>
      </c>
      <c r="V11" s="64" t="n">
        <f aca="false">(COUNTIF('Prism Data'!C11:U11,"QUPR"))/(19-(COUNTIF('Prism Data'!C11:U11,"N/A")))</f>
        <v>0</v>
      </c>
      <c r="W11" s="62" t="n">
        <f aca="false">(COUNTIF('Prism Data'!C11:U11,"QURU"))/(19-(COUNTIF('Prism Data'!C11:U11,"N/A")))</f>
        <v>0.75</v>
      </c>
      <c r="X11" s="62" t="n">
        <f aca="false">(COUNTIF('Prism Data'!C11:U11,"QUVE"))/(19-(COUNTIF('Prism Data'!C11:U11,"N/A")))</f>
        <v>0</v>
      </c>
      <c r="Y11" s="62" t="n">
        <f aca="false">(COUNTIF('Prism Data'!C11:U11,"ROPS"))/(19-(COUNTIF('Prism Data'!C11:U11,"N/A")))</f>
        <v>0</v>
      </c>
      <c r="Z11" s="62" t="n">
        <f aca="false">(COUNTIF('Prism Data'!C11:U11,"SAAL"))/(19-(COUNTIF('Prism Data'!C11:U11,"N/A")))</f>
        <v>0</v>
      </c>
      <c r="AA11" s="64" t="n">
        <f aca="false">(COUNTIF('Prism Data'!C11:U11,"ZDEAD"))/(19-(COUNTIF('Prism Data'!C11:U11,"N/A")))</f>
        <v>0.0833333333333333</v>
      </c>
      <c r="AB11" s="62" t="n">
        <f aca="false">SUM(B11:AA11)</f>
        <v>1</v>
      </c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</row>
    <row r="12" customFormat="false" ht="12.75" hidden="false" customHeight="false" outlineLevel="0" collapsed="false">
      <c r="A12" s="61" t="s">
        <v>93</v>
      </c>
      <c r="B12" s="62" t="n">
        <f aca="false">(COUNTIF('Prism Data'!C12:U12,"ACRU"))/(19-(COUNTIF('Prism Data'!C12:U12,"N/A")))</f>
        <v>0</v>
      </c>
      <c r="C12" s="62" t="n">
        <f aca="false">(COUNTIF('Prism Data'!C12:U12,"CACO"))/(19-(COUNTIF('Prism Data'!C12:U12,"N/A")))</f>
        <v>0</v>
      </c>
      <c r="D12" s="62" t="n">
        <f aca="false">(COUNTIF('Prism Data'!C12:U12,"CAGL"))/(19-(COUNTIF('Prism Data'!C12:U12,"N/A")))</f>
        <v>0.0714285714285714</v>
      </c>
      <c r="E12" s="62" t="n">
        <f aca="false">(COUNTIF('Prism Data'!C12:U12,"CATO"))/(19-(COUNTIF('Prism Data'!C12:U12,"N/A")))</f>
        <v>0</v>
      </c>
      <c r="F12" s="64" t="n">
        <f aca="false">(COUNTIF('Prism Data'!C12:U12,"COFL"))/(19-(COUNTIF('Prism Data'!C12:U12,"N/A")))</f>
        <v>0</v>
      </c>
      <c r="G12" s="63" t="n">
        <f aca="false">(COUNTIF('Prism Data'!C12:U12,"FAGR"))/(19-(COUNTIF('Prism Data'!C12:U12,"N/A")))</f>
        <v>0.0714285714285714</v>
      </c>
      <c r="H12" s="63" t="n">
        <f aca="false">(COUNTIF('Prism Data'!C12:U12,"FRAM"))/(19-(COUNTIF('Prism Data'!C12:U12,"N/A")))</f>
        <v>0</v>
      </c>
      <c r="I12" s="63" t="n">
        <f aca="false">(COUNTIF('Prism Data'!C12:U12,"FRPE"))/(19-(COUNTIF('Prism Data'!C12:U12,"N/A")))</f>
        <v>0.0714285714285714</v>
      </c>
      <c r="J12" s="63" t="n">
        <f aca="false">(COUNTIF('Prism Data'!C12:U12,"LITU"))/(19-(COUNTIF('Prism Data'!C12:U12,"N/A")))</f>
        <v>0</v>
      </c>
      <c r="K12" s="63" t="n">
        <f aca="false">(COUNTIF('Prism Data'!C12:U12,"MOAL"))/(19-(COUNTIF('Prism Data'!C12:U12,"N/A")))</f>
        <v>0</v>
      </c>
      <c r="L12" s="62" t="n">
        <f aca="false">(COUNTIF('Prism Data'!C12:T12,"MORU"))/(19-(COUNTIF('Prism Data'!C12:T12,"N/A")))</f>
        <v>0</v>
      </c>
      <c r="M12" s="62" t="n">
        <f aca="false">(COUNTIF('Prism Data'!C12:U12,"NYSY"))/(19-(COUNTIF('Prism Data'!C12:U12,"N/A")))</f>
        <v>0</v>
      </c>
      <c r="N12" s="62" t="n">
        <f aca="false">(COUNTIF('Prism Data'!C12:U12,"PATO"))/(19-(COUNTIF('Prism Data'!C12:U12,"N/A")))</f>
        <v>0</v>
      </c>
      <c r="O12" s="62" t="n">
        <f aca="false">(COUNTIF('Prism Data'!C12:U12,"PLOC"))/(19-(COUNTIF('Prism Data'!C12:U12,"N/A")))</f>
        <v>0</v>
      </c>
      <c r="P12" s="62" t="n">
        <f aca="false">(COUNTIF('Prism Data'!C12:U12,"PRAV"))/(19-(COUNTIF('Prism Data'!C12:U12,"N/A")))</f>
        <v>0</v>
      </c>
      <c r="Q12" s="62" t="n">
        <f aca="false">(COUNTIF('Prism Data'!C12:U12,"PRSE"))/(19-(COUNTIF('Prism Data'!C12:U12,"N/A")))</f>
        <v>0.0714285714285714</v>
      </c>
      <c r="R12" s="62" t="n">
        <f aca="false">(COUNTIF('Prism Data'!C12:U12,"QUAL"))/(19-(COUNTIF('Prism Data'!C12:U12,"N/A")))</f>
        <v>0.142857142857143</v>
      </c>
      <c r="S12" s="62" t="n">
        <f aca="false">(COUNTIF('Prism Data'!C12:U12,"QUCO"))/(19-(COUNTIF('Prism Data'!C12:U12,"N/A")))</f>
        <v>0.0714285714285714</v>
      </c>
      <c r="T12" s="62" t="n">
        <f aca="false">(COUNTIF('Prism Data'!C12:U12,"QUMA2"))/(19-(COUNTIF('Prism Data'!C12:U12,"N/A")))</f>
        <v>0</v>
      </c>
      <c r="U12" s="62" t="n">
        <f aca="false">(COUNTIF('Prism Data'!C12:U12,"QUPH"))/(19-(COUNTIF('Prism Data'!C12:U12,"N/A")))</f>
        <v>0</v>
      </c>
      <c r="V12" s="64" t="n">
        <f aca="false">(COUNTIF('Prism Data'!C12:U12,"QUPR"))/(19-(COUNTIF('Prism Data'!C12:U12,"N/A")))</f>
        <v>0</v>
      </c>
      <c r="W12" s="62" t="n">
        <f aca="false">(COUNTIF('Prism Data'!C12:U12,"QURU"))/(19-(COUNTIF('Prism Data'!C12:U12,"N/A")))</f>
        <v>0.5</v>
      </c>
      <c r="X12" s="62" t="n">
        <f aca="false">(COUNTIF('Prism Data'!C12:U12,"QUVE"))/(19-(COUNTIF('Prism Data'!C12:U12,"N/A")))</f>
        <v>0</v>
      </c>
      <c r="Y12" s="62" t="n">
        <f aca="false">(COUNTIF('Prism Data'!C12:U12,"ROPS"))/(19-(COUNTIF('Prism Data'!C12:U12,"N/A")))</f>
        <v>0</v>
      </c>
      <c r="Z12" s="62" t="n">
        <f aca="false">(COUNTIF('Prism Data'!C12:U12,"SAAL"))/(19-(COUNTIF('Prism Data'!C12:U12,"N/A")))</f>
        <v>0</v>
      </c>
      <c r="AA12" s="64" t="n">
        <f aca="false">(COUNTIF('Prism Data'!C12:U12,"ZDEAD"))/(19-(COUNTIF('Prism Data'!C12:U12,"N/A")))</f>
        <v>0</v>
      </c>
      <c r="AB12" s="62" t="n">
        <f aca="false">SUM(B12:AA12)</f>
        <v>1</v>
      </c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</row>
    <row r="13" customFormat="false" ht="12.75" hidden="false" customHeight="false" outlineLevel="0" collapsed="false">
      <c r="A13" s="61" t="s">
        <v>100</v>
      </c>
      <c r="B13" s="62" t="n">
        <f aca="false">(COUNTIF('Prism Data'!C13:U13,"ACRU"))/(19-(COUNTIF('Prism Data'!C13:U13,"N/A")))</f>
        <v>0.0588235294117647</v>
      </c>
      <c r="C13" s="62" t="n">
        <f aca="false">(COUNTIF('Prism Data'!C13:U13,"CACO"))/(19-(COUNTIF('Prism Data'!C13:U13,"N/A")))</f>
        <v>0.0588235294117647</v>
      </c>
      <c r="D13" s="62" t="n">
        <f aca="false">(COUNTIF('Prism Data'!C13:U13,"CAGL"))/(19-(COUNTIF('Prism Data'!C13:U13,"N/A")))</f>
        <v>0</v>
      </c>
      <c r="E13" s="62" t="n">
        <f aca="false">(COUNTIF('Prism Data'!C13:U13,"CATO"))/(19-(COUNTIF('Prism Data'!C13:U13,"N/A")))</f>
        <v>0.0588235294117647</v>
      </c>
      <c r="F13" s="64" t="n">
        <f aca="false">(COUNTIF('Prism Data'!C13:U13,"COFL"))/(19-(COUNTIF('Prism Data'!C13:U13,"N/A")))</f>
        <v>0</v>
      </c>
      <c r="G13" s="63" t="n">
        <f aca="false">(COUNTIF('Prism Data'!C13:U13,"FAGR"))/(19-(COUNTIF('Prism Data'!C13:U13,"N/A")))</f>
        <v>0.235294117647059</v>
      </c>
      <c r="H13" s="63" t="n">
        <f aca="false">(COUNTIF('Prism Data'!C13:U13,"FRAM"))/(19-(COUNTIF('Prism Data'!C13:U13,"N/A")))</f>
        <v>0.0588235294117647</v>
      </c>
      <c r="I13" s="63" t="n">
        <f aca="false">(COUNTIF('Prism Data'!C13:U13,"FRPE"))/(19-(COUNTIF('Prism Data'!C13:U13,"N/A")))</f>
        <v>0.0588235294117647</v>
      </c>
      <c r="J13" s="63" t="n">
        <f aca="false">(COUNTIF('Prism Data'!C13:U13,"LITU"))/(19-(COUNTIF('Prism Data'!C13:U13,"N/A")))</f>
        <v>0.0588235294117647</v>
      </c>
      <c r="K13" s="63" t="n">
        <f aca="false">(COUNTIF('Prism Data'!C13:U13,"MOAL"))/(19-(COUNTIF('Prism Data'!C13:U13,"N/A")))</f>
        <v>0</v>
      </c>
      <c r="L13" s="62" t="n">
        <f aca="false">(COUNTIF('Prism Data'!C13:T13,"MORU"))/(19-(COUNTIF('Prism Data'!C13:T13,"N/A")))</f>
        <v>0</v>
      </c>
      <c r="M13" s="62" t="n">
        <f aca="false">(COUNTIF('Prism Data'!C13:U13,"NYSY"))/(19-(COUNTIF('Prism Data'!C13:U13,"N/A")))</f>
        <v>0.0588235294117647</v>
      </c>
      <c r="N13" s="62" t="n">
        <f aca="false">(COUNTIF('Prism Data'!C13:U13,"PATO"))/(19-(COUNTIF('Prism Data'!C13:U13,"N/A")))</f>
        <v>0</v>
      </c>
      <c r="O13" s="62" t="n">
        <f aca="false">(COUNTIF('Prism Data'!C13:U13,"PLOC"))/(19-(COUNTIF('Prism Data'!C13:U13,"N/A")))</f>
        <v>0</v>
      </c>
      <c r="P13" s="62" t="n">
        <f aca="false">(COUNTIF('Prism Data'!C13:U13,"PRAV"))/(19-(COUNTIF('Prism Data'!C13:U13,"N/A")))</f>
        <v>0</v>
      </c>
      <c r="Q13" s="62" t="n">
        <f aca="false">(COUNTIF('Prism Data'!C13:U13,"PRSE"))/(19-(COUNTIF('Prism Data'!C13:U13,"N/A")))</f>
        <v>0.0588235294117647</v>
      </c>
      <c r="R13" s="62" t="n">
        <v>0.1176</v>
      </c>
      <c r="S13" s="62" t="n">
        <f aca="false">(COUNTIF('Prism Data'!C13:U13,"QUCO"))/(19-(COUNTIF('Prism Data'!C13:U13,"N/A")))</f>
        <v>0.0588235294117647</v>
      </c>
      <c r="T13" s="62" t="n">
        <f aca="false">(COUNTIF('Prism Data'!C13:U13,"QUMA2"))/(19-(COUNTIF('Prism Data'!C13:U13,"N/A")))</f>
        <v>0</v>
      </c>
      <c r="U13" s="62" t="n">
        <f aca="false">(COUNTIF('Prism Data'!C13:U13,"QUPH"))/(19-(COUNTIF('Prism Data'!C13:U13,"N/A")))</f>
        <v>0</v>
      </c>
      <c r="V13" s="64" t="n">
        <f aca="false">(COUNTIF('Prism Data'!C13:U13,"QUPR"))/(19-(COUNTIF('Prism Data'!C13:U13,"N/A")))</f>
        <v>0</v>
      </c>
      <c r="W13" s="62" t="n">
        <f aca="false">(COUNTIF('Prism Data'!C13:U13,"QURU"))/(19-(COUNTIF('Prism Data'!C13:U13,"N/A")))</f>
        <v>0.0588235294117647</v>
      </c>
      <c r="X13" s="62" t="n">
        <f aca="false">(COUNTIF('Prism Data'!C13:U13,"QUVE"))/(19-(COUNTIF('Prism Data'!C13:U13,"N/A")))</f>
        <v>0</v>
      </c>
      <c r="Y13" s="62" t="n">
        <f aca="false">(COUNTIF('Prism Data'!C13:U13,"ROPS"))/(19-(COUNTIF('Prism Data'!C13:U13,"N/A")))</f>
        <v>0</v>
      </c>
      <c r="Z13" s="62" t="n">
        <f aca="false">(COUNTIF('Prism Data'!C13:U13,"SAAL"))/(19-(COUNTIF('Prism Data'!C13:U13,"N/A")))</f>
        <v>0</v>
      </c>
      <c r="AA13" s="64" t="n">
        <f aca="false">(COUNTIF('Prism Data'!C13:U13,"ZDEAD"))/(19-(COUNTIF('Prism Data'!C13:U13,"N/A")))</f>
        <v>0.0588235294117647</v>
      </c>
      <c r="AB13" s="62" t="n">
        <f aca="false">SUM(B13:AA13)</f>
        <v>0.999952941176471</v>
      </c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</row>
    <row r="14" customFormat="false" ht="12.75" hidden="false" customHeight="false" outlineLevel="0" collapsed="false">
      <c r="A14" s="61" t="s">
        <v>110</v>
      </c>
      <c r="B14" s="62" t="n">
        <f aca="false">(COUNTIF('Prism Data'!C14:U14,"ACRU"))/(19-(COUNTIF('Prism Data'!C14:U14,"N/A")))</f>
        <v>0.0588235294117647</v>
      </c>
      <c r="C14" s="62" t="n">
        <f aca="false">(COUNTIF('Prism Data'!C14:U14,"CACO"))/(19-(COUNTIF('Prism Data'!C14:U14,"N/A")))</f>
        <v>0.117647058823529</v>
      </c>
      <c r="D14" s="62" t="n">
        <f aca="false">(COUNTIF('Prism Data'!C14:U14,"CAGL"))/(19-(COUNTIF('Prism Data'!C14:U14,"N/A")))</f>
        <v>0</v>
      </c>
      <c r="E14" s="62" t="n">
        <f aca="false">(COUNTIF('Prism Data'!C14:U14,"CATO"))/(19-(COUNTIF('Prism Data'!C14:U14,"N/A")))</f>
        <v>0</v>
      </c>
      <c r="F14" s="64" t="n">
        <f aca="false">(COUNTIF('Prism Data'!C14:U14,"COFL"))/(19-(COUNTIF('Prism Data'!C14:U14,"N/A")))</f>
        <v>0.0588235294117647</v>
      </c>
      <c r="G14" s="63" t="n">
        <f aca="false">(COUNTIF('Prism Data'!C14:U14,"FAGR"))/(19-(COUNTIF('Prism Data'!C14:U14,"N/A")))</f>
        <v>0</v>
      </c>
      <c r="H14" s="63" t="n">
        <f aca="false">(COUNTIF('Prism Data'!C14:U14,"FRAM"))/(19-(COUNTIF('Prism Data'!C14:U14,"N/A")))</f>
        <v>0.0588235294117647</v>
      </c>
      <c r="I14" s="63" t="n">
        <f aca="false">(COUNTIF('Prism Data'!C14:U14,"FRPE"))/(19-(COUNTIF('Prism Data'!C14:U14,"N/A")))</f>
        <v>0.0588235294117647</v>
      </c>
      <c r="J14" s="63" t="n">
        <f aca="false">(COUNTIF('Prism Data'!C14:U14,"LITU"))/(19-(COUNTIF('Prism Data'!C14:U14,"N/A")))</f>
        <v>0.176470588235294</v>
      </c>
      <c r="K14" s="63" t="n">
        <f aca="false">(COUNTIF('Prism Data'!C14:U14,"MOAL"))/(19-(COUNTIF('Prism Data'!C14:U14,"N/A")))</f>
        <v>0</v>
      </c>
      <c r="L14" s="62" t="n">
        <v>0.0588</v>
      </c>
      <c r="M14" s="62" t="n">
        <f aca="false">(COUNTIF('Prism Data'!C14:U14,"NYSY"))/(19-(COUNTIF('Prism Data'!C14:U14,"N/A")))</f>
        <v>0.0588235294117647</v>
      </c>
      <c r="N14" s="62" t="n">
        <f aca="false">(COUNTIF('Prism Data'!C14:U14,"PATO"))/(19-(COUNTIF('Prism Data'!C14:U14,"N/A")))</f>
        <v>0</v>
      </c>
      <c r="O14" s="62" t="n">
        <f aca="false">(COUNTIF('Prism Data'!C14:U14,"PLOC"))/(19-(COUNTIF('Prism Data'!C14:U14,"N/A")))</f>
        <v>0</v>
      </c>
      <c r="P14" s="62" t="n">
        <f aca="false">(COUNTIF('Prism Data'!C14:U14,"PRAV"))/(19-(COUNTIF('Prism Data'!C14:U14,"N/A")))</f>
        <v>0</v>
      </c>
      <c r="Q14" s="62" t="n">
        <f aca="false">(COUNTIF('Prism Data'!C14:U14,"PRSE"))/(19-(COUNTIF('Prism Data'!C14:U14,"N/A")))</f>
        <v>0.117647058823529</v>
      </c>
      <c r="R14" s="62" t="n">
        <f aca="false">(COUNTIF('Prism Data'!C14:U14,"QUAL"))/(19-(COUNTIF('Prism Data'!C14:U14,"N/A")))</f>
        <v>0.117647058823529</v>
      </c>
      <c r="S14" s="62" t="n">
        <f aca="false">(COUNTIF('Prism Data'!C14:U14,"QUCO"))/(19-(COUNTIF('Prism Data'!C14:U14,"N/A")))</f>
        <v>0</v>
      </c>
      <c r="T14" s="62" t="n">
        <f aca="false">(COUNTIF('Prism Data'!C14:U14,"QUMA2"))/(19-(COUNTIF('Prism Data'!C14:U14,"N/A")))</f>
        <v>0</v>
      </c>
      <c r="U14" s="62" t="n">
        <f aca="false">(COUNTIF('Prism Data'!C14:U14,"QUPH"))/(19-(COUNTIF('Prism Data'!C14:U14,"N/A")))</f>
        <v>0</v>
      </c>
      <c r="V14" s="64" t="n">
        <f aca="false">(COUNTIF('Prism Data'!C14:U14,"QUPR"))/(19-(COUNTIF('Prism Data'!C14:U14,"N/A")))</f>
        <v>0</v>
      </c>
      <c r="W14" s="62" t="n">
        <f aca="false">(COUNTIF('Prism Data'!C14:U14,"QURU"))/(19-(COUNTIF('Prism Data'!C14:U14,"N/A")))</f>
        <v>0.0588235294117647</v>
      </c>
      <c r="X14" s="62" t="n">
        <f aca="false">(COUNTIF('Prism Data'!C14:U14,"QUVE"))/(19-(COUNTIF('Prism Data'!C14:U14,"N/A")))</f>
        <v>0.0588235294117647</v>
      </c>
      <c r="Y14" s="62" t="n">
        <f aca="false">(COUNTIF('Prism Data'!C14:U14,"ROPS"))/(19-(COUNTIF('Prism Data'!C14:U14,"N/A")))</f>
        <v>0</v>
      </c>
      <c r="Z14" s="62" t="n">
        <f aca="false">(COUNTIF('Prism Data'!C14:U14,"SAAL"))/(19-(COUNTIF('Prism Data'!C14:U14,"N/A")))</f>
        <v>0</v>
      </c>
      <c r="AA14" s="64" t="n">
        <f aca="false">(COUNTIF('Prism Data'!C14:U14,"ZDEAD"))/(19-(COUNTIF('Prism Data'!C14:U14,"N/A")))</f>
        <v>0</v>
      </c>
      <c r="AB14" s="62" t="n">
        <f aca="false">SUM(B14:AA14)</f>
        <v>0.999976470588235</v>
      </c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</row>
    <row r="15" customFormat="false" ht="12.75" hidden="false" customHeight="false" outlineLevel="0" collapsed="false">
      <c r="A15" s="61" t="s">
        <v>115</v>
      </c>
      <c r="B15" s="62" t="n">
        <v>0</v>
      </c>
      <c r="C15" s="62" t="n">
        <v>0</v>
      </c>
      <c r="D15" s="62" t="n">
        <v>0</v>
      </c>
      <c r="E15" s="62" t="n">
        <v>0</v>
      </c>
      <c r="F15" s="65" t="n">
        <v>0</v>
      </c>
      <c r="G15" s="62" t="n">
        <v>0</v>
      </c>
      <c r="H15" s="62" t="n">
        <v>0</v>
      </c>
      <c r="I15" s="62" t="n">
        <v>0</v>
      </c>
      <c r="J15" s="62" t="n">
        <v>0</v>
      </c>
      <c r="K15" s="62" t="n">
        <v>0</v>
      </c>
      <c r="L15" s="62" t="n">
        <v>0</v>
      </c>
      <c r="M15" s="62" t="n">
        <v>0</v>
      </c>
      <c r="N15" s="62" t="n">
        <v>0</v>
      </c>
      <c r="O15" s="62" t="n">
        <v>0</v>
      </c>
      <c r="P15" s="62" t="n">
        <v>0</v>
      </c>
      <c r="Q15" s="62" t="n">
        <v>0</v>
      </c>
      <c r="R15" s="62" t="n">
        <v>0</v>
      </c>
      <c r="S15" s="62" t="n">
        <v>0</v>
      </c>
      <c r="T15" s="62" t="n">
        <v>0</v>
      </c>
      <c r="U15" s="62" t="n">
        <v>0</v>
      </c>
      <c r="V15" s="65" t="n">
        <v>0</v>
      </c>
      <c r="W15" s="62" t="n">
        <v>0</v>
      </c>
      <c r="X15" s="62" t="n">
        <v>0</v>
      </c>
      <c r="Y15" s="62" t="n">
        <v>0</v>
      </c>
      <c r="Z15" s="62" t="n">
        <v>0</v>
      </c>
      <c r="AA15" s="62" t="n">
        <v>0</v>
      </c>
      <c r="AB15" s="62" t="n">
        <f aca="false">SUM(B15:AA15)</f>
        <v>0</v>
      </c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</row>
    <row r="16" customFormat="false" ht="12.75" hidden="false" customHeight="false" outlineLevel="0" collapsed="false">
      <c r="A16" s="61" t="s">
        <v>117</v>
      </c>
      <c r="B16" s="62" t="n">
        <v>0</v>
      </c>
      <c r="C16" s="62" t="n">
        <v>0</v>
      </c>
      <c r="D16" s="62" t="n">
        <v>0</v>
      </c>
      <c r="E16" s="62" t="n">
        <v>0</v>
      </c>
      <c r="F16" s="65" t="n">
        <v>0</v>
      </c>
      <c r="G16" s="62" t="n">
        <v>0</v>
      </c>
      <c r="H16" s="62" t="n">
        <v>0</v>
      </c>
      <c r="I16" s="62" t="n">
        <v>0</v>
      </c>
      <c r="J16" s="62" t="n">
        <v>0</v>
      </c>
      <c r="K16" s="62" t="n">
        <v>0</v>
      </c>
      <c r="L16" s="62" t="n">
        <v>0</v>
      </c>
      <c r="M16" s="62" t="n">
        <v>0</v>
      </c>
      <c r="N16" s="62" t="n">
        <v>0</v>
      </c>
      <c r="O16" s="62" t="n">
        <v>0</v>
      </c>
      <c r="P16" s="62" t="n">
        <v>0</v>
      </c>
      <c r="Q16" s="62" t="n">
        <v>0</v>
      </c>
      <c r="R16" s="62" t="n">
        <v>0</v>
      </c>
      <c r="S16" s="62" t="n">
        <v>0</v>
      </c>
      <c r="T16" s="62" t="n">
        <v>0</v>
      </c>
      <c r="U16" s="62" t="n">
        <v>0</v>
      </c>
      <c r="V16" s="65" t="n">
        <v>0</v>
      </c>
      <c r="W16" s="62" t="n">
        <v>0</v>
      </c>
      <c r="X16" s="62" t="n">
        <v>0</v>
      </c>
      <c r="Y16" s="62" t="n">
        <v>0</v>
      </c>
      <c r="Z16" s="62" t="n">
        <v>0</v>
      </c>
      <c r="AA16" s="62" t="n">
        <v>0</v>
      </c>
      <c r="AB16" s="62" t="n">
        <f aca="false">SUM(B16:AA16)</f>
        <v>0</v>
      </c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</row>
    <row r="17" customFormat="false" ht="12.75" hidden="false" customHeight="false" outlineLevel="0" collapsed="false">
      <c r="A17" s="61" t="s">
        <v>119</v>
      </c>
      <c r="B17" s="62" t="n">
        <f aca="false">(COUNTIF('Prism Data'!C17:U17,"ACRU"))/(19-(COUNTIF('Prism Data'!C17:U17,"N/A")))</f>
        <v>0</v>
      </c>
      <c r="C17" s="62" t="n">
        <f aca="false">(COUNTIF('Prism Data'!C17:U17,"CACO"))/(19-(COUNTIF('Prism Data'!C17:U17,"N/A")))</f>
        <v>0</v>
      </c>
      <c r="D17" s="62" t="n">
        <f aca="false">(COUNTIF('Prism Data'!C17:U17,"CAGL"))/(19-(COUNTIF('Prism Data'!C17:U17,"N/A")))</f>
        <v>0</v>
      </c>
      <c r="E17" s="62" t="n">
        <f aca="false">(COUNTIF('Prism Data'!C17:U17,"CATO"))/(19-(COUNTIF('Prism Data'!C17:U17,"N/A")))</f>
        <v>0</v>
      </c>
      <c r="F17" s="64" t="n">
        <f aca="false">(COUNTIF('Prism Data'!C17:U17,"COFL"))/(19-(COUNTIF('Prism Data'!C17:U17,"N/A")))</f>
        <v>0</v>
      </c>
      <c r="G17" s="63" t="n">
        <f aca="false">(COUNTIF('Prism Data'!C17:U17,"FAGR"))/(19-(COUNTIF('Prism Data'!C17:U17,"N/A")))</f>
        <v>0</v>
      </c>
      <c r="H17" s="63" t="n">
        <f aca="false">(COUNTIF('Prism Data'!C17:U17,"FRAM"))/(19-(COUNTIF('Prism Data'!C17:U17,"N/A")))</f>
        <v>0.0833333333333333</v>
      </c>
      <c r="I17" s="63" t="n">
        <f aca="false">(COUNTIF('Prism Data'!C17:U17,"FRPE"))/(19-(COUNTIF('Prism Data'!C17:U17,"N/A")))</f>
        <v>0.0833333333333333</v>
      </c>
      <c r="J17" s="63" t="n">
        <f aca="false">(COUNTIF('Prism Data'!C17:U17,"LITU"))/(19-(COUNTIF('Prism Data'!C17:U17,"N/A")))</f>
        <v>0</v>
      </c>
      <c r="K17" s="63" t="n">
        <f aca="false">(COUNTIF('Prism Data'!C17:U17,"MOAL"))/(19-(COUNTIF('Prism Data'!C17:U17,"N/A")))</f>
        <v>0</v>
      </c>
      <c r="L17" s="62" t="n">
        <f aca="false">(COUNTIF('Prism Data'!C17:T17,"MORU"))/(19-(COUNTIF('Prism Data'!C17:T17,"N/A")))</f>
        <v>0</v>
      </c>
      <c r="M17" s="62" t="n">
        <v>0.5833</v>
      </c>
      <c r="N17" s="62" t="n">
        <f aca="false">(COUNTIF('Prism Data'!C17:U17,"PATO"))/(19-(COUNTIF('Prism Data'!C17:U17,"N/A")))</f>
        <v>0</v>
      </c>
      <c r="O17" s="62" t="n">
        <f aca="false">(COUNTIF('Prism Data'!C17:U17,"PLOC"))/(19-(COUNTIF('Prism Data'!C17:U17,"N/A")))</f>
        <v>0</v>
      </c>
      <c r="P17" s="62" t="n">
        <f aca="false">(COUNTIF('Prism Data'!C17:U17,"PRAV"))/(19-(COUNTIF('Prism Data'!C17:U17,"N/A")))</f>
        <v>0</v>
      </c>
      <c r="Q17" s="62" t="n">
        <f aca="false">(COUNTIF('Prism Data'!C17:U17,"PRSE"))/(19-(COUNTIF('Prism Data'!C17:U17,"N/A")))</f>
        <v>0</v>
      </c>
      <c r="R17" s="62" t="n">
        <f aca="false">(COUNTIF('Prism Data'!C17:U17,"QUAL"))/(19-(COUNTIF('Prism Data'!C17:U17,"N/A")))</f>
        <v>0.0833333333333333</v>
      </c>
      <c r="S17" s="62" t="n">
        <f aca="false">(COUNTIF('Prism Data'!C17:U17,"QUCO"))/(19-(COUNTIF('Prism Data'!C17:U17,"N/A")))</f>
        <v>0</v>
      </c>
      <c r="T17" s="62" t="n">
        <f aca="false">(COUNTIF('Prism Data'!C17:U17,"QUMA2"))/(19-(COUNTIF('Prism Data'!C17:U17,"N/A")))</f>
        <v>0</v>
      </c>
      <c r="U17" s="62" t="n">
        <f aca="false">(COUNTIF('Prism Data'!C17:U17,"QUPH"))/(19-(COUNTIF('Prism Data'!C17:U17,"N/A")))</f>
        <v>0</v>
      </c>
      <c r="V17" s="65" t="n">
        <v>0</v>
      </c>
      <c r="W17" s="62" t="n">
        <f aca="false">(COUNTIF('Prism Data'!C17:U17,"QURU"))/(19-(COUNTIF('Prism Data'!C17:U17,"N/A")))</f>
        <v>0.166666666666667</v>
      </c>
      <c r="X17" s="62" t="n">
        <f aca="false">(COUNTIF('Prism Data'!C17:U17,"QUVE"))/(19-(COUNTIF('Prism Data'!C17:U17,"N/A")))</f>
        <v>0</v>
      </c>
      <c r="Y17" s="62" t="n">
        <f aca="false">(COUNTIF('Prism Data'!C17:U17,"ROPS"))/(19-(COUNTIF('Prism Data'!C17:U17,"N/A")))</f>
        <v>0</v>
      </c>
      <c r="Z17" s="62" t="n">
        <f aca="false">(COUNTIF('Prism Data'!C17:U17,"SAAL"))/(19-(COUNTIF('Prism Data'!C17:U17,"N/A")))</f>
        <v>0</v>
      </c>
      <c r="AA17" s="64" t="n">
        <f aca="false">(COUNTIF('Prism Data'!C17:U17,"ZDEAD"))/(19-(COUNTIF('Prism Data'!C17:U17,"N/A")))</f>
        <v>0</v>
      </c>
      <c r="AB17" s="62" t="n">
        <f aca="false">SUM(B17:AA17)</f>
        <v>0.999966666666667</v>
      </c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</row>
    <row r="18" customFormat="false" ht="12.75" hidden="false" customHeight="false" outlineLevel="0" collapsed="false">
      <c r="A18" s="61" t="s">
        <v>127</v>
      </c>
      <c r="B18" s="62" t="n">
        <f aca="false">(COUNTIF('Prism Data'!C18:U18,"ACRU"))/(19-(COUNTIF('Prism Data'!C18:U18,"N/A")))</f>
        <v>0</v>
      </c>
      <c r="C18" s="62" t="n">
        <f aca="false">(COUNTIF('Prism Data'!C18:U18,"CACO"))/(19-(COUNTIF('Prism Data'!C18:U18,"N/A")))</f>
        <v>0</v>
      </c>
      <c r="D18" s="62" t="n">
        <f aca="false">(COUNTIF('Prism Data'!C18:U18,"CAGL"))/(19-(COUNTIF('Prism Data'!C18:U18,"N/A")))</f>
        <v>0</v>
      </c>
      <c r="E18" s="62" t="n">
        <f aca="false">(COUNTIF('Prism Data'!C18:U18,"CATO"))/(19-(COUNTIF('Prism Data'!C18:U18,"N/A")))</f>
        <v>0</v>
      </c>
      <c r="F18" s="64" t="n">
        <f aca="false">(COUNTIF('Prism Data'!C18:U18,"COFL"))/(19-(COUNTIF('Prism Data'!C18:U18,"N/A")))</f>
        <v>0</v>
      </c>
      <c r="G18" s="63" t="n">
        <f aca="false">(COUNTIF('Prism Data'!C18:U18,"FAGR"))/(19-(COUNTIF('Prism Data'!C18:U18,"N/A")))</f>
        <v>0.1</v>
      </c>
      <c r="H18" s="63" t="n">
        <f aca="false">(COUNTIF('Prism Data'!C18:U18,"FRAM"))/(19-(COUNTIF('Prism Data'!C18:U18,"N/A")))</f>
        <v>0</v>
      </c>
      <c r="I18" s="63" t="n">
        <f aca="false">(COUNTIF('Prism Data'!C18:U18,"FRPE"))/(19-(COUNTIF('Prism Data'!C18:U18,"N/A")))</f>
        <v>0</v>
      </c>
      <c r="J18" s="63" t="n">
        <f aca="false">(COUNTIF('Prism Data'!C18:U18,"LITU"))/(19-(COUNTIF('Prism Data'!C18:U18,"N/A")))</f>
        <v>0.1</v>
      </c>
      <c r="K18" s="63" t="n">
        <f aca="false">(COUNTIF('Prism Data'!C18:U18,"MOAL"))/(19-(COUNTIF('Prism Data'!C18:U18,"N/A")))</f>
        <v>0</v>
      </c>
      <c r="L18" s="62" t="n">
        <f aca="false">(COUNTIF('Prism Data'!C18:T18,"MORU"))/(19-(COUNTIF('Prism Data'!C18:T18,"N/A")))</f>
        <v>0</v>
      </c>
      <c r="M18" s="62" t="n">
        <v>0.6</v>
      </c>
      <c r="N18" s="62" t="n">
        <f aca="false">(COUNTIF('Prism Data'!C18:U18,"PATO"))/(19-(COUNTIF('Prism Data'!C18:U18,"N/A")))</f>
        <v>0</v>
      </c>
      <c r="O18" s="62" t="n">
        <f aca="false">(COUNTIF('Prism Data'!C18:U18,"PLOC"))/(19-(COUNTIF('Prism Data'!C18:U18,"N/A")))</f>
        <v>0</v>
      </c>
      <c r="P18" s="62" t="n">
        <f aca="false">(COUNTIF('Prism Data'!C18:U18,"PRAV"))/(19-(COUNTIF('Prism Data'!C18:U18,"N/A")))</f>
        <v>0</v>
      </c>
      <c r="Q18" s="62" t="n">
        <f aca="false">(COUNTIF('Prism Data'!C18:U18,"PRSE"))/(19-(COUNTIF('Prism Data'!C18:U18,"N/A")))</f>
        <v>0.1</v>
      </c>
      <c r="R18" s="62" t="n">
        <f aca="false">(COUNTIF('Prism Data'!C18:U18,"QUAL"))/(19-(COUNTIF('Prism Data'!C18:U18,"N/A")))</f>
        <v>0.1</v>
      </c>
      <c r="S18" s="62" t="n">
        <f aca="false">(COUNTIF('Prism Data'!C18:U18,"QUCO"))/(19-(COUNTIF('Prism Data'!C18:U18,"N/A")))</f>
        <v>0</v>
      </c>
      <c r="T18" s="62" t="n">
        <f aca="false">(COUNTIF('Prism Data'!C18:U18,"QUMA2"))/(19-(COUNTIF('Prism Data'!C18:U18,"N/A")))</f>
        <v>0</v>
      </c>
      <c r="U18" s="62" t="n">
        <f aca="false">(COUNTIF('Prism Data'!C18:U18,"QUPH"))/(19-(COUNTIF('Prism Data'!C18:U18,"N/A")))</f>
        <v>0</v>
      </c>
      <c r="V18" s="64" t="n">
        <f aca="false">(COUNTIF('Prism Data'!C18:U18,"QUPR"))/(19-(COUNTIF('Prism Data'!C18:U18,"N/A")))</f>
        <v>0</v>
      </c>
      <c r="W18" s="62" t="n">
        <f aca="false">(COUNTIF('Prism Data'!C18:U18,"QURU"))/(19-(COUNTIF('Prism Data'!C18:U18,"N/A")))</f>
        <v>0</v>
      </c>
      <c r="X18" s="62" t="n">
        <f aca="false">(COUNTIF('Prism Data'!C18:U18,"QUVE"))/(19-(COUNTIF('Prism Data'!C18:U18,"N/A")))</f>
        <v>0</v>
      </c>
      <c r="Y18" s="62" t="n">
        <f aca="false">(COUNTIF('Prism Data'!C18:U18,"ROPS"))/(19-(COUNTIF('Prism Data'!C18:U18,"N/A")))</f>
        <v>0</v>
      </c>
      <c r="Z18" s="62" t="n">
        <f aca="false">(COUNTIF('Prism Data'!C18:U18,"SAAL"))/(19-(COUNTIF('Prism Data'!C18:U18,"N/A")))</f>
        <v>0</v>
      </c>
      <c r="AA18" s="64" t="n">
        <f aca="false">(COUNTIF('Prism Data'!C18:U18,"ZDEAD"))/(19-(COUNTIF('Prism Data'!C18:U18,"N/A")))</f>
        <v>0</v>
      </c>
      <c r="AB18" s="62" t="n">
        <f aca="false">SUM(B18:AA18)</f>
        <v>1</v>
      </c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</row>
    <row r="19" customFormat="false" ht="12.75" hidden="false" customHeight="false" outlineLevel="0" collapsed="false">
      <c r="A19" s="61" t="s">
        <v>136</v>
      </c>
      <c r="B19" s="62" t="n">
        <f aca="false">(COUNTIF('Prism Data'!C19:U19,"ACRU"))/(19-(COUNTIF('Prism Data'!C19:U19,"N/A")))</f>
        <v>0</v>
      </c>
      <c r="C19" s="62" t="n">
        <f aca="false">(COUNTIF('Prism Data'!C19:U19,"CACO"))/(19-(COUNTIF('Prism Data'!C19:U19,"N/A")))</f>
        <v>0</v>
      </c>
      <c r="D19" s="62" t="n">
        <f aca="false">(COUNTIF('Prism Data'!C19:U19,"CAGL"))/(19-(COUNTIF('Prism Data'!C19:U19,"N/A")))</f>
        <v>0</v>
      </c>
      <c r="E19" s="62" t="n">
        <f aca="false">(COUNTIF('Prism Data'!C19:U19,"CATO"))/(19-(COUNTIF('Prism Data'!C19:U19,"N/A")))</f>
        <v>0.111111111111111</v>
      </c>
      <c r="F19" s="64" t="n">
        <f aca="false">(COUNTIF('Prism Data'!C19:U19,"COFL"))/(19-(COUNTIF('Prism Data'!C19:U19,"N/A")))</f>
        <v>0</v>
      </c>
      <c r="G19" s="63" t="n">
        <f aca="false">(COUNTIF('Prism Data'!C19:U19,"FAGR"))/(19-(COUNTIF('Prism Data'!C19:U19,"N/A")))</f>
        <v>0.111111111111111</v>
      </c>
      <c r="H19" s="63" t="n">
        <f aca="false">(COUNTIF('Prism Data'!C19:U19,"FRAM"))/(19-(COUNTIF('Prism Data'!C19:U19,"N/A")))</f>
        <v>0</v>
      </c>
      <c r="I19" s="63" t="n">
        <f aca="false">(COUNTIF('Prism Data'!C19:U19,"FRPE"))/(19-(COUNTIF('Prism Data'!C19:U19,"N/A")))</f>
        <v>0</v>
      </c>
      <c r="J19" s="63" t="n">
        <f aca="false">(COUNTIF('Prism Data'!C19:U19,"LITU"))/(19-(COUNTIF('Prism Data'!C19:U19,"N/A")))</f>
        <v>0.222222222222222</v>
      </c>
      <c r="K19" s="63" t="n">
        <f aca="false">(COUNTIF('Prism Data'!C19:U19,"MOAL"))/(19-(COUNTIF('Prism Data'!C19:U19,"N/A")))</f>
        <v>0</v>
      </c>
      <c r="L19" s="62" t="n">
        <f aca="false">(COUNTIF('Prism Data'!C19:T19,"MORU"))/(19-(COUNTIF('Prism Data'!C19:T19,"N/A")))</f>
        <v>0</v>
      </c>
      <c r="M19" s="62" t="n">
        <f aca="false">(COUNTIF('Prism Data'!C19:U19,"NYSY"))/(19-(COUNTIF('Prism Data'!C19:U19,"N/A")))</f>
        <v>0.333333333333333</v>
      </c>
      <c r="N19" s="62" t="n">
        <f aca="false">(COUNTIF('Prism Data'!C19:U19,"PATO"))/(19-(COUNTIF('Prism Data'!C19:U19,"N/A")))</f>
        <v>0</v>
      </c>
      <c r="O19" s="62" t="n">
        <f aca="false">(COUNTIF('Prism Data'!C19:U19,"PLOC"))/(19-(COUNTIF('Prism Data'!C19:U19,"N/A")))</f>
        <v>0</v>
      </c>
      <c r="P19" s="62" t="n">
        <f aca="false">(COUNTIF('Prism Data'!C19:U19,"PRAV"))/(19-(COUNTIF('Prism Data'!C19:U19,"N/A")))</f>
        <v>0</v>
      </c>
      <c r="Q19" s="62" t="n">
        <f aca="false">(COUNTIF('Prism Data'!C19:U19,"PRSE"))/(19-(COUNTIF('Prism Data'!C19:U19,"N/A")))</f>
        <v>0</v>
      </c>
      <c r="R19" s="62" t="n">
        <f aca="false">(COUNTIF('Prism Data'!C19:U19,"QUAL"))/(19-(COUNTIF('Prism Data'!C19:U19,"N/A")))</f>
        <v>0.111111111111111</v>
      </c>
      <c r="S19" s="62" t="n">
        <f aca="false">(COUNTIF('Prism Data'!C19:U19,"QUCO"))/(19-(COUNTIF('Prism Data'!C19:U19,"N/A")))</f>
        <v>0</v>
      </c>
      <c r="T19" s="62" t="n">
        <f aca="false">(COUNTIF('Prism Data'!C19:U19,"QUMA2"))/(19-(COUNTIF('Prism Data'!C19:U19,"N/A")))</f>
        <v>0</v>
      </c>
      <c r="U19" s="62" t="n">
        <f aca="false">(COUNTIF('Prism Data'!C19:U19,"QUPH"))/(19-(COUNTIF('Prism Data'!C19:U19,"N/A")))</f>
        <v>0</v>
      </c>
      <c r="V19" s="64" t="n">
        <f aca="false">(COUNTIF('Prism Data'!C19:U19,"QUPR"))/(19-(COUNTIF('Prism Data'!C19:U19,"N/A")))</f>
        <v>0</v>
      </c>
      <c r="W19" s="62" t="n">
        <f aca="false">(COUNTIF('Prism Data'!C19:U19,"QURU"))/(19-(COUNTIF('Prism Data'!C19:U19,"N/A")))</f>
        <v>0</v>
      </c>
      <c r="X19" s="62" t="n">
        <f aca="false">(COUNTIF('Prism Data'!C19:U19,"QUVE"))/(19-(COUNTIF('Prism Data'!C19:U19,"N/A")))</f>
        <v>0.111111111111111</v>
      </c>
      <c r="Y19" s="62" t="n">
        <f aca="false">(COUNTIF('Prism Data'!C19:U19,"ROPS"))/(19-(COUNTIF('Prism Data'!C19:U19,"N/A")))</f>
        <v>0</v>
      </c>
      <c r="Z19" s="62" t="n">
        <f aca="false">(COUNTIF('Prism Data'!C19:U19,"SAAL"))/(19-(COUNTIF('Prism Data'!C19:U19,"N/A")))</f>
        <v>0</v>
      </c>
      <c r="AA19" s="64" t="n">
        <f aca="false">(COUNTIF('Prism Data'!C19:U19,"ZDEAD"))/(19-(COUNTIF('Prism Data'!C19:U19,"N/A")))</f>
        <v>0</v>
      </c>
      <c r="AB19" s="62" t="n">
        <f aca="false">SUM(B19:AA19)</f>
        <v>1</v>
      </c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</row>
    <row r="20" customFormat="false" ht="12.75" hidden="false" customHeight="false" outlineLevel="0" collapsed="false">
      <c r="A20" s="61" t="s">
        <v>1481</v>
      </c>
      <c r="B20" s="62" t="n">
        <f aca="false">(COUNTIF('Prism Data'!C20:U20,"ACRU"))/(19-(COUNTIF('Prism Data'!C20:U20,"N/A")))</f>
        <v>0</v>
      </c>
      <c r="C20" s="62" t="n">
        <f aca="false">(COUNTIF('Prism Data'!C20:U20,"CACO"))/(19-(COUNTIF('Prism Data'!C20:U20,"N/A")))</f>
        <v>0</v>
      </c>
      <c r="D20" s="62" t="n">
        <f aca="false">(COUNTIF('Prism Data'!C20:U20,"CAGL"))/(19-(COUNTIF('Prism Data'!C20:U20,"N/A")))</f>
        <v>0</v>
      </c>
      <c r="E20" s="62" t="n">
        <f aca="false">(COUNTIF('Prism Data'!C20:U20,"CATO"))/(19-(COUNTIF('Prism Data'!C20:U20,"N/A")))</f>
        <v>0.153846153846154</v>
      </c>
      <c r="F20" s="64" t="n">
        <f aca="false">(COUNTIF('Prism Data'!C20:U20,"COFL"))/(19-(COUNTIF('Prism Data'!C20:U20,"N/A")))</f>
        <v>0</v>
      </c>
      <c r="G20" s="63" t="n">
        <f aca="false">(COUNTIF('Prism Data'!C20:U20,"FAGR"))/(19-(COUNTIF('Prism Data'!C20:U20,"N/A")))</f>
        <v>0</v>
      </c>
      <c r="H20" s="63" t="n">
        <f aca="false">(COUNTIF('Prism Data'!C20:U20,"FRAM"))/(19-(COUNTIF('Prism Data'!C20:U20,"N/A")))</f>
        <v>0</v>
      </c>
      <c r="I20" s="63" t="n">
        <f aca="false">(COUNTIF('Prism Data'!C20:U20,"FRPE"))/(19-(COUNTIF('Prism Data'!C20:U20,"N/A")))</f>
        <v>0</v>
      </c>
      <c r="J20" s="63" t="n">
        <f aca="false">(COUNTIF('Prism Data'!C20:U20,"LITU"))/(19-(COUNTIF('Prism Data'!C20:U20,"N/A")))</f>
        <v>0.307692307692308</v>
      </c>
      <c r="K20" s="63" t="n">
        <f aca="false">(COUNTIF('Prism Data'!C20:U20,"MOAL"))/(19-(COUNTIF('Prism Data'!C20:U20,"N/A")))</f>
        <v>0</v>
      </c>
      <c r="L20" s="62" t="n">
        <f aca="false">(COUNTIF('Prism Data'!C20:T20,"MORU"))/(19-(COUNTIF('Prism Data'!C20:T20,"N/A")))</f>
        <v>0</v>
      </c>
      <c r="M20" s="62" t="n">
        <f aca="false">(COUNTIF('Prism Data'!C20:U20,"NYSY"))/(19-(COUNTIF('Prism Data'!C20:U20,"N/A")))</f>
        <v>0.153846153846154</v>
      </c>
      <c r="N20" s="62" t="n">
        <f aca="false">(COUNTIF('Prism Data'!C20:U20,"PATO"))/(19-(COUNTIF('Prism Data'!C20:U20,"N/A")))</f>
        <v>0</v>
      </c>
      <c r="O20" s="62" t="n">
        <f aca="false">(COUNTIF('Prism Data'!C20:U20,"PLOC"))/(19-(COUNTIF('Prism Data'!C20:U20,"N/A")))</f>
        <v>0</v>
      </c>
      <c r="P20" s="62" t="n">
        <f aca="false">(COUNTIF('Prism Data'!C20:U20,"PRAV"))/(19-(COUNTIF('Prism Data'!C20:U20,"N/A")))</f>
        <v>0</v>
      </c>
      <c r="Q20" s="62" t="n">
        <f aca="false">(COUNTIF('Prism Data'!C20:U20,"PRSE"))/(19-(COUNTIF('Prism Data'!C20:U20,"N/A")))</f>
        <v>0.0769230769230769</v>
      </c>
      <c r="R20" s="62" t="n">
        <f aca="false">(COUNTIF('Prism Data'!C20:U20,"QUAL"))/(19-(COUNTIF('Prism Data'!C20:U20,"N/A")))</f>
        <v>0.153846153846154</v>
      </c>
      <c r="S20" s="62" t="n">
        <f aca="false">(COUNTIF('Prism Data'!C20:U20,"QUCO"))/(19-(COUNTIF('Prism Data'!C20:U20,"N/A")))</f>
        <v>0</v>
      </c>
      <c r="T20" s="62" t="n">
        <f aca="false">(COUNTIF('Prism Data'!C20:U20,"QUMA2"))/(19-(COUNTIF('Prism Data'!C20:U20,"N/A")))</f>
        <v>0</v>
      </c>
      <c r="U20" s="62" t="n">
        <f aca="false">(COUNTIF('Prism Data'!C20:U20,"QUPH"))/(19-(COUNTIF('Prism Data'!C20:U20,"N/A")))</f>
        <v>0</v>
      </c>
      <c r="V20" s="64" t="n">
        <f aca="false">(COUNTIF('Prism Data'!C20:U20,"QUPR"))/(19-(COUNTIF('Prism Data'!C20:U20,"N/A")))</f>
        <v>0</v>
      </c>
      <c r="W20" s="62" t="n">
        <f aca="false">(COUNTIF('Prism Data'!C20:U20,"QURU"))/(19-(COUNTIF('Prism Data'!C20:U20,"N/A")))</f>
        <v>0</v>
      </c>
      <c r="X20" s="62" t="n">
        <f aca="false">(COUNTIF('Prism Data'!C20:U20,"QUVE"))/(19-(COUNTIF('Prism Data'!C20:U20,"N/A")))</f>
        <v>0</v>
      </c>
      <c r="Y20" s="62" t="n">
        <f aca="false">(COUNTIF('Prism Data'!C20:U20,"ROPS"))/(19-(COUNTIF('Prism Data'!C20:U20,"N/A")))</f>
        <v>0</v>
      </c>
      <c r="Z20" s="62" t="n">
        <f aca="false">(COUNTIF('Prism Data'!C20:U20,"SAAL"))/(19-(COUNTIF('Prism Data'!C20:U20,"N/A")))</f>
        <v>0.0769230769230769</v>
      </c>
      <c r="AA20" s="64" t="n">
        <f aca="false">(COUNTIF('Prism Data'!C20:U20,"ZDEAD"))/(19-(COUNTIF('Prism Data'!C20:U20,"N/A")))</f>
        <v>0.0769230769230769</v>
      </c>
      <c r="AB20" s="62" t="n">
        <f aca="false">SUM(B20:AA20)</f>
        <v>1</v>
      </c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</row>
    <row r="21" customFormat="false" ht="12.75" hidden="false" customHeight="false" outlineLevel="0" collapsed="false">
      <c r="A21" s="61" t="s">
        <v>148</v>
      </c>
      <c r="B21" s="62" t="n">
        <f aca="false">(COUNTIF('Prism Data'!C21:U21,"ACRU"))/(19-(COUNTIF('Prism Data'!C21:U21,"N/A")))</f>
        <v>0</v>
      </c>
      <c r="C21" s="62" t="n">
        <f aca="false">(COUNTIF('Prism Data'!C21:U21,"CACO"))/(19-(COUNTIF('Prism Data'!C21:U21,"N/A")))</f>
        <v>0</v>
      </c>
      <c r="D21" s="62" t="n">
        <f aca="false">(COUNTIF('Prism Data'!C21:U21,"CAGL"))/(19-(COUNTIF('Prism Data'!C21:U21,"N/A")))</f>
        <v>0</v>
      </c>
      <c r="E21" s="62" t="n">
        <f aca="false">(COUNTIF('Prism Data'!C21:U21,"CATO"))/(19-(COUNTIF('Prism Data'!C21:U21,"N/A")))</f>
        <v>0.0909090909090909</v>
      </c>
      <c r="F21" s="64" t="n">
        <f aca="false">(COUNTIF('Prism Data'!C21:U21,"COFL"))/(19-(COUNTIF('Prism Data'!C21:U21,"N/A")))</f>
        <v>0</v>
      </c>
      <c r="G21" s="63" t="n">
        <f aca="false">(COUNTIF('Prism Data'!C21:U21,"FAGR"))/(19-(COUNTIF('Prism Data'!C21:U21,"N/A")))</f>
        <v>0.0909090909090909</v>
      </c>
      <c r="H21" s="63" t="n">
        <f aca="false">(COUNTIF('Prism Data'!C21:U21,"FRAM"))/(19-(COUNTIF('Prism Data'!C21:U21,"N/A")))</f>
        <v>0</v>
      </c>
      <c r="I21" s="63" t="n">
        <f aca="false">(COUNTIF('Prism Data'!C21:U21,"FRPE"))/(19-(COUNTIF('Prism Data'!C21:U21,"N/A")))</f>
        <v>0</v>
      </c>
      <c r="J21" s="63" t="n">
        <f aca="false">(COUNTIF('Prism Data'!C21:U21,"LITU"))/(19-(COUNTIF('Prism Data'!C21:U21,"N/A")))</f>
        <v>0.181818181818182</v>
      </c>
      <c r="K21" s="63" t="n">
        <f aca="false">(COUNTIF('Prism Data'!C21:U21,"MOAL"))/(19-(COUNTIF('Prism Data'!C21:U21,"N/A")))</f>
        <v>0</v>
      </c>
      <c r="L21" s="62" t="n">
        <f aca="false">(COUNTIF('Prism Data'!C21:T21,"MORU"))/(19-(COUNTIF('Prism Data'!C21:T21,"N/A")))</f>
        <v>0</v>
      </c>
      <c r="M21" s="62" t="n">
        <f aca="false">(COUNTIF('Prism Data'!C21:U21,"NYSY"))/(19-(COUNTIF('Prism Data'!C21:U21,"N/A")))</f>
        <v>0.272727272727273</v>
      </c>
      <c r="N21" s="62" t="n">
        <f aca="false">(COUNTIF('Prism Data'!C21:U21,"PATO"))/(19-(COUNTIF('Prism Data'!C21:U21,"N/A")))</f>
        <v>0</v>
      </c>
      <c r="O21" s="62" t="n">
        <f aca="false">(COUNTIF('Prism Data'!C21:U21,"PLOC"))/(19-(COUNTIF('Prism Data'!C21:U21,"N/A")))</f>
        <v>0</v>
      </c>
      <c r="P21" s="62" t="n">
        <f aca="false">(COUNTIF('Prism Data'!C21:U21,"PRAV"))/(19-(COUNTIF('Prism Data'!C21:U21,"N/A")))</f>
        <v>0</v>
      </c>
      <c r="Q21" s="62" t="n">
        <f aca="false">(COUNTIF('Prism Data'!C21:U21,"PRSE"))/(19-(COUNTIF('Prism Data'!C21:U21,"N/A")))</f>
        <v>0</v>
      </c>
      <c r="R21" s="62" t="n">
        <f aca="false">(COUNTIF('Prism Data'!C21:U21,"QUAL"))/(19-(COUNTIF('Prism Data'!C21:U21,"N/A")))</f>
        <v>0.0909090909090909</v>
      </c>
      <c r="S21" s="62" t="n">
        <f aca="false">(COUNTIF('Prism Data'!C21:U21,"QUCO"))/(19-(COUNTIF('Prism Data'!C21:U21,"N/A")))</f>
        <v>0</v>
      </c>
      <c r="T21" s="62" t="n">
        <f aca="false">(COUNTIF('Prism Data'!C21:U21,"QUMA2"))/(19-(COUNTIF('Prism Data'!C21:U21,"N/A")))</f>
        <v>0</v>
      </c>
      <c r="U21" s="62" t="n">
        <f aca="false">(COUNTIF('Prism Data'!C21:U21,"QUPH"))/(19-(COUNTIF('Prism Data'!C21:U21,"N/A")))</f>
        <v>0</v>
      </c>
      <c r="V21" s="64" t="n">
        <f aca="false">(COUNTIF('Prism Data'!C21:U21,"QUPR"))/(19-(COUNTIF('Prism Data'!C21:U21,"N/A")))</f>
        <v>0</v>
      </c>
      <c r="W21" s="62" t="n">
        <f aca="false">(COUNTIF('Prism Data'!C21:U21,"QURU"))/(19-(COUNTIF('Prism Data'!C21:U21,"N/A")))</f>
        <v>0.181818181818182</v>
      </c>
      <c r="X21" s="62" t="n">
        <f aca="false">(COUNTIF('Prism Data'!C21:U21,"QUVE"))/(19-(COUNTIF('Prism Data'!C21:U21,"N/A")))</f>
        <v>0</v>
      </c>
      <c r="Y21" s="62" t="n">
        <f aca="false">(COUNTIF('Prism Data'!C21:U21,"ROPS"))/(19-(COUNTIF('Prism Data'!C21:U21,"N/A")))</f>
        <v>0</v>
      </c>
      <c r="Z21" s="62" t="n">
        <f aca="false">(COUNTIF('Prism Data'!C21:U21,"SAAL"))/(19-(COUNTIF('Prism Data'!C21:U21,"N/A")))</f>
        <v>0</v>
      </c>
      <c r="AA21" s="64" t="n">
        <f aca="false">(COUNTIF('Prism Data'!C21:U21,"ZDEAD"))/(19-(COUNTIF('Prism Data'!C21:U21,"N/A")))</f>
        <v>0.0909090909090909</v>
      </c>
      <c r="AB21" s="62" t="n">
        <f aca="false">SUM(B21:AA21)</f>
        <v>1</v>
      </c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</row>
    <row r="22" customFormat="false" ht="12.75" hidden="false" customHeight="false" outlineLevel="0" collapsed="false">
      <c r="A22" s="61" t="s">
        <v>152</v>
      </c>
      <c r="B22" s="62" t="n">
        <f aca="false">(COUNTIF('Prism Data'!C22:U22,"ACRU"))/(19-(COUNTIF('Prism Data'!C22:U22,"N/A")))</f>
        <v>0</v>
      </c>
      <c r="C22" s="62" t="n">
        <f aca="false">(COUNTIF('Prism Data'!C22:U22,"CACO"))/(19-(COUNTIF('Prism Data'!C22:U22,"N/A")))</f>
        <v>0</v>
      </c>
      <c r="D22" s="62" t="n">
        <f aca="false">(COUNTIF('Prism Data'!C22:U22,"CAGL"))/(19-(COUNTIF('Prism Data'!C22:U22,"N/A")))</f>
        <v>0</v>
      </c>
      <c r="E22" s="62" t="n">
        <f aca="false">(COUNTIF('Prism Data'!C22:U22,"CATO"))/(19-(COUNTIF('Prism Data'!C22:U22,"N/A")))</f>
        <v>0</v>
      </c>
      <c r="F22" s="64" t="n">
        <f aca="false">(COUNTIF('Prism Data'!C22:U22,"COFL"))/(19-(COUNTIF('Prism Data'!C22:U22,"N/A")))</f>
        <v>0</v>
      </c>
      <c r="G22" s="63" t="n">
        <f aca="false">(COUNTIF('Prism Data'!C22:U22,"FAGR"))/(19-(COUNTIF('Prism Data'!C22:U22,"N/A")))</f>
        <v>0</v>
      </c>
      <c r="H22" s="63" t="n">
        <f aca="false">(COUNTIF('Prism Data'!C22:U22,"FRAM"))/(19-(COUNTIF('Prism Data'!C22:U22,"N/A")))</f>
        <v>0.0909090909090909</v>
      </c>
      <c r="I22" s="63" t="n">
        <f aca="false">(COUNTIF('Prism Data'!C22:U22,"FRPE"))/(19-(COUNTIF('Prism Data'!C22:U22,"N/A")))</f>
        <v>0</v>
      </c>
      <c r="J22" s="63" t="n">
        <f aca="false">(COUNTIF('Prism Data'!C22:U22,"LITU"))/(19-(COUNTIF('Prism Data'!C22:U22,"N/A")))</f>
        <v>0</v>
      </c>
      <c r="K22" s="63" t="n">
        <f aca="false">(COUNTIF('Prism Data'!C22:U22,"MOAL"))/(19-(COUNTIF('Prism Data'!C22:U22,"N/A")))</f>
        <v>0</v>
      </c>
      <c r="L22" s="62" t="n">
        <f aca="false">(COUNTIF('Prism Data'!C22:T22,"MORU"))/(19-(COUNTIF('Prism Data'!C22:T22,"N/A")))</f>
        <v>0</v>
      </c>
      <c r="M22" s="62" t="n">
        <f aca="false">(COUNTIF('Prism Data'!C22:U22,"NYSY"))/(19-(COUNTIF('Prism Data'!C22:U22,"N/A")))</f>
        <v>0</v>
      </c>
      <c r="N22" s="62" t="n">
        <f aca="false">(COUNTIF('Prism Data'!C22:U22,"PATO"))/(19-(COUNTIF('Prism Data'!C22:U22,"N/A")))</f>
        <v>0</v>
      </c>
      <c r="O22" s="62" t="n">
        <f aca="false">(COUNTIF('Prism Data'!C22:U22,"PLOC"))/(19-(COUNTIF('Prism Data'!C22:U22,"N/A")))</f>
        <v>0</v>
      </c>
      <c r="P22" s="62" t="n">
        <f aca="false">(COUNTIF('Prism Data'!C22:U22,"PRAV"))/(19-(COUNTIF('Prism Data'!C22:U22,"N/A")))</f>
        <v>0</v>
      </c>
      <c r="Q22" s="62" t="n">
        <f aca="false">(COUNTIF('Prism Data'!C22:U22,"PRSE"))/(19-(COUNTIF('Prism Data'!C22:U22,"N/A")))</f>
        <v>0.0909090909090909</v>
      </c>
      <c r="R22" s="62" t="n">
        <f aca="false">(COUNTIF('Prism Data'!C22:U22,"QUAL"))/(19-(COUNTIF('Prism Data'!C22:U22,"N/A")))</f>
        <v>0</v>
      </c>
      <c r="S22" s="62" t="n">
        <f aca="false">(COUNTIF('Prism Data'!C22:U22,"QUCO"))/(19-(COUNTIF('Prism Data'!C22:U22,"N/A")))</f>
        <v>0</v>
      </c>
      <c r="T22" s="62" t="n">
        <f aca="false">(COUNTIF('Prism Data'!C22:U22,"QUMA2"))/(19-(COUNTIF('Prism Data'!C22:U22,"N/A")))</f>
        <v>0</v>
      </c>
      <c r="U22" s="62" t="n">
        <f aca="false">(COUNTIF('Prism Data'!C22:U22,"QUPH"))/(19-(COUNTIF('Prism Data'!C22:U22,"N/A")))</f>
        <v>0</v>
      </c>
      <c r="V22" s="64" t="n">
        <f aca="false">(COUNTIF('Prism Data'!C22:U22,"QUPR"))/(19-(COUNTIF('Prism Data'!C22:U22,"N/A")))</f>
        <v>0</v>
      </c>
      <c r="W22" s="62" t="n">
        <f aca="false">(COUNTIF('Prism Data'!C22:U22,"QURU"))/(19-(COUNTIF('Prism Data'!C22:U22,"N/A")))</f>
        <v>0.818181818181818</v>
      </c>
      <c r="X22" s="62" t="n">
        <f aca="false">(COUNTIF('Prism Data'!C22:U22,"QUVE"))/(19-(COUNTIF('Prism Data'!C22:U22,"N/A")))</f>
        <v>0</v>
      </c>
      <c r="Y22" s="62" t="n">
        <f aca="false">(COUNTIF('Prism Data'!C22:U22,"ROPS"))/(19-(COUNTIF('Prism Data'!C22:U22,"N/A")))</f>
        <v>0</v>
      </c>
      <c r="Z22" s="62" t="n">
        <f aca="false">(COUNTIF('Prism Data'!C22:U22,"SAAL"))/(19-(COUNTIF('Prism Data'!C22:U22,"N/A")))</f>
        <v>0</v>
      </c>
      <c r="AA22" s="64" t="n">
        <f aca="false">(COUNTIF('Prism Data'!C22:U22,"ZDEAD"))/(19-(COUNTIF('Prism Data'!C22:U22,"N/A")))</f>
        <v>0</v>
      </c>
      <c r="AB22" s="62" t="n">
        <f aca="false">SUM(B22:AA22)</f>
        <v>1</v>
      </c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</row>
    <row r="23" customFormat="false" ht="12.75" hidden="false" customHeight="false" outlineLevel="0" collapsed="false">
      <c r="A23" s="61" t="s">
        <v>158</v>
      </c>
      <c r="B23" s="62" t="n">
        <f aca="false">(COUNTIF('Prism Data'!C23:U23,"ACRU"))/(19-(COUNTIF('Prism Data'!C23:U23,"N/A")))</f>
        <v>0</v>
      </c>
      <c r="C23" s="62" t="n">
        <f aca="false">(COUNTIF('Prism Data'!C23:U23,"CACO"))/(19-(COUNTIF('Prism Data'!C23:U23,"N/A")))</f>
        <v>0</v>
      </c>
      <c r="D23" s="62" t="n">
        <f aca="false">(COUNTIF('Prism Data'!C23:U23,"CAGL"))/(19-(COUNTIF('Prism Data'!C23:U23,"N/A")))</f>
        <v>0</v>
      </c>
      <c r="E23" s="62" t="n">
        <f aca="false">(COUNTIF('Prism Data'!C23:U23,"CATO"))/(19-(COUNTIF('Prism Data'!C23:U23,"N/A")))</f>
        <v>0</v>
      </c>
      <c r="F23" s="64" t="n">
        <f aca="false">(COUNTIF('Prism Data'!C23:U23,"COFL"))/(19-(COUNTIF('Prism Data'!C23:U23,"N/A")))</f>
        <v>0</v>
      </c>
      <c r="G23" s="63" t="n">
        <f aca="false">(COUNTIF('Prism Data'!C23:U23,"FAGR"))/(19-(COUNTIF('Prism Data'!C23:U23,"N/A")))</f>
        <v>0</v>
      </c>
      <c r="H23" s="63" t="n">
        <f aca="false">(COUNTIF('Prism Data'!C23:U23,"FRAM"))/(19-(COUNTIF('Prism Data'!C23:U23,"N/A")))</f>
        <v>0</v>
      </c>
      <c r="I23" s="63" t="n">
        <f aca="false">(COUNTIF('Prism Data'!C23:U23,"FRPE"))/(19-(COUNTIF('Prism Data'!C23:U23,"N/A")))</f>
        <v>0</v>
      </c>
      <c r="J23" s="63" t="n">
        <f aca="false">(COUNTIF('Prism Data'!C23:U23,"LITU"))/(19-(COUNTIF('Prism Data'!C23:U23,"N/A")))</f>
        <v>0</v>
      </c>
      <c r="K23" s="63" t="n">
        <f aca="false">(COUNTIF('Prism Data'!C23:U23,"MOAL"))/(19-(COUNTIF('Prism Data'!C23:U23,"N/A")))</f>
        <v>0</v>
      </c>
      <c r="L23" s="62" t="n">
        <f aca="false">(COUNTIF('Prism Data'!C23:T23,"MORU"))/(19-(COUNTIF('Prism Data'!C23:T23,"N/A")))</f>
        <v>0</v>
      </c>
      <c r="M23" s="62" t="n">
        <f aca="false">(COUNTIF('Prism Data'!C23:U23,"NYSY"))/(19-(COUNTIF('Prism Data'!C23:U23,"N/A")))</f>
        <v>0</v>
      </c>
      <c r="N23" s="62" t="n">
        <f aca="false">(COUNTIF('Prism Data'!C23:U23,"PATO"))/(19-(COUNTIF('Prism Data'!C23:U23,"N/A")))</f>
        <v>0</v>
      </c>
      <c r="O23" s="62" t="n">
        <f aca="false">(COUNTIF('Prism Data'!C23:U23,"PLOC"))/(19-(COUNTIF('Prism Data'!C23:U23,"N/A")))</f>
        <v>0</v>
      </c>
      <c r="P23" s="62" t="n">
        <f aca="false">(COUNTIF('Prism Data'!C23:U23,"PRAV"))/(19-(COUNTIF('Prism Data'!C23:U23,"N/A")))</f>
        <v>0</v>
      </c>
      <c r="Q23" s="62" t="n">
        <f aca="false">(COUNTIF('Prism Data'!C23:U23,"PRSE"))/(19-(COUNTIF('Prism Data'!C23:U23,"N/A")))</f>
        <v>0</v>
      </c>
      <c r="R23" s="62" t="n">
        <f aca="false">(COUNTIF('Prism Data'!C23:U23,"QUAL"))/(19-(COUNTIF('Prism Data'!C23:U23,"N/A")))</f>
        <v>0.375</v>
      </c>
      <c r="S23" s="62" t="n">
        <f aca="false">(COUNTIF('Prism Data'!C23:U23,"QUCO"))/(19-(COUNTIF('Prism Data'!C23:U23,"N/A")))</f>
        <v>0</v>
      </c>
      <c r="T23" s="62" t="n">
        <f aca="false">(COUNTIF('Prism Data'!C23:U23,"QUMA2"))/(19-(COUNTIF('Prism Data'!C23:U23,"N/A")))</f>
        <v>0</v>
      </c>
      <c r="U23" s="62" t="n">
        <f aca="false">(COUNTIF('Prism Data'!C23:U23,"QUPH"))/(19-(COUNTIF('Prism Data'!C23:U23,"N/A")))</f>
        <v>0</v>
      </c>
      <c r="V23" s="64" t="n">
        <f aca="false">(COUNTIF('Prism Data'!C23:U23,"QUPR"))/(19-(COUNTIF('Prism Data'!C23:U23,"N/A")))</f>
        <v>0</v>
      </c>
      <c r="W23" s="62" t="n">
        <f aca="false">(COUNTIF('Prism Data'!C23:U23,"QURU"))/(19-(COUNTIF('Prism Data'!C23:U23,"N/A")))</f>
        <v>0.625</v>
      </c>
      <c r="X23" s="62" t="n">
        <f aca="false">(COUNTIF('Prism Data'!C23:U23,"QUVE"))/(19-(COUNTIF('Prism Data'!C23:U23,"N/A")))</f>
        <v>0</v>
      </c>
      <c r="Y23" s="62" t="n">
        <f aca="false">(COUNTIF('Prism Data'!C23:U23,"ROPS"))/(19-(COUNTIF('Prism Data'!C23:U23,"N/A")))</f>
        <v>0</v>
      </c>
      <c r="Z23" s="62" t="n">
        <f aca="false">(COUNTIF('Prism Data'!C23:U23,"SAAL"))/(19-(COUNTIF('Prism Data'!C23:U23,"N/A")))</f>
        <v>0</v>
      </c>
      <c r="AA23" s="64" t="n">
        <f aca="false">(COUNTIF('Prism Data'!C23:U23,"ZDEAD"))/(19-(COUNTIF('Prism Data'!C23:U23,"N/A")))</f>
        <v>0</v>
      </c>
      <c r="AB23" s="62" t="n">
        <f aca="false">SUM(B23:AA23)</f>
        <v>1</v>
      </c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</row>
    <row r="24" customFormat="false" ht="12.75" hidden="false" customHeight="false" outlineLevel="0" collapsed="false">
      <c r="A24" s="61" t="s">
        <v>163</v>
      </c>
      <c r="B24" s="62" t="n">
        <f aca="false">(COUNTIF('Prism Data'!C24:U24,"ACRU"))/(19-(COUNTIF('Prism Data'!C24:U24,"N/A")))</f>
        <v>0</v>
      </c>
      <c r="C24" s="62" t="n">
        <f aca="false">(COUNTIF('Prism Data'!C24:U24,"CACO"))/(19-(COUNTIF('Prism Data'!C24:U24,"N/A")))</f>
        <v>0</v>
      </c>
      <c r="D24" s="62" t="n">
        <f aca="false">(COUNTIF('Prism Data'!C24:U24,"CAGL"))/(19-(COUNTIF('Prism Data'!C24:U24,"N/A")))</f>
        <v>0</v>
      </c>
      <c r="E24" s="62" t="n">
        <f aca="false">(COUNTIF('Prism Data'!C24:U24,"CATO"))/(19-(COUNTIF('Prism Data'!C24:U24,"N/A")))</f>
        <v>0</v>
      </c>
      <c r="F24" s="64" t="n">
        <f aca="false">(COUNTIF('Prism Data'!C24:U24,"COFL"))/(19-(COUNTIF('Prism Data'!C24:U24,"N/A")))</f>
        <v>0</v>
      </c>
      <c r="G24" s="63" t="n">
        <f aca="false">(COUNTIF('Prism Data'!C24:U24,"FAGR"))/(19-(COUNTIF('Prism Data'!C24:U24,"N/A")))</f>
        <v>0</v>
      </c>
      <c r="H24" s="63" t="n">
        <v>0.1667</v>
      </c>
      <c r="I24" s="63" t="n">
        <f aca="false">(COUNTIF('Prism Data'!C24:U24,"FRPE"))/(19-(COUNTIF('Prism Data'!C24:U24,"N/A")))</f>
        <v>0</v>
      </c>
      <c r="J24" s="63" t="n">
        <f aca="false">(COUNTIF('Prism Data'!C24:U24,"LITU"))/(19-(COUNTIF('Prism Data'!C24:U24,"N/A")))</f>
        <v>0</v>
      </c>
      <c r="K24" s="63" t="n">
        <f aca="false">(COUNTIF('Prism Data'!C24:U24,"MOAL"))/(19-(COUNTIF('Prism Data'!C24:U24,"N/A")))</f>
        <v>0</v>
      </c>
      <c r="L24" s="62" t="n">
        <f aca="false">(COUNTIF('Prism Data'!C24:T24,"MORU"))/(19-(COUNTIF('Prism Data'!C24:T24,"N/A")))</f>
        <v>0</v>
      </c>
      <c r="M24" s="62" t="n">
        <f aca="false">(COUNTIF('Prism Data'!C24:U24,"NYSY"))/(19-(COUNTIF('Prism Data'!C24:U24,"N/A")))</f>
        <v>0</v>
      </c>
      <c r="N24" s="62" t="n">
        <f aca="false">(COUNTIF('Prism Data'!C24:U24,"PATO"))/(19-(COUNTIF('Prism Data'!C24:U24,"N/A")))</f>
        <v>0</v>
      </c>
      <c r="O24" s="62" t="n">
        <f aca="false">(COUNTIF('Prism Data'!C24:U24,"PLOC"))/(19-(COUNTIF('Prism Data'!C24:U24,"N/A")))</f>
        <v>0</v>
      </c>
      <c r="P24" s="62" t="n">
        <f aca="false">(COUNTIF('Prism Data'!C24:U24,"PRAV"))/(19-(COUNTIF('Prism Data'!C24:U24,"N/A")))</f>
        <v>0</v>
      </c>
      <c r="Q24" s="62" t="n">
        <f aca="false">(COUNTIF('Prism Data'!C24:U24,"PRSE"))/(19-(COUNTIF('Prism Data'!C24:U24,"N/A")))</f>
        <v>0</v>
      </c>
      <c r="R24" s="62" t="n">
        <f aca="false">(COUNTIF('Prism Data'!C24:U24,"QUAL"))/(19-(COUNTIF('Prism Data'!C24:U24,"N/A")))</f>
        <v>0.666666666666667</v>
      </c>
      <c r="S24" s="62" t="n">
        <f aca="false">(COUNTIF('Prism Data'!C24:U24,"QUCO"))/(19-(COUNTIF('Prism Data'!C24:U24,"N/A")))</f>
        <v>0</v>
      </c>
      <c r="T24" s="62" t="n">
        <f aca="false">(COUNTIF('Prism Data'!C24:U24,"QUMA2"))/(19-(COUNTIF('Prism Data'!C24:U24,"N/A")))</f>
        <v>0</v>
      </c>
      <c r="U24" s="62" t="n">
        <f aca="false">(COUNTIF('Prism Data'!C24:U24,"QUPH"))/(19-(COUNTIF('Prism Data'!C24:U24,"N/A")))</f>
        <v>0</v>
      </c>
      <c r="V24" s="64" t="n">
        <f aca="false">(COUNTIF('Prism Data'!C24:U24,"QUPR"))/(19-(COUNTIF('Prism Data'!C24:U24,"N/A")))</f>
        <v>0</v>
      </c>
      <c r="W24" s="62" t="n">
        <f aca="false">(COUNTIF('Prism Data'!C24:U24,"QURU"))/(19-(COUNTIF('Prism Data'!C24:U24,"N/A")))</f>
        <v>0.166666666666667</v>
      </c>
      <c r="X24" s="62" t="n">
        <f aca="false">(COUNTIF('Prism Data'!C24:U24,"QUVE"))/(19-(COUNTIF('Prism Data'!C24:U24,"N/A")))</f>
        <v>0</v>
      </c>
      <c r="Y24" s="62" t="n">
        <f aca="false">(COUNTIF('Prism Data'!C24:U24,"ROPS"))/(19-(COUNTIF('Prism Data'!C24:U24,"N/A")))</f>
        <v>0</v>
      </c>
      <c r="Z24" s="62" t="n">
        <f aca="false">(COUNTIF('Prism Data'!C24:U24,"SAAL"))/(19-(COUNTIF('Prism Data'!C24:U24,"N/A")))</f>
        <v>0</v>
      </c>
      <c r="AA24" s="64" t="n">
        <f aca="false">(COUNTIF('Prism Data'!C24:U24,"ZDEAD"))/(19-(COUNTIF('Prism Data'!C24:U24,"N/A")))</f>
        <v>0</v>
      </c>
      <c r="AB24" s="62" t="n">
        <f aca="false">SUM(B24:AA24)</f>
        <v>1.00003333333333</v>
      </c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</row>
    <row r="25" customFormat="false" ht="12.75" hidden="false" customHeight="false" outlineLevel="0" collapsed="false">
      <c r="A25" s="61" t="s">
        <v>168</v>
      </c>
      <c r="B25" s="62" t="n">
        <f aca="false">(COUNTIF('Prism Data'!C25:U25,"ACRU"))/(19-(COUNTIF('Prism Data'!C25:U25,"N/A")))</f>
        <v>0</v>
      </c>
      <c r="C25" s="62" t="n">
        <f aca="false">(COUNTIF('Prism Data'!C25:U25,"CACO"))/(19-(COUNTIF('Prism Data'!C25:U25,"N/A")))</f>
        <v>0</v>
      </c>
      <c r="D25" s="62" t="n">
        <f aca="false">(COUNTIF('Prism Data'!C25:U25,"CAGL"))/(19-(COUNTIF('Prism Data'!C25:U25,"N/A")))</f>
        <v>0.111111111111111</v>
      </c>
      <c r="E25" s="62" t="n">
        <f aca="false">(COUNTIF('Prism Data'!C25:U25,"CATO"))/(19-(COUNTIF('Prism Data'!C25:U25,"N/A")))</f>
        <v>0.111111111111111</v>
      </c>
      <c r="F25" s="64" t="n">
        <f aca="false">(COUNTIF('Prism Data'!C25:U25,"COFL"))/(19-(COUNTIF('Prism Data'!C25:U25,"N/A")))</f>
        <v>0</v>
      </c>
      <c r="G25" s="63" t="n">
        <f aca="false">(COUNTIF('Prism Data'!C25:U25,"FAGR"))/(19-(COUNTIF('Prism Data'!C25:U25,"N/A")))</f>
        <v>0</v>
      </c>
      <c r="H25" s="63" t="n">
        <f aca="false">(COUNTIF('Prism Data'!C25:U25,"FRAM"))/(19-(COUNTIF('Prism Data'!C25:U25,"N/A")))</f>
        <v>0.111111111111111</v>
      </c>
      <c r="I25" s="63" t="n">
        <f aca="false">(COUNTIF('Prism Data'!C25:U25,"FRPE"))/(19-(COUNTIF('Prism Data'!C25:U25,"N/A")))</f>
        <v>0</v>
      </c>
      <c r="J25" s="63" t="n">
        <f aca="false">(COUNTIF('Prism Data'!C25:U25,"LITU"))/(19-(COUNTIF('Prism Data'!C25:U25,"N/A")))</f>
        <v>0</v>
      </c>
      <c r="K25" s="63" t="n">
        <f aca="false">(COUNTIF('Prism Data'!C25:U25,"MOAL"))/(19-(COUNTIF('Prism Data'!C25:U25,"N/A")))</f>
        <v>0</v>
      </c>
      <c r="L25" s="62" t="n">
        <f aca="false">(COUNTIF('Prism Data'!C25:T25,"MORU"))/(19-(COUNTIF('Prism Data'!C25:T25,"N/A")))</f>
        <v>0</v>
      </c>
      <c r="M25" s="62" t="n">
        <f aca="false">(COUNTIF('Prism Data'!C25:U25,"NYSY"))/(19-(COUNTIF('Prism Data'!C25:U25,"N/A")))</f>
        <v>0.111111111111111</v>
      </c>
      <c r="N25" s="62" t="n">
        <f aca="false">(COUNTIF('Prism Data'!C25:U25,"PATO"))/(19-(COUNTIF('Prism Data'!C25:U25,"N/A")))</f>
        <v>0</v>
      </c>
      <c r="O25" s="62" t="n">
        <f aca="false">(COUNTIF('Prism Data'!C25:U25,"PLOC"))/(19-(COUNTIF('Prism Data'!C25:U25,"N/A")))</f>
        <v>0</v>
      </c>
      <c r="P25" s="62" t="n">
        <f aca="false">(COUNTIF('Prism Data'!C25:U25,"PRAV"))/(19-(COUNTIF('Prism Data'!C25:U25,"N/A")))</f>
        <v>0.111111111111111</v>
      </c>
      <c r="Q25" s="62" t="n">
        <f aca="false">(COUNTIF('Prism Data'!C25:U25,"PRSE"))/(19-(COUNTIF('Prism Data'!C25:U25,"N/A")))</f>
        <v>0</v>
      </c>
      <c r="R25" s="62" t="n">
        <f aca="false">(COUNTIF('Prism Data'!C25:U25,"QUAL"))/(19-(COUNTIF('Prism Data'!C25:U25,"N/A")))</f>
        <v>0.222222222222222</v>
      </c>
      <c r="S25" s="62" t="n">
        <f aca="false">(COUNTIF('Prism Data'!C25:U25,"QUCO"))/(19-(COUNTIF('Prism Data'!C25:U25,"N/A")))</f>
        <v>0</v>
      </c>
      <c r="T25" s="62" t="n">
        <f aca="false">(COUNTIF('Prism Data'!C25:U25,"QUMA2"))/(19-(COUNTIF('Prism Data'!C25:U25,"N/A")))</f>
        <v>0</v>
      </c>
      <c r="U25" s="62" t="n">
        <f aca="false">(COUNTIF('Prism Data'!C25:U25,"QUPH"))/(19-(COUNTIF('Prism Data'!C25:U25,"N/A")))</f>
        <v>0</v>
      </c>
      <c r="V25" s="64" t="n">
        <f aca="false">(COUNTIF('Prism Data'!C25:U25,"QUPR"))/(19-(COUNTIF('Prism Data'!C25:U25,"N/A")))</f>
        <v>0</v>
      </c>
      <c r="W25" s="62" t="n">
        <f aca="false">(COUNTIF('Prism Data'!C25:U25,"QURU"))/(19-(COUNTIF('Prism Data'!C25:U25,"N/A")))</f>
        <v>0.222222222222222</v>
      </c>
      <c r="X25" s="62" t="n">
        <f aca="false">(COUNTIF('Prism Data'!C25:U25,"QUVE"))/(19-(COUNTIF('Prism Data'!C25:U25,"N/A")))</f>
        <v>0</v>
      </c>
      <c r="Y25" s="62" t="n">
        <f aca="false">(COUNTIF('Prism Data'!C25:U25,"ROPS"))/(19-(COUNTIF('Prism Data'!C25:U25,"N/A")))</f>
        <v>0</v>
      </c>
      <c r="Z25" s="62" t="n">
        <f aca="false">(COUNTIF('Prism Data'!C25:U25,"SAAL"))/(19-(COUNTIF('Prism Data'!C25:U25,"N/A")))</f>
        <v>0</v>
      </c>
      <c r="AA25" s="64" t="n">
        <f aca="false">(COUNTIF('Prism Data'!C25:U25,"ZDEAD"))/(19-(COUNTIF('Prism Data'!C25:U25,"N/A")))</f>
        <v>0</v>
      </c>
      <c r="AB25" s="62" t="n">
        <f aca="false">SUM(B25:AA25)</f>
        <v>1</v>
      </c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</row>
    <row r="26" customFormat="false" ht="12.75" hidden="false" customHeight="false" outlineLevel="0" collapsed="false">
      <c r="A26" s="61" t="s">
        <v>171</v>
      </c>
      <c r="B26" s="62" t="n">
        <f aca="false">(COUNTIF('Prism Data'!C26:U26,"ACRU"))/(19-(COUNTIF('Prism Data'!C26:U26,"N/A")))</f>
        <v>0</v>
      </c>
      <c r="C26" s="62" t="n">
        <f aca="false">(COUNTIF('Prism Data'!C26:U26,"CACO"))/(19-(COUNTIF('Prism Data'!C26:U26,"N/A")))</f>
        <v>0</v>
      </c>
      <c r="D26" s="62" t="n">
        <f aca="false">(COUNTIF('Prism Data'!C26:U26,"CAGL"))/(19-(COUNTIF('Prism Data'!C26:U26,"N/A")))</f>
        <v>0</v>
      </c>
      <c r="E26" s="62" t="n">
        <f aca="false">(COUNTIF('Prism Data'!C26:U26,"CATO"))/(19-(COUNTIF('Prism Data'!C26:U26,"N/A")))</f>
        <v>0</v>
      </c>
      <c r="F26" s="64" t="n">
        <f aca="false">(COUNTIF('Prism Data'!C26:U26,"COFL"))/(19-(COUNTIF('Prism Data'!C26:U26,"N/A")))</f>
        <v>0</v>
      </c>
      <c r="G26" s="63" t="n">
        <f aca="false">(COUNTIF('Prism Data'!C26:U26,"FAGR"))/(19-(COUNTIF('Prism Data'!C26:U26,"N/A")))</f>
        <v>0.166666666666667</v>
      </c>
      <c r="H26" s="63" t="n">
        <f aca="false">(COUNTIF('Prism Data'!C26:U26,"FRAM"))/(19-(COUNTIF('Prism Data'!C26:U26,"N/A")))</f>
        <v>0</v>
      </c>
      <c r="I26" s="63" t="n">
        <f aca="false">(COUNTIF('Prism Data'!C26:U26,"FRPE"))/(19-(COUNTIF('Prism Data'!C26:U26,"N/A")))</f>
        <v>0.25</v>
      </c>
      <c r="J26" s="63" t="n">
        <f aca="false">(COUNTIF('Prism Data'!C26:U26,"LITU"))/(19-(COUNTIF('Prism Data'!C26:U26,"N/A")))</f>
        <v>0.166666666666667</v>
      </c>
      <c r="K26" s="63" t="n">
        <f aca="false">(COUNTIF('Prism Data'!C26:U26,"MOAL"))/(19-(COUNTIF('Prism Data'!C26:U26,"N/A")))</f>
        <v>0</v>
      </c>
      <c r="L26" s="62" t="n">
        <f aca="false">(COUNTIF('Prism Data'!C26:T26,"MORU"))/(19-(COUNTIF('Prism Data'!C26:T26,"N/A")))</f>
        <v>0</v>
      </c>
      <c r="M26" s="62" t="n">
        <f aca="false">(COUNTIF('Prism Data'!C26:U26,"NYSY"))/(19-(COUNTIF('Prism Data'!C26:U26,"N/A")))</f>
        <v>0</v>
      </c>
      <c r="N26" s="62" t="n">
        <f aca="false">(COUNTIF('Prism Data'!C26:U26,"PATO"))/(19-(COUNTIF('Prism Data'!C26:U26,"N/A")))</f>
        <v>0.0833333333333333</v>
      </c>
      <c r="O26" s="62" t="n">
        <f aca="false">(COUNTIF('Prism Data'!C26:U26,"PLOC"))/(19-(COUNTIF('Prism Data'!C26:U26,"N/A")))</f>
        <v>0</v>
      </c>
      <c r="P26" s="62" t="n">
        <f aca="false">(COUNTIF('Prism Data'!C26:U26,"PRAV"))/(19-(COUNTIF('Prism Data'!C26:U26,"N/A")))</f>
        <v>0</v>
      </c>
      <c r="Q26" s="62" t="n">
        <f aca="false">(COUNTIF('Prism Data'!C26:U26,"PRSE"))/(19-(COUNTIF('Prism Data'!C26:U26,"N/A")))</f>
        <v>0.0833333333333333</v>
      </c>
      <c r="R26" s="62" t="n">
        <f aca="false">(COUNTIF('Prism Data'!C26:U26,"QUAL"))/(19-(COUNTIF('Prism Data'!C26:U26,"N/A")))</f>
        <v>0.0833333333333333</v>
      </c>
      <c r="S26" s="62" t="n">
        <f aca="false">(COUNTIF('Prism Data'!C26:U26,"QUCO"))/(19-(COUNTIF('Prism Data'!C26:U26,"N/A")))</f>
        <v>0</v>
      </c>
      <c r="T26" s="62" t="n">
        <f aca="false">(COUNTIF('Prism Data'!C26:U26,"QUMA2"))/(19-(COUNTIF('Prism Data'!C26:U26,"N/A")))</f>
        <v>0</v>
      </c>
      <c r="U26" s="62" t="n">
        <f aca="false">(COUNTIF('Prism Data'!C26:U26,"QUPH"))/(19-(COUNTIF('Prism Data'!C26:U26,"N/A")))</f>
        <v>0</v>
      </c>
      <c r="V26" s="64" t="n">
        <f aca="false">(COUNTIF('Prism Data'!C26:U26,"QUPR"))/(19-(COUNTIF('Prism Data'!C26:U26,"N/A")))</f>
        <v>0</v>
      </c>
      <c r="W26" s="62" t="n">
        <f aca="false">(COUNTIF('Prism Data'!C26:U26,"QURU"))/(19-(COUNTIF('Prism Data'!C26:U26,"N/A")))</f>
        <v>0.166666666666667</v>
      </c>
      <c r="X26" s="62" t="n">
        <f aca="false">(COUNTIF('Prism Data'!C26:U26,"QUVE"))/(19-(COUNTIF('Prism Data'!C26:U26,"N/A")))</f>
        <v>0</v>
      </c>
      <c r="Y26" s="62" t="n">
        <f aca="false">(COUNTIF('Prism Data'!C26:U26,"ROPS"))/(19-(COUNTIF('Prism Data'!C26:U26,"N/A")))</f>
        <v>0</v>
      </c>
      <c r="Z26" s="62" t="n">
        <f aca="false">(COUNTIF('Prism Data'!C26:U26,"SAAL"))/(19-(COUNTIF('Prism Data'!C26:U26,"N/A")))</f>
        <v>0</v>
      </c>
      <c r="AA26" s="64" t="n">
        <f aca="false">(COUNTIF('Prism Data'!C26:U26,"ZDEAD"))/(19-(COUNTIF('Prism Data'!C26:U26,"N/A")))</f>
        <v>0</v>
      </c>
      <c r="AB26" s="62" t="n">
        <f aca="false">SUM(B26:AA26)</f>
        <v>1</v>
      </c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</row>
    <row r="27" customFormat="false" ht="12.75" hidden="false" customHeight="false" outlineLevel="0" collapsed="false">
      <c r="A27" s="61" t="s">
        <v>174</v>
      </c>
      <c r="B27" s="62" t="n">
        <f aca="false">(COUNTIF('Prism Data'!C27:U27,"ACRU"))/(19-(COUNTIF('Prism Data'!C27:U27,"N/A")))</f>
        <v>0</v>
      </c>
      <c r="C27" s="62" t="n">
        <f aca="false">(COUNTIF('Prism Data'!C27:U27,"CACO"))/(19-(COUNTIF('Prism Data'!C27:U27,"N/A")))</f>
        <v>0</v>
      </c>
      <c r="D27" s="62" t="n">
        <f aca="false">(COUNTIF('Prism Data'!C27:U27,"CAGL"))/(19-(COUNTIF('Prism Data'!C27:U27,"N/A")))</f>
        <v>0</v>
      </c>
      <c r="E27" s="62" t="n">
        <f aca="false">(COUNTIF('Prism Data'!C27:U27,"CATO"))/(19-(COUNTIF('Prism Data'!C27:U27,"N/A")))</f>
        <v>0</v>
      </c>
      <c r="F27" s="64" t="n">
        <f aca="false">(COUNTIF('Prism Data'!C27:U27,"COFL"))/(19-(COUNTIF('Prism Data'!C27:U27,"N/A")))</f>
        <v>0</v>
      </c>
      <c r="G27" s="63" t="n">
        <f aca="false">(COUNTIF('Prism Data'!C27:U27,"FAGR"))/(19-(COUNTIF('Prism Data'!C27:U27,"N/A")))</f>
        <v>0.133333333333333</v>
      </c>
      <c r="H27" s="63" t="n">
        <f aca="false">(COUNTIF('Prism Data'!C27:U27,"FRAM"))/(19-(COUNTIF('Prism Data'!C27:U27,"N/A")))</f>
        <v>0</v>
      </c>
      <c r="I27" s="63" t="n">
        <f aca="false">(COUNTIF('Prism Data'!C27:U27,"FRPE"))/(19-(COUNTIF('Prism Data'!C27:U27,"N/A")))</f>
        <v>0.0666666666666667</v>
      </c>
      <c r="J27" s="63" t="n">
        <f aca="false">(COUNTIF('Prism Data'!C27:U27,"LITU"))/(19-(COUNTIF('Prism Data'!C27:U27,"N/A")))</f>
        <v>0.2</v>
      </c>
      <c r="K27" s="63" t="n">
        <f aca="false">(COUNTIF('Prism Data'!C27:U27,"MOAL"))/(19-(COUNTIF('Prism Data'!C27:U27,"N/A")))</f>
        <v>0</v>
      </c>
      <c r="L27" s="62" t="n">
        <f aca="false">(COUNTIF('Prism Data'!C27:T27,"MORU"))/(19-(COUNTIF('Prism Data'!C27:T27,"N/A")))</f>
        <v>0</v>
      </c>
      <c r="M27" s="62" t="n">
        <f aca="false">(COUNTIF('Prism Data'!C27:U27,"NYSY"))/(19-(COUNTIF('Prism Data'!C27:U27,"N/A")))</f>
        <v>0.266666666666667</v>
      </c>
      <c r="N27" s="62" t="n">
        <f aca="false">(COUNTIF('Prism Data'!C27:U27,"PATO"))/(19-(COUNTIF('Prism Data'!C27:U27,"N/A")))</f>
        <v>0</v>
      </c>
      <c r="O27" s="62" t="n">
        <f aca="false">(COUNTIF('Prism Data'!C27:U27,"PLOC"))/(19-(COUNTIF('Prism Data'!C27:U27,"N/A")))</f>
        <v>0</v>
      </c>
      <c r="P27" s="62" t="n">
        <f aca="false">(COUNTIF('Prism Data'!C27:U27,"PRAV"))/(19-(COUNTIF('Prism Data'!C27:U27,"N/A")))</f>
        <v>0</v>
      </c>
      <c r="Q27" s="62" t="n">
        <f aca="false">(COUNTIF('Prism Data'!C27:U27,"PRSE"))/(19-(COUNTIF('Prism Data'!C27:U27,"N/A")))</f>
        <v>0</v>
      </c>
      <c r="R27" s="62" t="n">
        <f aca="false">(COUNTIF('Prism Data'!C27:U27,"QUAL"))/(19-(COUNTIF('Prism Data'!C27:U27,"N/A")))</f>
        <v>0.133333333333333</v>
      </c>
      <c r="S27" s="62" t="n">
        <f aca="false">(COUNTIF('Prism Data'!C27:U27,"QUCO"))/(19-(COUNTIF('Prism Data'!C27:U27,"N/A")))</f>
        <v>0</v>
      </c>
      <c r="T27" s="62" t="n">
        <f aca="false">(COUNTIF('Prism Data'!C27:U27,"QUMA2"))/(19-(COUNTIF('Prism Data'!C27:U27,"N/A")))</f>
        <v>0</v>
      </c>
      <c r="U27" s="62" t="n">
        <f aca="false">(COUNTIF('Prism Data'!C27:U27,"QUPH"))/(19-(COUNTIF('Prism Data'!C27:U27,"N/A")))</f>
        <v>0</v>
      </c>
      <c r="V27" s="64" t="n">
        <f aca="false">(COUNTIF('Prism Data'!C27:U27,"QUPR"))/(19-(COUNTIF('Prism Data'!C27:U27,"N/A")))</f>
        <v>0</v>
      </c>
      <c r="W27" s="62" t="n">
        <f aca="false">(COUNTIF('Prism Data'!C27:U27,"QURU"))/(19-(COUNTIF('Prism Data'!C27:U27,"N/A")))</f>
        <v>0</v>
      </c>
      <c r="X27" s="62" t="n">
        <f aca="false">(COUNTIF('Prism Data'!C27:U27,"QUVE"))/(19-(COUNTIF('Prism Data'!C27:U27,"N/A")))</f>
        <v>0</v>
      </c>
      <c r="Y27" s="62" t="n">
        <f aca="false">(COUNTIF('Prism Data'!C27:U27,"ROPS"))/(19-(COUNTIF('Prism Data'!C27:U27,"N/A")))</f>
        <v>0</v>
      </c>
      <c r="Z27" s="62" t="n">
        <f aca="false">(COUNTIF('Prism Data'!C27:U27,"SAAL"))/(19-(COUNTIF('Prism Data'!C27:U27,"N/A")))</f>
        <v>0.133333333333333</v>
      </c>
      <c r="AA27" s="64" t="n">
        <f aca="false">(COUNTIF('Prism Data'!C27:U27,"ZDEAD"))/(19-(COUNTIF('Prism Data'!C27:U27,"N/A")))</f>
        <v>0.0666666666666667</v>
      </c>
      <c r="AB27" s="62" t="n">
        <f aca="false">SUM(B27:AA27)</f>
        <v>1</v>
      </c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</row>
    <row r="28" customFormat="false" ht="12.75" hidden="false" customHeight="false" outlineLevel="0" collapsed="false">
      <c r="A28" s="61" t="s">
        <v>177</v>
      </c>
      <c r="B28" s="62" t="n">
        <f aca="false">(COUNTIF('Prism Data'!C28:U28,"ACRU"))/(19-(COUNTIF('Prism Data'!C28:U28,"N/A")))</f>
        <v>0.111111111111111</v>
      </c>
      <c r="C28" s="62" t="n">
        <f aca="false">(COUNTIF('Prism Data'!C28:U28,"CACO"))/(19-(COUNTIF('Prism Data'!C28:U28,"N/A")))</f>
        <v>0</v>
      </c>
      <c r="D28" s="62" t="n">
        <f aca="false">(COUNTIF('Prism Data'!C28:U28,"CAGL"))/(19-(COUNTIF('Prism Data'!C28:U28,"N/A")))</f>
        <v>0</v>
      </c>
      <c r="E28" s="62" t="n">
        <f aca="false">(COUNTIF('Prism Data'!C28:U28,"CATO"))/(19-(COUNTIF('Prism Data'!C28:U28,"N/A")))</f>
        <v>0</v>
      </c>
      <c r="F28" s="64" t="n">
        <f aca="false">(COUNTIF('Prism Data'!C28:U28,"COFL"))/(19-(COUNTIF('Prism Data'!C28:U28,"N/A")))</f>
        <v>0</v>
      </c>
      <c r="G28" s="63" t="n">
        <f aca="false">(COUNTIF('Prism Data'!C28:U28,"FAGR"))/(19-(COUNTIF('Prism Data'!C28:U28,"N/A")))</f>
        <v>0</v>
      </c>
      <c r="H28" s="63" t="n">
        <f aca="false">(COUNTIF('Prism Data'!C28:U28,"FRAM"))/(19-(COUNTIF('Prism Data'!C28:U28,"N/A")))</f>
        <v>0</v>
      </c>
      <c r="I28" s="63" t="n">
        <f aca="false">(COUNTIF('Prism Data'!C28:U28,"FRPE"))/(19-(COUNTIF('Prism Data'!C28:U28,"N/A")))</f>
        <v>0</v>
      </c>
      <c r="J28" s="63" t="n">
        <f aca="false">(COUNTIF('Prism Data'!C28:U28,"LITU"))/(19-(COUNTIF('Prism Data'!C28:U28,"N/A")))</f>
        <v>0.333333333333333</v>
      </c>
      <c r="K28" s="63" t="n">
        <f aca="false">(COUNTIF('Prism Data'!C28:U28,"MOAL"))/(19-(COUNTIF('Prism Data'!C28:U28,"N/A")))</f>
        <v>0</v>
      </c>
      <c r="L28" s="62" t="n">
        <f aca="false">(COUNTIF('Prism Data'!C28:T28,"MORU"))/(19-(COUNTIF('Prism Data'!C28:T28,"N/A")))</f>
        <v>0</v>
      </c>
      <c r="M28" s="62" t="n">
        <f aca="false">(COUNTIF('Prism Data'!C28:U28,"NYSY"))/(19-(COUNTIF('Prism Data'!C28:U28,"N/A")))</f>
        <v>0.222222222222222</v>
      </c>
      <c r="N28" s="62" t="n">
        <f aca="false">(COUNTIF('Prism Data'!C28:U28,"PATO"))/(19-(COUNTIF('Prism Data'!C28:U28,"N/A")))</f>
        <v>0</v>
      </c>
      <c r="O28" s="62" t="n">
        <f aca="false">(COUNTIF('Prism Data'!C28:U28,"PLOC"))/(19-(COUNTIF('Prism Data'!C28:U28,"N/A")))</f>
        <v>0</v>
      </c>
      <c r="P28" s="62" t="n">
        <f aca="false">(COUNTIF('Prism Data'!C28:U28,"PRAV"))/(19-(COUNTIF('Prism Data'!C28:U28,"N/A")))</f>
        <v>0</v>
      </c>
      <c r="Q28" s="62" t="n">
        <f aca="false">(COUNTIF('Prism Data'!C28:U28,"PRSE"))/(19-(COUNTIF('Prism Data'!C28:U28,"N/A")))</f>
        <v>0.111111111111111</v>
      </c>
      <c r="R28" s="62" t="n">
        <f aca="false">(COUNTIF('Prism Data'!C28:U28,"QUAL"))/(19-(COUNTIF('Prism Data'!C28:U28,"N/A")))</f>
        <v>0.111111111111111</v>
      </c>
      <c r="S28" s="62" t="n">
        <f aca="false">(COUNTIF('Prism Data'!C28:U28,"QUCO"))/(19-(COUNTIF('Prism Data'!C28:U28,"N/A")))</f>
        <v>0</v>
      </c>
      <c r="T28" s="62" t="n">
        <f aca="false">(COUNTIF('Prism Data'!C28:U28,"QUMA2"))/(19-(COUNTIF('Prism Data'!C28:U28,"N/A")))</f>
        <v>0</v>
      </c>
      <c r="U28" s="62" t="n">
        <f aca="false">(COUNTIF('Prism Data'!C28:U28,"QUPH"))/(19-(COUNTIF('Prism Data'!C28:U28,"N/A")))</f>
        <v>0</v>
      </c>
      <c r="V28" s="64" t="n">
        <f aca="false">(COUNTIF('Prism Data'!C28:U28,"QUPR"))/(19-(COUNTIF('Prism Data'!C28:U28,"N/A")))</f>
        <v>0</v>
      </c>
      <c r="W28" s="62" t="n">
        <f aca="false">(COUNTIF('Prism Data'!C28:U28,"QURU"))/(19-(COUNTIF('Prism Data'!C28:U28,"N/A")))</f>
        <v>0</v>
      </c>
      <c r="X28" s="62" t="n">
        <f aca="false">(COUNTIF('Prism Data'!C28:U28,"QUVE"))/(19-(COUNTIF('Prism Data'!C28:U28,"N/A")))</f>
        <v>0</v>
      </c>
      <c r="Y28" s="62" t="n">
        <f aca="false">(COUNTIF('Prism Data'!C28:U28,"ROPS"))/(19-(COUNTIF('Prism Data'!C28:U28,"N/A")))</f>
        <v>0</v>
      </c>
      <c r="Z28" s="62" t="n">
        <f aca="false">(COUNTIF('Prism Data'!C28:U28,"SAAL"))/(19-(COUNTIF('Prism Data'!C28:U28,"N/A")))</f>
        <v>0</v>
      </c>
      <c r="AA28" s="64" t="n">
        <f aca="false">(COUNTIF('Prism Data'!C28:U28,"ZDEAD"))/(19-(COUNTIF('Prism Data'!C28:U28,"N/A")))</f>
        <v>0.111111111111111</v>
      </c>
      <c r="AB28" s="62" t="n">
        <f aca="false">SUM(B28:AA28)</f>
        <v>1</v>
      </c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</row>
    <row r="29" customFormat="false" ht="12.75" hidden="false" customHeight="false" outlineLevel="0" collapsed="false">
      <c r="A29" s="61" t="s">
        <v>181</v>
      </c>
      <c r="B29" s="62" t="n">
        <f aca="false">(COUNTIF('Prism Data'!C29:U29,"ACRU"))/(19-(COUNTIF('Prism Data'!C29:U29,"N/A")))</f>
        <v>0.0833333333333333</v>
      </c>
      <c r="C29" s="62" t="n">
        <f aca="false">(COUNTIF('Prism Data'!C29:U29,"CACO"))/(19-(COUNTIF('Prism Data'!C29:U29,"N/A")))</f>
        <v>0</v>
      </c>
      <c r="D29" s="62" t="n">
        <f aca="false">(COUNTIF('Prism Data'!C29:U29,"CAGL"))/(19-(COUNTIF('Prism Data'!C29:U29,"N/A")))</f>
        <v>0</v>
      </c>
      <c r="E29" s="62" t="n">
        <f aca="false">(COUNTIF('Prism Data'!C29:U29,"CATO"))/(19-(COUNTIF('Prism Data'!C29:U29,"N/A")))</f>
        <v>0</v>
      </c>
      <c r="F29" s="64" t="n">
        <f aca="false">(COUNTIF('Prism Data'!C29:U29,"COFL"))/(19-(COUNTIF('Prism Data'!C29:U29,"N/A")))</f>
        <v>0</v>
      </c>
      <c r="G29" s="63" t="n">
        <f aca="false">(COUNTIF('Prism Data'!C29:U29,"FAGR"))/(19-(COUNTIF('Prism Data'!C29:U29,"N/A")))</f>
        <v>0.0833333333333333</v>
      </c>
      <c r="H29" s="63" t="n">
        <f aca="false">(COUNTIF('Prism Data'!C29:U29,"FRAM"))/(19-(COUNTIF('Prism Data'!C29:U29,"N/A")))</f>
        <v>0</v>
      </c>
      <c r="I29" s="63" t="n">
        <f aca="false">(COUNTIF('Prism Data'!C29:U29,"FRPE"))/(19-(COUNTIF('Prism Data'!C29:U29,"N/A")))</f>
        <v>0</v>
      </c>
      <c r="J29" s="63" t="n">
        <f aca="false">(COUNTIF('Prism Data'!C29:U29,"LITU"))/(19-(COUNTIF('Prism Data'!C29:U29,"N/A")))</f>
        <v>0.0833333333333333</v>
      </c>
      <c r="K29" s="63" t="n">
        <f aca="false">(COUNTIF('Prism Data'!C29:U29,"MOAL"))/(19-(COUNTIF('Prism Data'!C29:U29,"N/A")))</f>
        <v>0</v>
      </c>
      <c r="L29" s="62" t="n">
        <f aca="false">(COUNTIF('Prism Data'!C29:T29,"MORU"))/(19-(COUNTIF('Prism Data'!C29:T29,"N/A")))</f>
        <v>0</v>
      </c>
      <c r="M29" s="62" t="n">
        <f aca="false">(COUNTIF('Prism Data'!C29:U29,"NYSY"))/(19-(COUNTIF('Prism Data'!C29:U29,"N/A")))</f>
        <v>0.416666666666667</v>
      </c>
      <c r="N29" s="62" t="n">
        <f aca="false">(COUNTIF('Prism Data'!C29:U29,"PATO"))/(19-(COUNTIF('Prism Data'!C29:U29,"N/A")))</f>
        <v>0</v>
      </c>
      <c r="O29" s="62" t="n">
        <f aca="false">(COUNTIF('Prism Data'!C29:U29,"PLOC"))/(19-(COUNTIF('Prism Data'!C29:U29,"N/A")))</f>
        <v>0</v>
      </c>
      <c r="P29" s="62" t="n">
        <f aca="false">(COUNTIF('Prism Data'!C29:U29,"PRAV"))/(19-(COUNTIF('Prism Data'!C29:U29,"N/A")))</f>
        <v>0</v>
      </c>
      <c r="Q29" s="62" t="n">
        <f aca="false">(COUNTIF('Prism Data'!C29:U29,"PRSE"))/(19-(COUNTIF('Prism Data'!C29:U29,"N/A")))</f>
        <v>0.25</v>
      </c>
      <c r="R29" s="62" t="n">
        <f aca="false">(COUNTIF('Prism Data'!C29:U29,"QUAL"))/(19-(COUNTIF('Prism Data'!C29:U29,"N/A")))</f>
        <v>0.0833333333333333</v>
      </c>
      <c r="S29" s="62" t="n">
        <f aca="false">(COUNTIF('Prism Data'!C29:U29,"QUCO"))/(19-(COUNTIF('Prism Data'!C29:U29,"N/A")))</f>
        <v>0</v>
      </c>
      <c r="T29" s="62" t="n">
        <f aca="false">(COUNTIF('Prism Data'!C29:U29,"QUMA2"))/(19-(COUNTIF('Prism Data'!C29:U29,"N/A")))</f>
        <v>0</v>
      </c>
      <c r="U29" s="62" t="n">
        <f aca="false">(COUNTIF('Prism Data'!C29:U29,"QUPH"))/(19-(COUNTIF('Prism Data'!C29:U29,"N/A")))</f>
        <v>0</v>
      </c>
      <c r="V29" s="64" t="n">
        <f aca="false">(COUNTIF('Prism Data'!C29:U29,"QUPR"))/(19-(COUNTIF('Prism Data'!C29:U29,"N/A")))</f>
        <v>0</v>
      </c>
      <c r="W29" s="62" t="n">
        <f aca="false">(COUNTIF('Prism Data'!C29:U29,"QURU"))/(19-(COUNTIF('Prism Data'!C29:U29,"N/A")))</f>
        <v>0</v>
      </c>
      <c r="X29" s="62" t="n">
        <f aca="false">(COUNTIF('Prism Data'!C29:U29,"QUVE"))/(19-(COUNTIF('Prism Data'!C29:U29,"N/A")))</f>
        <v>0</v>
      </c>
      <c r="Y29" s="62" t="n">
        <f aca="false">(COUNTIF('Prism Data'!C29:U29,"ROPS"))/(19-(COUNTIF('Prism Data'!C29:U29,"N/A")))</f>
        <v>0</v>
      </c>
      <c r="Z29" s="62" t="n">
        <f aca="false">(COUNTIF('Prism Data'!C29:U29,"SAAL"))/(19-(COUNTIF('Prism Data'!C29:U29,"N/A")))</f>
        <v>0</v>
      </c>
      <c r="AA29" s="64" t="n">
        <f aca="false">(COUNTIF('Prism Data'!C29:U29,"ZDEAD"))/(19-(COUNTIF('Prism Data'!C29:U29,"N/A")))</f>
        <v>0</v>
      </c>
      <c r="AB29" s="62" t="n">
        <f aca="false">SUM(B29:AA29)</f>
        <v>1</v>
      </c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</row>
    <row r="30" customFormat="false" ht="12.75" hidden="false" customHeight="false" outlineLevel="0" collapsed="false">
      <c r="A30" s="61" t="s">
        <v>184</v>
      </c>
      <c r="B30" s="62" t="n">
        <f aca="false">(COUNTIF('Prism Data'!C30:U30,"ACRU"))/(19-(COUNTIF('Prism Data'!C30:U30,"N/A")))</f>
        <v>0.0909090909090909</v>
      </c>
      <c r="C30" s="62" t="n">
        <f aca="false">(COUNTIF('Prism Data'!C30:U30,"CACO"))/(19-(COUNTIF('Prism Data'!C30:U30,"N/A")))</f>
        <v>0</v>
      </c>
      <c r="D30" s="62" t="n">
        <f aca="false">(COUNTIF('Prism Data'!C30:U30,"CAGL"))/(19-(COUNTIF('Prism Data'!C30:U30,"N/A")))</f>
        <v>0</v>
      </c>
      <c r="E30" s="62" t="n">
        <f aca="false">(COUNTIF('Prism Data'!C30:U30,"CATO"))/(19-(COUNTIF('Prism Data'!C30:U30,"N/A")))</f>
        <v>0</v>
      </c>
      <c r="F30" s="64" t="n">
        <f aca="false">(COUNTIF('Prism Data'!C30:U30,"COFL"))/(19-(COUNTIF('Prism Data'!C30:U30,"N/A")))</f>
        <v>0</v>
      </c>
      <c r="G30" s="63" t="n">
        <f aca="false">(COUNTIF('Prism Data'!C30:U30,"FAGR"))/(19-(COUNTIF('Prism Data'!C30:U30,"N/A")))</f>
        <v>0.181818181818182</v>
      </c>
      <c r="H30" s="63" t="n">
        <f aca="false">(COUNTIF('Prism Data'!C30:U30,"FRAM"))/(19-(COUNTIF('Prism Data'!C30:U30,"N/A")))</f>
        <v>0</v>
      </c>
      <c r="I30" s="63" t="n">
        <f aca="false">(COUNTIF('Prism Data'!C30:U30,"FRPE"))/(19-(COUNTIF('Prism Data'!C30:U30,"N/A")))</f>
        <v>0</v>
      </c>
      <c r="J30" s="63" t="n">
        <f aca="false">(COUNTIF('Prism Data'!C30:U30,"LITU"))/(19-(COUNTIF('Prism Data'!C30:U30,"N/A")))</f>
        <v>0.0909090909090909</v>
      </c>
      <c r="K30" s="63" t="n">
        <f aca="false">(COUNTIF('Prism Data'!C30:U30,"MOAL"))/(19-(COUNTIF('Prism Data'!C30:U30,"N/A")))</f>
        <v>0</v>
      </c>
      <c r="L30" s="62" t="n">
        <f aca="false">(COUNTIF('Prism Data'!C30:T30,"MORU"))/(19-(COUNTIF('Prism Data'!C30:T30,"N/A")))</f>
        <v>0</v>
      </c>
      <c r="M30" s="62" t="n">
        <v>0.3636</v>
      </c>
      <c r="N30" s="62" t="n">
        <f aca="false">(COUNTIF('Prism Data'!C30:U30,"PATO"))/(19-(COUNTIF('Prism Data'!C30:U30,"N/A")))</f>
        <v>0</v>
      </c>
      <c r="O30" s="62" t="n">
        <f aca="false">(COUNTIF('Prism Data'!C30:U30,"PLOC"))/(19-(COUNTIF('Prism Data'!C30:U30,"N/A")))</f>
        <v>0</v>
      </c>
      <c r="P30" s="62" t="n">
        <f aca="false">(COUNTIF('Prism Data'!C30:U30,"PRAV"))/(19-(COUNTIF('Prism Data'!C30:U30,"N/A")))</f>
        <v>0</v>
      </c>
      <c r="Q30" s="62" t="n">
        <f aca="false">(COUNTIF('Prism Data'!C30:U30,"PRSE"))/(19-(COUNTIF('Prism Data'!C30:U30,"N/A")))</f>
        <v>0</v>
      </c>
      <c r="R30" s="62" t="n">
        <f aca="false">(COUNTIF('Prism Data'!C30:U30,"QUAL"))/(19-(COUNTIF('Prism Data'!C30:U30,"N/A")))</f>
        <v>0.0909090909090909</v>
      </c>
      <c r="S30" s="62" t="n">
        <f aca="false">(COUNTIF('Prism Data'!C30:U30,"QUCO"))/(19-(COUNTIF('Prism Data'!C30:U30,"N/A")))</f>
        <v>0</v>
      </c>
      <c r="T30" s="62" t="n">
        <f aca="false">(COUNTIF('Prism Data'!C30:U30,"QUMA2"))/(19-(COUNTIF('Prism Data'!C30:U30,"N/A")))</f>
        <v>0</v>
      </c>
      <c r="U30" s="62" t="n">
        <f aca="false">(COUNTIF('Prism Data'!C30:U30,"QUPH"))/(19-(COUNTIF('Prism Data'!C30:U30,"N/A")))</f>
        <v>0</v>
      </c>
      <c r="V30" s="64" t="n">
        <f aca="false">(COUNTIF('Prism Data'!C30:U30,"QUPR"))/(19-(COUNTIF('Prism Data'!C30:U30,"N/A")))</f>
        <v>0</v>
      </c>
      <c r="W30" s="62" t="n">
        <f aca="false">(COUNTIF('Prism Data'!C30:U30,"QURU"))/(19-(COUNTIF('Prism Data'!C30:U30,"N/A")))</f>
        <v>0</v>
      </c>
      <c r="X30" s="62" t="n">
        <f aca="false">(COUNTIF('Prism Data'!C30:U30,"QUVE"))/(19-(COUNTIF('Prism Data'!C30:U30,"N/A")))</f>
        <v>0</v>
      </c>
      <c r="Y30" s="62" t="n">
        <f aca="false">(COUNTIF('Prism Data'!C30:U30,"ROPS"))/(19-(COUNTIF('Prism Data'!C30:U30,"N/A")))</f>
        <v>0</v>
      </c>
      <c r="Z30" s="62" t="n">
        <f aca="false">(COUNTIF('Prism Data'!C30:U30,"SAAL"))/(19-(COUNTIF('Prism Data'!C30:U30,"N/A")))</f>
        <v>0</v>
      </c>
      <c r="AA30" s="64" t="n">
        <f aca="false">(COUNTIF('Prism Data'!C30:U30,"ZDEAD"))/(19-(COUNTIF('Prism Data'!C30:U30,"N/A")))</f>
        <v>0.181818181818182</v>
      </c>
      <c r="AB30" s="62" t="n">
        <f aca="false">SUM(B30:AA30)</f>
        <v>0.999963636363636</v>
      </c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</row>
    <row r="31" customFormat="false" ht="12.75" hidden="false" customHeight="false" outlineLevel="0" collapsed="false">
      <c r="A31" s="61" t="s">
        <v>187</v>
      </c>
      <c r="B31" s="62" t="n">
        <f aca="false">(COUNTIF('Prism Data'!C31:U31,"ACRU"))/(19-(COUNTIF('Prism Data'!C31:U31,"N/A")))</f>
        <v>0</v>
      </c>
      <c r="C31" s="62" t="n">
        <f aca="false">(COUNTIF('Prism Data'!C31:U31,"CACO"))/(19-(COUNTIF('Prism Data'!C31:U31,"N/A")))</f>
        <v>0.0769230769230769</v>
      </c>
      <c r="D31" s="62" t="n">
        <f aca="false">(COUNTIF('Prism Data'!C31:U31,"CAGL"))/(19-(COUNTIF('Prism Data'!C31:U31,"N/A")))</f>
        <v>0</v>
      </c>
      <c r="E31" s="62" t="n">
        <f aca="false">(COUNTIF('Prism Data'!C31:U31,"CATO"))/(19-(COUNTIF('Prism Data'!C31:U31,"N/A")))</f>
        <v>0</v>
      </c>
      <c r="F31" s="64" t="n">
        <f aca="false">(COUNTIF('Prism Data'!C31:U31,"COFL"))/(19-(COUNTIF('Prism Data'!C31:U31,"N/A")))</f>
        <v>0</v>
      </c>
      <c r="G31" s="63" t="n">
        <f aca="false">(COUNTIF('Prism Data'!C31:U31,"FAGR"))/(19-(COUNTIF('Prism Data'!C31:U31,"N/A")))</f>
        <v>0.0769230769230769</v>
      </c>
      <c r="H31" s="63" t="n">
        <f aca="false">(COUNTIF('Prism Data'!C31:U31,"FRAM"))/(19-(COUNTIF('Prism Data'!C31:U31,"N/A")))</f>
        <v>0</v>
      </c>
      <c r="I31" s="63" t="n">
        <f aca="false">(COUNTIF('Prism Data'!C31:U31,"FRPE"))/(19-(COUNTIF('Prism Data'!C31:U31,"N/A")))</f>
        <v>0</v>
      </c>
      <c r="J31" s="63" t="n">
        <f aca="false">(COUNTIF('Prism Data'!C31:U31,"LITU"))/(19-(COUNTIF('Prism Data'!C31:U31,"N/A")))</f>
        <v>0.0769230769230769</v>
      </c>
      <c r="K31" s="63" t="n">
        <f aca="false">(COUNTIF('Prism Data'!C31:U31,"MOAL"))/(19-(COUNTIF('Prism Data'!C31:U31,"N/A")))</f>
        <v>0</v>
      </c>
      <c r="L31" s="62" t="n">
        <f aca="false">(COUNTIF('Prism Data'!C31:T31,"MORU"))/(19-(COUNTIF('Prism Data'!C31:T31,"N/A")))</f>
        <v>0</v>
      </c>
      <c r="M31" s="62" t="n">
        <f aca="false">(COUNTIF('Prism Data'!C31:U31,"NYSY"))/(19-(COUNTIF('Prism Data'!C31:U31,"N/A")))</f>
        <v>0.384615384615385</v>
      </c>
      <c r="N31" s="62" t="n">
        <f aca="false">(COUNTIF('Prism Data'!C31:U31,"PATO"))/(19-(COUNTIF('Prism Data'!C31:U31,"N/A")))</f>
        <v>0</v>
      </c>
      <c r="O31" s="62" t="n">
        <f aca="false">(COUNTIF('Prism Data'!C31:U31,"PLOC"))/(19-(COUNTIF('Prism Data'!C31:U31,"N/A")))</f>
        <v>0</v>
      </c>
      <c r="P31" s="62" t="n">
        <f aca="false">(COUNTIF('Prism Data'!C31:U31,"PRAV"))/(19-(COUNTIF('Prism Data'!C31:U31,"N/A")))</f>
        <v>0</v>
      </c>
      <c r="Q31" s="62" t="n">
        <f aca="false">(COUNTIF('Prism Data'!C31:U31,"PRSE"))/(19-(COUNTIF('Prism Data'!C31:U31,"N/A")))</f>
        <v>0</v>
      </c>
      <c r="R31" s="62" t="n">
        <f aca="false">(COUNTIF('Prism Data'!C31:U31,"QUAL"))/(19-(COUNTIF('Prism Data'!C31:U31,"N/A")))</f>
        <v>0.0769230769230769</v>
      </c>
      <c r="S31" s="62" t="n">
        <f aca="false">(COUNTIF('Prism Data'!C31:U31,"QUCO"))/(19-(COUNTIF('Prism Data'!C31:U31,"N/A")))</f>
        <v>0</v>
      </c>
      <c r="T31" s="62" t="n">
        <f aca="false">(COUNTIF('Prism Data'!C31:U31,"QUMA2"))/(19-(COUNTIF('Prism Data'!C31:U31,"N/A")))</f>
        <v>0</v>
      </c>
      <c r="U31" s="62" t="n">
        <f aca="false">(COUNTIF('Prism Data'!C31:U31,"QUPH"))/(19-(COUNTIF('Prism Data'!C31:U31,"N/A")))</f>
        <v>0</v>
      </c>
      <c r="V31" s="64" t="n">
        <f aca="false">(COUNTIF('Prism Data'!C31:U31,"QUPR"))/(19-(COUNTIF('Prism Data'!C31:U31,"N/A")))</f>
        <v>0</v>
      </c>
      <c r="W31" s="62" t="n">
        <f aca="false">(COUNTIF('Prism Data'!C31:U31,"QURU"))/(19-(COUNTIF('Prism Data'!C31:U31,"N/A")))</f>
        <v>0.307692307692308</v>
      </c>
      <c r="X31" s="62" t="n">
        <f aca="false">(COUNTIF('Prism Data'!C31:U31,"QUVE"))/(19-(COUNTIF('Prism Data'!C31:U31,"N/A")))</f>
        <v>0</v>
      </c>
      <c r="Y31" s="62" t="n">
        <f aca="false">(COUNTIF('Prism Data'!C31:U31,"ROPS"))/(19-(COUNTIF('Prism Data'!C31:U31,"N/A")))</f>
        <v>0</v>
      </c>
      <c r="Z31" s="62" t="n">
        <f aca="false">(COUNTIF('Prism Data'!C31:U31,"SAAL"))/(19-(COUNTIF('Prism Data'!C31:U31,"N/A")))</f>
        <v>0</v>
      </c>
      <c r="AA31" s="64" t="n">
        <f aca="false">(COUNTIF('Prism Data'!C31:U31,"ZDEAD"))/(19-(COUNTIF('Prism Data'!C31:U31,"N/A")))</f>
        <v>0</v>
      </c>
      <c r="AB31" s="62" t="n">
        <f aca="false">SUM(B31:AA31)</f>
        <v>1</v>
      </c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</row>
    <row r="32" customFormat="false" ht="12.75" hidden="false" customHeight="false" outlineLevel="0" collapsed="false">
      <c r="A32" s="66" t="s">
        <v>191</v>
      </c>
      <c r="B32" s="62" t="n">
        <v>0</v>
      </c>
      <c r="C32" s="62" t="n">
        <v>0</v>
      </c>
      <c r="D32" s="62" t="n">
        <v>0</v>
      </c>
      <c r="E32" s="62" t="n">
        <v>0</v>
      </c>
      <c r="F32" s="65" t="n">
        <v>0</v>
      </c>
      <c r="G32" s="62" t="n">
        <v>0</v>
      </c>
      <c r="H32" s="62" t="n">
        <v>0</v>
      </c>
      <c r="I32" s="62" t="n">
        <v>0</v>
      </c>
      <c r="J32" s="62" t="n">
        <v>0</v>
      </c>
      <c r="K32" s="62" t="n">
        <v>0</v>
      </c>
      <c r="L32" s="62" t="n">
        <v>0</v>
      </c>
      <c r="M32" s="62" t="n">
        <v>0</v>
      </c>
      <c r="N32" s="62" t="n">
        <v>0</v>
      </c>
      <c r="O32" s="62" t="n">
        <v>0</v>
      </c>
      <c r="P32" s="62" t="n">
        <v>0</v>
      </c>
      <c r="Q32" s="62" t="n">
        <v>0</v>
      </c>
      <c r="R32" s="62" t="n">
        <v>0</v>
      </c>
      <c r="S32" s="62" t="n">
        <v>0</v>
      </c>
      <c r="T32" s="62" t="n">
        <v>0</v>
      </c>
      <c r="U32" s="62" t="n">
        <v>0</v>
      </c>
      <c r="V32" s="65" t="n">
        <v>0</v>
      </c>
      <c r="W32" s="62" t="n">
        <v>0</v>
      </c>
      <c r="X32" s="62" t="n">
        <v>0</v>
      </c>
      <c r="Y32" s="62" t="n">
        <v>0</v>
      </c>
      <c r="Z32" s="62" t="n">
        <v>0</v>
      </c>
      <c r="AA32" s="62" t="n">
        <v>0</v>
      </c>
      <c r="AB32" s="62" t="n">
        <f aca="false">SUM(B32:AA32)</f>
        <v>0</v>
      </c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</row>
    <row r="33" customFormat="false" ht="12.75" hidden="false" customHeight="false" outlineLevel="0" collapsed="false">
      <c r="A33" s="66" t="s">
        <v>193</v>
      </c>
      <c r="B33" s="62" t="n">
        <v>0</v>
      </c>
      <c r="C33" s="62" t="n">
        <v>0</v>
      </c>
      <c r="D33" s="62" t="n">
        <v>0</v>
      </c>
      <c r="E33" s="62" t="n">
        <v>0</v>
      </c>
      <c r="F33" s="65" t="n">
        <v>0</v>
      </c>
      <c r="G33" s="62" t="n">
        <v>0</v>
      </c>
      <c r="H33" s="62" t="n">
        <v>0</v>
      </c>
      <c r="I33" s="62" t="n">
        <v>0</v>
      </c>
      <c r="J33" s="62" t="n">
        <v>0</v>
      </c>
      <c r="K33" s="62" t="n">
        <v>0</v>
      </c>
      <c r="L33" s="62" t="n">
        <v>0</v>
      </c>
      <c r="M33" s="62" t="n">
        <v>0</v>
      </c>
      <c r="N33" s="62" t="n">
        <v>0</v>
      </c>
      <c r="O33" s="62" t="n">
        <v>0</v>
      </c>
      <c r="P33" s="62" t="n">
        <v>0</v>
      </c>
      <c r="Q33" s="62" t="n">
        <v>0</v>
      </c>
      <c r="R33" s="62" t="n">
        <v>0</v>
      </c>
      <c r="S33" s="62" t="n">
        <v>0</v>
      </c>
      <c r="T33" s="62" t="n">
        <v>0</v>
      </c>
      <c r="U33" s="62" t="n">
        <v>0</v>
      </c>
      <c r="V33" s="65" t="n">
        <v>0</v>
      </c>
      <c r="W33" s="62" t="n">
        <v>0</v>
      </c>
      <c r="X33" s="62" t="n">
        <v>0</v>
      </c>
      <c r="Y33" s="62" t="n">
        <v>0</v>
      </c>
      <c r="Z33" s="62" t="n">
        <v>0</v>
      </c>
      <c r="AA33" s="62" t="n">
        <v>0</v>
      </c>
      <c r="AB33" s="62" t="n">
        <f aca="false">SUM(B33:AA33)</f>
        <v>0</v>
      </c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</row>
    <row r="34" customFormat="false" ht="12.75" hidden="false" customHeight="false" outlineLevel="0" collapsed="false">
      <c r="A34" s="66" t="s">
        <v>195</v>
      </c>
      <c r="B34" s="62" t="n">
        <v>0</v>
      </c>
      <c r="C34" s="62" t="n">
        <v>0</v>
      </c>
      <c r="D34" s="62" t="n">
        <v>0</v>
      </c>
      <c r="E34" s="62" t="n">
        <v>0</v>
      </c>
      <c r="F34" s="65" t="n">
        <v>0</v>
      </c>
      <c r="G34" s="62" t="n">
        <v>0</v>
      </c>
      <c r="H34" s="62" t="n">
        <v>0</v>
      </c>
      <c r="I34" s="62" t="n">
        <v>0</v>
      </c>
      <c r="J34" s="62" t="n">
        <v>0</v>
      </c>
      <c r="K34" s="62" t="n">
        <v>0</v>
      </c>
      <c r="L34" s="62" t="n">
        <v>0</v>
      </c>
      <c r="M34" s="62" t="n">
        <v>0</v>
      </c>
      <c r="N34" s="62" t="n">
        <v>0</v>
      </c>
      <c r="O34" s="62" t="n">
        <v>0</v>
      </c>
      <c r="P34" s="62" t="n">
        <v>0</v>
      </c>
      <c r="Q34" s="62" t="n">
        <v>0</v>
      </c>
      <c r="R34" s="62" t="n">
        <v>0</v>
      </c>
      <c r="S34" s="62" t="n">
        <v>0</v>
      </c>
      <c r="T34" s="62" t="n">
        <v>0</v>
      </c>
      <c r="U34" s="62" t="n">
        <v>0</v>
      </c>
      <c r="V34" s="65" t="n">
        <v>0</v>
      </c>
      <c r="W34" s="62" t="n">
        <v>0</v>
      </c>
      <c r="X34" s="62" t="n">
        <v>0</v>
      </c>
      <c r="Y34" s="62" t="n">
        <v>0</v>
      </c>
      <c r="Z34" s="62" t="n">
        <v>0</v>
      </c>
      <c r="AA34" s="62" t="n">
        <v>0</v>
      </c>
      <c r="AB34" s="62" t="n">
        <f aca="false">SUM(B34:AA34)</f>
        <v>0</v>
      </c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</row>
    <row r="35" customFormat="false" ht="12.75" hidden="false" customHeight="false" outlineLevel="0" collapsed="false">
      <c r="A35" s="61" t="s">
        <v>197</v>
      </c>
      <c r="B35" s="62" t="n">
        <f aca="false">(COUNTIF('Prism Data'!C35:U35,"ACRU"))/(19-(COUNTIF('Prism Data'!C35:U35,"N/A")))</f>
        <v>0</v>
      </c>
      <c r="C35" s="62" t="n">
        <f aca="false">(COUNTIF('Prism Data'!C35:U35,"CACO"))/(19-(COUNTIF('Prism Data'!C35:U35,"N/A")))</f>
        <v>0</v>
      </c>
      <c r="D35" s="62" t="n">
        <f aca="false">(COUNTIF('Prism Data'!C35:U35,"CAGL"))/(19-(COUNTIF('Prism Data'!C35:U35,"N/A")))</f>
        <v>0</v>
      </c>
      <c r="E35" s="62" t="n">
        <f aca="false">(COUNTIF('Prism Data'!C35:U35,"CATO"))/(19-(COUNTIF('Prism Data'!C35:U35,"N/A")))</f>
        <v>0</v>
      </c>
      <c r="F35" s="64" t="n">
        <f aca="false">(COUNTIF('Prism Data'!C35:U35,"COFL"))/(19-(COUNTIF('Prism Data'!C35:U35,"N/A")))</f>
        <v>0</v>
      </c>
      <c r="G35" s="63" t="n">
        <f aca="false">(COUNTIF('Prism Data'!C35:U35,"FAGR"))/(19-(COUNTIF('Prism Data'!C35:U35,"N/A")))</f>
        <v>0.111111111111111</v>
      </c>
      <c r="H35" s="63" t="n">
        <f aca="false">(COUNTIF('Prism Data'!C35:U35,"FRAM"))/(19-(COUNTIF('Prism Data'!C35:U35,"N/A")))</f>
        <v>0</v>
      </c>
      <c r="I35" s="63" t="n">
        <f aca="false">(COUNTIF('Prism Data'!C35:U35,"FRPE"))/(19-(COUNTIF('Prism Data'!C35:U35,"N/A")))</f>
        <v>0</v>
      </c>
      <c r="J35" s="63" t="n">
        <f aca="false">(COUNTIF('Prism Data'!C35:U35,"LITU"))/(19-(COUNTIF('Prism Data'!C35:U35,"N/A")))</f>
        <v>0.111111111111111</v>
      </c>
      <c r="K35" s="63" t="n">
        <f aca="false">(COUNTIF('Prism Data'!C35:U35,"MOAL"))/(19-(COUNTIF('Prism Data'!C35:U35,"N/A")))</f>
        <v>0</v>
      </c>
      <c r="L35" s="62" t="n">
        <f aca="false">(COUNTIF('Prism Data'!C35:T35,"MORU"))/(19-(COUNTIF('Prism Data'!C35:T35,"N/A")))</f>
        <v>0</v>
      </c>
      <c r="M35" s="62" t="n">
        <f aca="false">(COUNTIF('Prism Data'!C35:U35,"NYSY"))/(19-(COUNTIF('Prism Data'!C35:U35,"N/A")))</f>
        <v>0</v>
      </c>
      <c r="N35" s="62" t="n">
        <f aca="false">(COUNTIF('Prism Data'!C35:U35,"PATO"))/(19-(COUNTIF('Prism Data'!C35:U35,"N/A")))</f>
        <v>0</v>
      </c>
      <c r="O35" s="62" t="n">
        <f aca="false">(COUNTIF('Prism Data'!C35:U35,"PLOC"))/(19-(COUNTIF('Prism Data'!C35:U35,"N/A")))</f>
        <v>0</v>
      </c>
      <c r="P35" s="62" t="n">
        <f aca="false">(COUNTIF('Prism Data'!C35:U35,"PRAV"))/(19-(COUNTIF('Prism Data'!C35:U35,"N/A")))</f>
        <v>0</v>
      </c>
      <c r="Q35" s="62" t="n">
        <f aca="false">(COUNTIF('Prism Data'!C35:U35,"PRSE"))/(19-(COUNTIF('Prism Data'!C35:U35,"N/A")))</f>
        <v>0</v>
      </c>
      <c r="R35" s="62" t="n">
        <f aca="false">(COUNTIF('Prism Data'!C35:U35,"QUAL"))/(19-(COUNTIF('Prism Data'!C35:U35,"N/A")))</f>
        <v>0</v>
      </c>
      <c r="S35" s="62" t="n">
        <f aca="false">(COUNTIF('Prism Data'!C35:U35,"QUCO"))/(19-(COUNTIF('Prism Data'!C35:U35,"N/A")))</f>
        <v>0</v>
      </c>
      <c r="T35" s="62" t="n">
        <f aca="false">(COUNTIF('Prism Data'!C35:U35,"QUMA2"))/(19-(COUNTIF('Prism Data'!C35:U35,"N/A")))</f>
        <v>0</v>
      </c>
      <c r="U35" s="62" t="n">
        <f aca="false">(COUNTIF('Prism Data'!C35:U35,"QUPH"))/(19-(COUNTIF('Prism Data'!C35:U35,"N/A")))</f>
        <v>0</v>
      </c>
      <c r="V35" s="64" t="n">
        <f aca="false">(COUNTIF('Prism Data'!C35:U35,"QUPR"))/(19-(COUNTIF('Prism Data'!C35:U35,"N/A")))</f>
        <v>0.111111111111111</v>
      </c>
      <c r="W35" s="62" t="n">
        <f aca="false">(COUNTIF('Prism Data'!C35:U35,"QURU"))/(19-(COUNTIF('Prism Data'!C35:U35,"N/A")))</f>
        <v>0.444444444444444</v>
      </c>
      <c r="X35" s="62" t="n">
        <f aca="false">(COUNTIF('Prism Data'!C35:U35,"QUVE"))/(19-(COUNTIF('Prism Data'!C35:U35,"N/A")))</f>
        <v>0.222222222222222</v>
      </c>
      <c r="Y35" s="62" t="n">
        <f aca="false">(COUNTIF('Prism Data'!C35:U35,"ROPS"))/(19-(COUNTIF('Prism Data'!C35:U35,"N/A")))</f>
        <v>0</v>
      </c>
      <c r="Z35" s="62" t="n">
        <f aca="false">(COUNTIF('Prism Data'!C35:U35,"SAAL"))/(19-(COUNTIF('Prism Data'!C35:U35,"N/A")))</f>
        <v>0</v>
      </c>
      <c r="AA35" s="64" t="n">
        <f aca="false">(COUNTIF('Prism Data'!C35:U35,"ZDEAD"))/(19-(COUNTIF('Prism Data'!C35:U35,"N/A")))</f>
        <v>0</v>
      </c>
      <c r="AB35" s="62" t="n">
        <f aca="false">SUM(B35:AA35)</f>
        <v>1</v>
      </c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</row>
    <row r="36" customFormat="false" ht="12.75" hidden="false" customHeight="false" outlineLevel="0" collapsed="false">
      <c r="A36" s="61" t="s">
        <v>201</v>
      </c>
      <c r="B36" s="62" t="n">
        <f aca="false">(COUNTIF('Prism Data'!C36:U36,"ACRU"))/(19-(COUNTIF('Prism Data'!C36:U36,"N/A")))</f>
        <v>0</v>
      </c>
      <c r="C36" s="62" t="n">
        <f aca="false">(COUNTIF('Prism Data'!C36:U36,"CACO"))/(19-(COUNTIF('Prism Data'!C36:U36,"N/A")))</f>
        <v>0</v>
      </c>
      <c r="D36" s="62" t="n">
        <f aca="false">(COUNTIF('Prism Data'!C36:U36,"CAGL"))/(19-(COUNTIF('Prism Data'!C36:U36,"N/A")))</f>
        <v>0</v>
      </c>
      <c r="E36" s="62" t="n">
        <f aca="false">(COUNTIF('Prism Data'!C36:U36,"CATO"))/(19-(COUNTIF('Prism Data'!C36:U36,"N/A")))</f>
        <v>0</v>
      </c>
      <c r="F36" s="64" t="n">
        <f aca="false">(COUNTIF('Prism Data'!C36:U36,"COFL"))/(19-(COUNTIF('Prism Data'!C36:U36,"N/A")))</f>
        <v>0</v>
      </c>
      <c r="G36" s="63" t="n">
        <f aca="false">(COUNTIF('Prism Data'!C36:U36,"FAGR"))/(19-(COUNTIF('Prism Data'!C36:U36,"N/A")))</f>
        <v>0.1</v>
      </c>
      <c r="H36" s="63" t="n">
        <f aca="false">(COUNTIF('Prism Data'!C36:U36,"FRAM"))/(19-(COUNTIF('Prism Data'!C36:U36,"N/A")))</f>
        <v>0</v>
      </c>
      <c r="I36" s="63" t="n">
        <f aca="false">(COUNTIF('Prism Data'!C36:U36,"FRPE"))/(19-(COUNTIF('Prism Data'!C36:U36,"N/A")))</f>
        <v>0</v>
      </c>
      <c r="J36" s="63" t="n">
        <f aca="false">(COUNTIF('Prism Data'!C36:U36,"LITU"))/(19-(COUNTIF('Prism Data'!C36:U36,"N/A")))</f>
        <v>0.1</v>
      </c>
      <c r="K36" s="63" t="n">
        <f aca="false">(COUNTIF('Prism Data'!C36:U36,"MOAL"))/(19-(COUNTIF('Prism Data'!C36:U36,"N/A")))</f>
        <v>0</v>
      </c>
      <c r="L36" s="62" t="n">
        <f aca="false">(COUNTIF('Prism Data'!C36:T36,"MORU"))/(19-(COUNTIF('Prism Data'!C36:T36,"N/A")))</f>
        <v>0</v>
      </c>
      <c r="M36" s="62" t="n">
        <f aca="false">(COUNTIF('Prism Data'!C36:U36,"NYSY"))/(19-(COUNTIF('Prism Data'!C36:U36,"N/A")))</f>
        <v>0.1</v>
      </c>
      <c r="N36" s="62" t="n">
        <f aca="false">(COUNTIF('Prism Data'!C36:U36,"PATO"))/(19-(COUNTIF('Prism Data'!C36:U36,"N/A")))</f>
        <v>0</v>
      </c>
      <c r="O36" s="62" t="n">
        <f aca="false">(COUNTIF('Prism Data'!C36:U36,"PLOC"))/(19-(COUNTIF('Prism Data'!C36:U36,"N/A")))</f>
        <v>0</v>
      </c>
      <c r="P36" s="62" t="n">
        <f aca="false">(COUNTIF('Prism Data'!C36:U36,"PRAV"))/(19-(COUNTIF('Prism Data'!C36:U36,"N/A")))</f>
        <v>0</v>
      </c>
      <c r="Q36" s="62" t="n">
        <f aca="false">(COUNTIF('Prism Data'!C36:U36,"PRSE"))/(19-(COUNTIF('Prism Data'!C36:U36,"N/A")))</f>
        <v>0</v>
      </c>
      <c r="R36" s="62" t="n">
        <f aca="false">(COUNTIF('Prism Data'!C36:U36,"QUAL"))/(19-(COUNTIF('Prism Data'!C36:U36,"N/A")))</f>
        <v>0.1</v>
      </c>
      <c r="S36" s="62" t="n">
        <f aca="false">(COUNTIF('Prism Data'!C36:U36,"QUCO"))/(19-(COUNTIF('Prism Data'!C36:U36,"N/A")))</f>
        <v>0</v>
      </c>
      <c r="T36" s="62" t="n">
        <f aca="false">(COUNTIF('Prism Data'!C36:U36,"QUMA2"))/(19-(COUNTIF('Prism Data'!C36:U36,"N/A")))</f>
        <v>0</v>
      </c>
      <c r="U36" s="62" t="n">
        <f aca="false">(COUNTIF('Prism Data'!C36:U36,"QUPH"))/(19-(COUNTIF('Prism Data'!C36:U36,"N/A")))</f>
        <v>0</v>
      </c>
      <c r="V36" s="64" t="n">
        <f aca="false">(COUNTIF('Prism Data'!C36:U36,"QUPR"))/(19-(COUNTIF('Prism Data'!C36:U36,"N/A")))</f>
        <v>0.1</v>
      </c>
      <c r="W36" s="62" t="n">
        <f aca="false">(COUNTIF('Prism Data'!C36:U36,"QURU"))/(19-(COUNTIF('Prism Data'!C36:U36,"N/A")))</f>
        <v>0.3</v>
      </c>
      <c r="X36" s="62" t="n">
        <f aca="false">(COUNTIF('Prism Data'!C36:U36,"QUVE"))/(19-(COUNTIF('Prism Data'!C36:U36,"N/A")))</f>
        <v>0.1</v>
      </c>
      <c r="Y36" s="62" t="n">
        <f aca="false">(COUNTIF('Prism Data'!C36:U36,"ROPS"))/(19-(COUNTIF('Prism Data'!C36:U36,"N/A")))</f>
        <v>0</v>
      </c>
      <c r="Z36" s="62" t="n">
        <f aca="false">(COUNTIF('Prism Data'!C36:U36,"SAAL"))/(19-(COUNTIF('Prism Data'!C36:U36,"N/A")))</f>
        <v>0</v>
      </c>
      <c r="AA36" s="64" t="n">
        <f aca="false">(COUNTIF('Prism Data'!C36:U36,"ZDEAD"))/(19-(COUNTIF('Prism Data'!C36:U36,"N/A")))</f>
        <v>0.1</v>
      </c>
      <c r="AB36" s="62" t="n">
        <f aca="false">SUM(B36:AA36)</f>
        <v>1</v>
      </c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</row>
    <row r="37" customFormat="false" ht="12.75" hidden="false" customHeight="false" outlineLevel="0" collapsed="false">
      <c r="A37" s="66" t="s">
        <v>204</v>
      </c>
      <c r="B37" s="62" t="n">
        <v>0</v>
      </c>
      <c r="C37" s="62" t="n">
        <v>0</v>
      </c>
      <c r="D37" s="62" t="n">
        <v>0</v>
      </c>
      <c r="E37" s="62" t="n">
        <v>0</v>
      </c>
      <c r="F37" s="65" t="n">
        <v>0</v>
      </c>
      <c r="G37" s="62" t="n">
        <v>0</v>
      </c>
      <c r="H37" s="62" t="n">
        <v>0</v>
      </c>
      <c r="I37" s="62" t="n">
        <v>0</v>
      </c>
      <c r="J37" s="62" t="n">
        <v>0</v>
      </c>
      <c r="K37" s="62" t="n">
        <v>0</v>
      </c>
      <c r="L37" s="62" t="n">
        <v>0</v>
      </c>
      <c r="M37" s="62" t="n">
        <v>0</v>
      </c>
      <c r="N37" s="62" t="n">
        <v>0</v>
      </c>
      <c r="O37" s="62" t="n">
        <v>0</v>
      </c>
      <c r="P37" s="62" t="n">
        <v>0</v>
      </c>
      <c r="Q37" s="62" t="n">
        <v>0</v>
      </c>
      <c r="R37" s="62" t="n">
        <v>0</v>
      </c>
      <c r="S37" s="62" t="n">
        <v>0</v>
      </c>
      <c r="T37" s="62" t="n">
        <v>0</v>
      </c>
      <c r="U37" s="62" t="n">
        <v>0</v>
      </c>
      <c r="V37" s="65" t="n">
        <v>0</v>
      </c>
      <c r="W37" s="62" t="n">
        <v>0</v>
      </c>
      <c r="X37" s="62" t="n">
        <v>0</v>
      </c>
      <c r="Y37" s="62" t="n">
        <v>0</v>
      </c>
      <c r="Z37" s="62" t="n">
        <v>0</v>
      </c>
      <c r="AA37" s="62" t="n">
        <v>0</v>
      </c>
      <c r="AB37" s="62" t="n">
        <f aca="false">SUM(B37:AA37)</f>
        <v>0</v>
      </c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</row>
    <row r="38" customFormat="false" ht="12.75" hidden="false" customHeight="false" outlineLevel="0" collapsed="false">
      <c r="A38" s="66" t="s">
        <v>207</v>
      </c>
      <c r="B38" s="62" t="n">
        <v>0</v>
      </c>
      <c r="C38" s="62" t="n">
        <v>0</v>
      </c>
      <c r="D38" s="62" t="n">
        <v>0</v>
      </c>
      <c r="E38" s="62" t="n">
        <v>0</v>
      </c>
      <c r="F38" s="65" t="n">
        <v>0</v>
      </c>
      <c r="G38" s="62" t="n">
        <v>0</v>
      </c>
      <c r="H38" s="62" t="n">
        <v>0</v>
      </c>
      <c r="I38" s="62" t="n">
        <v>0</v>
      </c>
      <c r="J38" s="62" t="n">
        <v>0</v>
      </c>
      <c r="K38" s="62" t="n">
        <v>0</v>
      </c>
      <c r="L38" s="62" t="n">
        <v>0</v>
      </c>
      <c r="M38" s="62" t="n">
        <v>0</v>
      </c>
      <c r="N38" s="62" t="n">
        <v>0</v>
      </c>
      <c r="O38" s="62" t="n">
        <v>0</v>
      </c>
      <c r="P38" s="62" t="n">
        <v>0</v>
      </c>
      <c r="Q38" s="62" t="n">
        <v>0</v>
      </c>
      <c r="R38" s="62" t="n">
        <v>0</v>
      </c>
      <c r="S38" s="62" t="n">
        <v>0</v>
      </c>
      <c r="T38" s="62" t="n">
        <v>0</v>
      </c>
      <c r="U38" s="62" t="n">
        <v>0</v>
      </c>
      <c r="V38" s="65" t="n">
        <v>0</v>
      </c>
      <c r="W38" s="62" t="n">
        <v>0</v>
      </c>
      <c r="X38" s="62" t="n">
        <v>0</v>
      </c>
      <c r="Y38" s="62" t="n">
        <v>0</v>
      </c>
      <c r="Z38" s="62" t="n">
        <v>0</v>
      </c>
      <c r="AA38" s="62" t="n">
        <v>0</v>
      </c>
      <c r="AB38" s="62" t="n">
        <f aca="false">SUM(B38:AA38)</f>
        <v>0</v>
      </c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</row>
    <row r="39" customFormat="false" ht="12.75" hidden="false" customHeight="false" outlineLevel="0" collapsed="false">
      <c r="A39" s="61" t="s">
        <v>209</v>
      </c>
      <c r="B39" s="62" t="n">
        <f aca="false">(COUNTIF('Prism Data'!C39:U39,"ACRU"))/(19-(COUNTIF('Prism Data'!C39:U39,"N/A")))</f>
        <v>0.0769230769230769</v>
      </c>
      <c r="C39" s="62" t="n">
        <f aca="false">(COUNTIF('Prism Data'!C39:U39,"CACO"))/(19-(COUNTIF('Prism Data'!C39:U39,"N/A")))</f>
        <v>0</v>
      </c>
      <c r="D39" s="62" t="n">
        <f aca="false">(COUNTIF('Prism Data'!C39:U39,"CAGL"))/(19-(COUNTIF('Prism Data'!C39:U39,"N/A")))</f>
        <v>0</v>
      </c>
      <c r="E39" s="62" t="n">
        <f aca="false">(COUNTIF('Prism Data'!C39:U39,"CATO"))/(19-(COUNTIF('Prism Data'!C39:U39,"N/A")))</f>
        <v>0</v>
      </c>
      <c r="F39" s="64" t="n">
        <f aca="false">(COUNTIF('Prism Data'!C39:U39,"COFL"))/(19-(COUNTIF('Prism Data'!C39:U39,"N/A")))</f>
        <v>0</v>
      </c>
      <c r="G39" s="63" t="n">
        <f aca="false">(COUNTIF('Prism Data'!C39:U39,"FAGR"))/(19-(COUNTIF('Prism Data'!C39:U39,"N/A")))</f>
        <v>0</v>
      </c>
      <c r="H39" s="63" t="n">
        <f aca="false">(COUNTIF('Prism Data'!C39:U39,"FRAM"))/(19-(COUNTIF('Prism Data'!C39:U39,"N/A")))</f>
        <v>0.0769230769230769</v>
      </c>
      <c r="I39" s="63" t="n">
        <f aca="false">(COUNTIF('Prism Data'!C39:U39,"FRPE"))/(19-(COUNTIF('Prism Data'!C39:U39,"N/A")))</f>
        <v>0</v>
      </c>
      <c r="J39" s="63" t="n">
        <f aca="false">(COUNTIF('Prism Data'!C39:U39,"LITU"))/(19-(COUNTIF('Prism Data'!C39:U39,"N/A")))</f>
        <v>0.0769230769230769</v>
      </c>
      <c r="K39" s="63" t="n">
        <f aca="false">(COUNTIF('Prism Data'!C39:U39,"MOAL"))/(19-(COUNTIF('Prism Data'!C39:U39,"N/A")))</f>
        <v>0</v>
      </c>
      <c r="L39" s="62" t="n">
        <f aca="false">(COUNTIF('Prism Data'!C39:T39,"MORU"))/(19-(COUNTIF('Prism Data'!C39:T39,"N/A")))</f>
        <v>0</v>
      </c>
      <c r="M39" s="62" t="n">
        <f aca="false">(COUNTIF('Prism Data'!C39:U39,"NYSY"))/(19-(COUNTIF('Prism Data'!C39:U39,"N/A")))</f>
        <v>0.153846153846154</v>
      </c>
      <c r="N39" s="62" t="n">
        <f aca="false">(COUNTIF('Prism Data'!C39:U39,"PATO"))/(19-(COUNTIF('Prism Data'!C39:U39,"N/A")))</f>
        <v>0</v>
      </c>
      <c r="O39" s="62" t="n">
        <f aca="false">(COUNTIF('Prism Data'!C39:U39,"PLOC"))/(19-(COUNTIF('Prism Data'!C39:U39,"N/A")))</f>
        <v>0</v>
      </c>
      <c r="P39" s="62" t="n">
        <f aca="false">(COUNTIF('Prism Data'!C39:U39,"PRAV"))/(19-(COUNTIF('Prism Data'!C39:U39,"N/A")))</f>
        <v>0</v>
      </c>
      <c r="Q39" s="62" t="n">
        <f aca="false">(COUNTIF('Prism Data'!C39:U39,"PRSE"))/(19-(COUNTIF('Prism Data'!C39:U39,"N/A")))</f>
        <v>0.0769230769230769</v>
      </c>
      <c r="R39" s="62" t="n">
        <f aca="false">(COUNTIF('Prism Data'!C39:U39,"QUAL"))/(19-(COUNTIF('Prism Data'!C39:U39,"N/A")))</f>
        <v>0.307692307692308</v>
      </c>
      <c r="S39" s="62" t="n">
        <f aca="false">(COUNTIF('Prism Data'!C39:U39,"QUCO"))/(19-(COUNTIF('Prism Data'!C39:U39,"N/A")))</f>
        <v>0</v>
      </c>
      <c r="T39" s="62" t="n">
        <f aca="false">(COUNTIF('Prism Data'!C39:U39,"QUMA2"))/(19-(COUNTIF('Prism Data'!C39:U39,"N/A")))</f>
        <v>0</v>
      </c>
      <c r="U39" s="62" t="n">
        <f aca="false">(COUNTIF('Prism Data'!C39:U39,"QUPH"))/(19-(COUNTIF('Prism Data'!C39:U39,"N/A")))</f>
        <v>0</v>
      </c>
      <c r="V39" s="64" t="n">
        <f aca="false">(COUNTIF('Prism Data'!C39:U39,"QUPR"))/(19-(COUNTIF('Prism Data'!C39:U39,"N/A")))</f>
        <v>0</v>
      </c>
      <c r="W39" s="62" t="n">
        <f aca="false">(COUNTIF('Prism Data'!C39:U39,"QURU"))/(19-(COUNTIF('Prism Data'!C39:U39,"N/A")))</f>
        <v>0</v>
      </c>
      <c r="X39" s="62" t="n">
        <f aca="false">(COUNTIF('Prism Data'!C39:U39,"QUVE"))/(19-(COUNTIF('Prism Data'!C39:U39,"N/A")))</f>
        <v>0</v>
      </c>
      <c r="Y39" s="62" t="n">
        <f aca="false">(COUNTIF('Prism Data'!C39:U39,"ROPS"))/(19-(COUNTIF('Prism Data'!C39:U39,"N/A")))</f>
        <v>0</v>
      </c>
      <c r="Z39" s="62" t="n">
        <f aca="false">(COUNTIF('Prism Data'!C39:U39,"SAAL"))/(19-(COUNTIF('Prism Data'!C39:U39,"N/A")))</f>
        <v>0.0769230769230769</v>
      </c>
      <c r="AA39" s="64" t="n">
        <f aca="false">(COUNTIF('Prism Data'!C39:U39,"ZDEAD"))/(19-(COUNTIF('Prism Data'!C39:U39,"N/A")))</f>
        <v>0.153846153846154</v>
      </c>
      <c r="AB39" s="62" t="n">
        <f aca="false">SUM(B39:AA39)</f>
        <v>1</v>
      </c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</row>
    <row r="40" customFormat="false" ht="12.75" hidden="false" customHeight="false" outlineLevel="0" collapsed="false">
      <c r="A40" s="61" t="s">
        <v>213</v>
      </c>
      <c r="B40" s="62" t="n">
        <f aca="false">(COUNTIF('Prism Data'!C40:U40,"ACRU"))/(19-(COUNTIF('Prism Data'!C40:U40,"N/A")))</f>
        <v>0</v>
      </c>
      <c r="C40" s="62" t="n">
        <f aca="false">(COUNTIF('Prism Data'!C40:U40,"CACO"))/(19-(COUNTIF('Prism Data'!C40:U40,"N/A")))</f>
        <v>0</v>
      </c>
      <c r="D40" s="62" t="n">
        <f aca="false">(COUNTIF('Prism Data'!C40:U40,"CAGL"))/(19-(COUNTIF('Prism Data'!C40:U40,"N/A")))</f>
        <v>0</v>
      </c>
      <c r="E40" s="62" t="n">
        <f aca="false">(COUNTIF('Prism Data'!C40:U40,"CATO"))/(19-(COUNTIF('Prism Data'!C40:U40,"N/A")))</f>
        <v>0.1</v>
      </c>
      <c r="F40" s="64" t="n">
        <f aca="false">(COUNTIF('Prism Data'!C40:U40,"COFL"))/(19-(COUNTIF('Prism Data'!C40:U40,"N/A")))</f>
        <v>0</v>
      </c>
      <c r="G40" s="63" t="n">
        <f aca="false">(COUNTIF('Prism Data'!C40:U40,"FAGR"))/(19-(COUNTIF('Prism Data'!C40:U40,"N/A")))</f>
        <v>0.3</v>
      </c>
      <c r="H40" s="63" t="n">
        <f aca="false">(COUNTIF('Prism Data'!C40:U40,"FRAM"))/(19-(COUNTIF('Prism Data'!C40:U40,"N/A")))</f>
        <v>0.1</v>
      </c>
      <c r="I40" s="63" t="n">
        <f aca="false">(COUNTIF('Prism Data'!C40:U40,"FRPE"))/(19-(COUNTIF('Prism Data'!C40:U40,"N/A")))</f>
        <v>0</v>
      </c>
      <c r="J40" s="63" t="n">
        <f aca="false">(COUNTIF('Prism Data'!C40:U40,"LITU"))/(19-(COUNTIF('Prism Data'!C40:U40,"N/A")))</f>
        <v>0.2</v>
      </c>
      <c r="K40" s="63" t="n">
        <f aca="false">(COUNTIF('Prism Data'!C40:U40,"MOAL"))/(19-(COUNTIF('Prism Data'!C40:U40,"N/A")))</f>
        <v>0</v>
      </c>
      <c r="L40" s="62" t="n">
        <f aca="false">(COUNTIF('Prism Data'!C40:T40,"MORU"))/(19-(COUNTIF('Prism Data'!C40:T40,"N/A")))</f>
        <v>0</v>
      </c>
      <c r="M40" s="62" t="n">
        <f aca="false">(COUNTIF('Prism Data'!C40:U40,"NYSY"))/(19-(COUNTIF('Prism Data'!C40:U40,"N/A")))</f>
        <v>0</v>
      </c>
      <c r="N40" s="62" t="n">
        <f aca="false">(COUNTIF('Prism Data'!C40:U40,"PATO"))/(19-(COUNTIF('Prism Data'!C40:U40,"N/A")))</f>
        <v>0</v>
      </c>
      <c r="O40" s="62" t="n">
        <f aca="false">(COUNTIF('Prism Data'!C40:U40,"PLOC"))/(19-(COUNTIF('Prism Data'!C40:U40,"N/A")))</f>
        <v>0</v>
      </c>
      <c r="P40" s="62" t="n">
        <f aca="false">(COUNTIF('Prism Data'!C40:U40,"PRAV"))/(19-(COUNTIF('Prism Data'!C40:U40,"N/A")))</f>
        <v>0</v>
      </c>
      <c r="Q40" s="62" t="n">
        <f aca="false">(COUNTIF('Prism Data'!C40:U40,"PRSE"))/(19-(COUNTIF('Prism Data'!C40:U40,"N/A")))</f>
        <v>0.2</v>
      </c>
      <c r="R40" s="62" t="n">
        <f aca="false">(COUNTIF('Prism Data'!C40:U40,"QUAL"))/(19-(COUNTIF('Prism Data'!C40:U40,"N/A")))</f>
        <v>0.1</v>
      </c>
      <c r="S40" s="62" t="n">
        <f aca="false">(COUNTIF('Prism Data'!C40:U40,"QUCO"))/(19-(COUNTIF('Prism Data'!C40:U40,"N/A")))</f>
        <v>0</v>
      </c>
      <c r="T40" s="62" t="n">
        <f aca="false">(COUNTIF('Prism Data'!C40:U40,"QUMA2"))/(19-(COUNTIF('Prism Data'!C40:U40,"N/A")))</f>
        <v>0</v>
      </c>
      <c r="U40" s="62" t="n">
        <f aca="false">(COUNTIF('Prism Data'!C40:U40,"QUPH"))/(19-(COUNTIF('Prism Data'!C40:U40,"N/A")))</f>
        <v>0</v>
      </c>
      <c r="V40" s="64" t="n">
        <f aca="false">(COUNTIF('Prism Data'!C40:U40,"QUPR"))/(19-(COUNTIF('Prism Data'!C40:U40,"N/A")))</f>
        <v>0</v>
      </c>
      <c r="W40" s="62" t="n">
        <f aca="false">(COUNTIF('Prism Data'!C40:U40,"QURU"))/(19-(COUNTIF('Prism Data'!C40:U40,"N/A")))</f>
        <v>0</v>
      </c>
      <c r="X40" s="62" t="n">
        <f aca="false">(COUNTIF('Prism Data'!C40:U40,"QUVE"))/(19-(COUNTIF('Prism Data'!C40:U40,"N/A")))</f>
        <v>0</v>
      </c>
      <c r="Y40" s="62" t="n">
        <f aca="false">(COUNTIF('Prism Data'!C40:U40,"ROPS"))/(19-(COUNTIF('Prism Data'!C40:U40,"N/A")))</f>
        <v>0</v>
      </c>
      <c r="Z40" s="62" t="n">
        <f aca="false">(COUNTIF('Prism Data'!C40:U40,"SAAL"))/(19-(COUNTIF('Prism Data'!C40:U40,"N/A")))</f>
        <v>0</v>
      </c>
      <c r="AA40" s="64" t="n">
        <f aca="false">(COUNTIF('Prism Data'!C40:U40,"ZDEAD"))/(19-(COUNTIF('Prism Data'!C40:U40,"N/A")))</f>
        <v>0</v>
      </c>
      <c r="AB40" s="62" t="n">
        <f aca="false">SUM(B40:AA40)</f>
        <v>1</v>
      </c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</row>
    <row r="41" customFormat="false" ht="12.75" hidden="false" customHeight="false" outlineLevel="0" collapsed="false">
      <c r="A41" s="66" t="s">
        <v>217</v>
      </c>
      <c r="B41" s="62" t="n">
        <v>0</v>
      </c>
      <c r="C41" s="62" t="n">
        <v>0</v>
      </c>
      <c r="D41" s="62" t="n">
        <v>0</v>
      </c>
      <c r="E41" s="62" t="n">
        <v>0</v>
      </c>
      <c r="F41" s="65" t="n">
        <v>0</v>
      </c>
      <c r="G41" s="62" t="n">
        <v>0</v>
      </c>
      <c r="H41" s="62" t="n">
        <v>0</v>
      </c>
      <c r="I41" s="62" t="n">
        <v>0</v>
      </c>
      <c r="J41" s="62" t="n">
        <v>0</v>
      </c>
      <c r="K41" s="62" t="n">
        <v>0</v>
      </c>
      <c r="L41" s="62" t="n">
        <v>0</v>
      </c>
      <c r="M41" s="62" t="n">
        <v>0</v>
      </c>
      <c r="N41" s="62" t="n">
        <v>0</v>
      </c>
      <c r="O41" s="62" t="n">
        <v>0</v>
      </c>
      <c r="P41" s="62" t="n">
        <v>0</v>
      </c>
      <c r="Q41" s="62" t="n">
        <v>0</v>
      </c>
      <c r="R41" s="62" t="n">
        <v>0</v>
      </c>
      <c r="S41" s="62" t="n">
        <v>0</v>
      </c>
      <c r="T41" s="62" t="n">
        <v>0</v>
      </c>
      <c r="U41" s="62" t="n">
        <v>0</v>
      </c>
      <c r="V41" s="65" t="n">
        <v>0</v>
      </c>
      <c r="W41" s="62" t="n">
        <v>0</v>
      </c>
      <c r="X41" s="62" t="n">
        <v>0</v>
      </c>
      <c r="Y41" s="62" t="n">
        <v>0</v>
      </c>
      <c r="Z41" s="62" t="n">
        <v>0</v>
      </c>
      <c r="AA41" s="62" t="n">
        <v>0</v>
      </c>
      <c r="AB41" s="62" t="n">
        <f aca="false">SUM(B41:AA41)</f>
        <v>0</v>
      </c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</row>
    <row r="42" customFormat="false" ht="12.75" hidden="false" customHeight="false" outlineLevel="0" collapsed="false">
      <c r="A42" s="66" t="s">
        <v>219</v>
      </c>
      <c r="B42" s="62" t="n">
        <v>0</v>
      </c>
      <c r="C42" s="62" t="n">
        <v>0</v>
      </c>
      <c r="D42" s="62" t="n">
        <v>0</v>
      </c>
      <c r="E42" s="62" t="n">
        <v>0</v>
      </c>
      <c r="F42" s="65" t="n">
        <v>0</v>
      </c>
      <c r="G42" s="62" t="n">
        <v>0</v>
      </c>
      <c r="H42" s="62" t="n">
        <v>0</v>
      </c>
      <c r="I42" s="62" t="n">
        <v>0</v>
      </c>
      <c r="J42" s="62" t="n">
        <v>0</v>
      </c>
      <c r="K42" s="62" t="n">
        <v>0</v>
      </c>
      <c r="L42" s="62" t="n">
        <v>0</v>
      </c>
      <c r="M42" s="62" t="n">
        <v>0</v>
      </c>
      <c r="N42" s="62" t="n">
        <v>0</v>
      </c>
      <c r="O42" s="62" t="n">
        <v>0</v>
      </c>
      <c r="P42" s="62" t="n">
        <v>0</v>
      </c>
      <c r="Q42" s="62" t="n">
        <v>0</v>
      </c>
      <c r="R42" s="62" t="n">
        <v>0</v>
      </c>
      <c r="S42" s="62" t="n">
        <v>0</v>
      </c>
      <c r="T42" s="62" t="n">
        <v>0</v>
      </c>
      <c r="U42" s="62" t="n">
        <v>0</v>
      </c>
      <c r="V42" s="65" t="n">
        <v>0</v>
      </c>
      <c r="W42" s="62" t="n">
        <v>0</v>
      </c>
      <c r="X42" s="62" t="n">
        <v>0</v>
      </c>
      <c r="Y42" s="62" t="n">
        <v>0</v>
      </c>
      <c r="Z42" s="62" t="n">
        <v>0</v>
      </c>
      <c r="AA42" s="62" t="n">
        <v>0</v>
      </c>
      <c r="AB42" s="62" t="n">
        <f aca="false">SUM(B42:AA42)</f>
        <v>0</v>
      </c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</row>
    <row r="43" customFormat="false" ht="12.75" hidden="false" customHeight="false" outlineLevel="0" collapsed="false">
      <c r="A43" s="66" t="s">
        <v>221</v>
      </c>
      <c r="B43" s="62" t="n">
        <v>0</v>
      </c>
      <c r="C43" s="62" t="n">
        <v>0</v>
      </c>
      <c r="D43" s="62" t="n">
        <v>0</v>
      </c>
      <c r="E43" s="62" t="n">
        <v>0</v>
      </c>
      <c r="F43" s="65" t="n">
        <v>0</v>
      </c>
      <c r="G43" s="62" t="n">
        <v>0</v>
      </c>
      <c r="H43" s="62" t="n">
        <v>0</v>
      </c>
      <c r="I43" s="62" t="n">
        <v>0</v>
      </c>
      <c r="J43" s="62" t="n">
        <v>0</v>
      </c>
      <c r="K43" s="62" t="n">
        <v>0</v>
      </c>
      <c r="L43" s="62" t="n">
        <v>0</v>
      </c>
      <c r="M43" s="62" t="n">
        <v>0</v>
      </c>
      <c r="N43" s="62" t="n">
        <v>0</v>
      </c>
      <c r="O43" s="62" t="n">
        <v>0</v>
      </c>
      <c r="P43" s="62" t="n">
        <v>0</v>
      </c>
      <c r="Q43" s="62" t="n">
        <v>0</v>
      </c>
      <c r="R43" s="62" t="n">
        <v>0</v>
      </c>
      <c r="S43" s="62" t="n">
        <v>0</v>
      </c>
      <c r="T43" s="62" t="n">
        <v>0</v>
      </c>
      <c r="U43" s="62" t="n">
        <v>0</v>
      </c>
      <c r="V43" s="65" t="n">
        <v>0</v>
      </c>
      <c r="W43" s="62" t="n">
        <v>0</v>
      </c>
      <c r="X43" s="62" t="n">
        <v>0</v>
      </c>
      <c r="Y43" s="62" t="n">
        <v>0</v>
      </c>
      <c r="Z43" s="62" t="n">
        <v>0</v>
      </c>
      <c r="AA43" s="62" t="n">
        <v>0</v>
      </c>
      <c r="AB43" s="62" t="n">
        <f aca="false">SUM(B43:AA43)</f>
        <v>0</v>
      </c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</row>
    <row r="44" customFormat="false" ht="12.75" hidden="false" customHeight="false" outlineLevel="0" collapsed="false">
      <c r="A44" s="61" t="s">
        <v>223</v>
      </c>
      <c r="B44" s="62" t="n">
        <f aca="false">(COUNTIF('Prism Data'!C44:U44,"ACRU"))/(19-(COUNTIF('Prism Data'!C44:U44,"N/A")))</f>
        <v>0</v>
      </c>
      <c r="C44" s="62" t="n">
        <f aca="false">(COUNTIF('Prism Data'!C44:U44,"CACO"))/(19-(COUNTIF('Prism Data'!C44:U44,"N/A")))</f>
        <v>0.222222222222222</v>
      </c>
      <c r="D44" s="62" t="n">
        <f aca="false">(COUNTIF('Prism Data'!C44:U44,"CAGL"))/(19-(COUNTIF('Prism Data'!C44:U44,"N/A")))</f>
        <v>0</v>
      </c>
      <c r="E44" s="62" t="n">
        <f aca="false">(COUNTIF('Prism Data'!C44:U44,"CATO"))/(19-(COUNTIF('Prism Data'!C44:U44,"N/A")))</f>
        <v>0</v>
      </c>
      <c r="F44" s="64" t="n">
        <f aca="false">(COUNTIF('Prism Data'!C44:U44,"COFL"))/(19-(COUNTIF('Prism Data'!C44:U44,"N/A")))</f>
        <v>0</v>
      </c>
      <c r="G44" s="63" t="n">
        <f aca="false">(COUNTIF('Prism Data'!C44:U44,"FAGR"))/(19-(COUNTIF('Prism Data'!C44:U44,"N/A")))</f>
        <v>0</v>
      </c>
      <c r="H44" s="63" t="n">
        <f aca="false">(COUNTIF('Prism Data'!C44:U44,"FRAM"))/(19-(COUNTIF('Prism Data'!C44:U44,"N/A")))</f>
        <v>0.333333333333333</v>
      </c>
      <c r="I44" s="63" t="n">
        <f aca="false">(COUNTIF('Prism Data'!C44:U44,"FRPE"))/(19-(COUNTIF('Prism Data'!C44:U44,"N/A")))</f>
        <v>0.111111111111111</v>
      </c>
      <c r="J44" s="63" t="n">
        <f aca="false">(COUNTIF('Prism Data'!C44:U44,"LITU"))/(19-(COUNTIF('Prism Data'!C44:U44,"N/A")))</f>
        <v>0.111111111111111</v>
      </c>
      <c r="K44" s="63" t="n">
        <f aca="false">(COUNTIF('Prism Data'!C44:U44,"MOAL"))/(19-(COUNTIF('Prism Data'!C44:U44,"N/A")))</f>
        <v>0</v>
      </c>
      <c r="L44" s="62" t="n">
        <v>0.2222</v>
      </c>
      <c r="M44" s="62" t="n">
        <f aca="false">(COUNTIF('Prism Data'!C44:U44,"NYSY"))/(19-(COUNTIF('Prism Data'!C44:U44,"N/A")))</f>
        <v>0</v>
      </c>
      <c r="N44" s="62" t="n">
        <f aca="false">(COUNTIF('Prism Data'!C44:U44,"PATO"))/(19-(COUNTIF('Prism Data'!C44:U44,"N/A")))</f>
        <v>0</v>
      </c>
      <c r="O44" s="62" t="n">
        <f aca="false">(COUNTIF('Prism Data'!C44:U44,"PLOC"))/(19-(COUNTIF('Prism Data'!C44:U44,"N/A")))</f>
        <v>0</v>
      </c>
      <c r="P44" s="62" t="n">
        <f aca="false">(COUNTIF('Prism Data'!C44:U44,"PRAV"))/(19-(COUNTIF('Prism Data'!C44:U44,"N/A")))</f>
        <v>0</v>
      </c>
      <c r="Q44" s="62" t="n">
        <f aca="false">(COUNTIF('Prism Data'!C44:U44,"PRSE"))/(19-(COUNTIF('Prism Data'!C44:U44,"N/A")))</f>
        <v>0</v>
      </c>
      <c r="R44" s="62" t="n">
        <f aca="false">(COUNTIF('Prism Data'!C44:U44,"QUAL"))/(19-(COUNTIF('Prism Data'!C44:U44,"N/A")))</f>
        <v>0</v>
      </c>
      <c r="S44" s="62" t="n">
        <f aca="false">(COUNTIF('Prism Data'!C44:U44,"QUCO"))/(19-(COUNTIF('Prism Data'!C44:U44,"N/A")))</f>
        <v>0</v>
      </c>
      <c r="T44" s="62" t="n">
        <f aca="false">(COUNTIF('Prism Data'!C44:U44,"QUMA2"))/(19-(COUNTIF('Prism Data'!C44:U44,"N/A")))</f>
        <v>0</v>
      </c>
      <c r="U44" s="62" t="n">
        <f aca="false">(COUNTIF('Prism Data'!C44:U44,"QUPH"))/(19-(COUNTIF('Prism Data'!C44:U44,"N/A")))</f>
        <v>0</v>
      </c>
      <c r="V44" s="64" t="n">
        <f aca="false">(COUNTIF('Prism Data'!C44:U44,"QUPR"))/(19-(COUNTIF('Prism Data'!C44:U44,"N/A")))</f>
        <v>0</v>
      </c>
      <c r="W44" s="62" t="n">
        <f aca="false">(COUNTIF('Prism Data'!C44:U44,"QURU"))/(19-(COUNTIF('Prism Data'!C44:U44,"N/A")))</f>
        <v>0</v>
      </c>
      <c r="X44" s="62" t="n">
        <f aca="false">(COUNTIF('Prism Data'!C44:U44,"QUVE"))/(19-(COUNTIF('Prism Data'!C44:U44,"N/A")))</f>
        <v>0</v>
      </c>
      <c r="Y44" s="62" t="n">
        <f aca="false">(COUNTIF('Prism Data'!C44:U44,"ROPS"))/(19-(COUNTIF('Prism Data'!C44:U44,"N/A")))</f>
        <v>0</v>
      </c>
      <c r="Z44" s="62" t="n">
        <f aca="false">(COUNTIF('Prism Data'!C44:U44,"SAAL"))/(19-(COUNTIF('Prism Data'!C44:U44,"N/A")))</f>
        <v>0</v>
      </c>
      <c r="AA44" s="64" t="n">
        <f aca="false">(COUNTIF('Prism Data'!C44:U44,"ZDEAD"))/(19-(COUNTIF('Prism Data'!C44:U44,"N/A")))</f>
        <v>0</v>
      </c>
      <c r="AB44" s="62" t="n">
        <f aca="false">SUM(B44:AA44)</f>
        <v>0.999977777777778</v>
      </c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</row>
    <row r="45" customFormat="false" ht="12.75" hidden="false" customHeight="false" outlineLevel="0" collapsed="false">
      <c r="A45" s="61" t="s">
        <v>226</v>
      </c>
      <c r="B45" s="62" t="n">
        <f aca="false">(COUNTIF('Prism Data'!C45:U45,"ACRU"))/(19-(COUNTIF('Prism Data'!C45:U45,"N/A")))</f>
        <v>0.0833333333333333</v>
      </c>
      <c r="C45" s="62" t="n">
        <f aca="false">(COUNTIF('Prism Data'!C45:U45,"CACO"))/(19-(COUNTIF('Prism Data'!C45:U45,"N/A")))</f>
        <v>0.166666666666667</v>
      </c>
      <c r="D45" s="62" t="n">
        <f aca="false">(COUNTIF('Prism Data'!C45:U45,"CAGL"))/(19-(COUNTIF('Prism Data'!C45:U45,"N/A")))</f>
        <v>0.0833333333333333</v>
      </c>
      <c r="E45" s="62" t="n">
        <f aca="false">(COUNTIF('Prism Data'!C45:U45,"CATO"))/(19-(COUNTIF('Prism Data'!C45:U45,"N/A")))</f>
        <v>0</v>
      </c>
      <c r="F45" s="64" t="n">
        <f aca="false">(COUNTIF('Prism Data'!C45:U45,"COFL"))/(19-(COUNTIF('Prism Data'!C45:U45,"N/A")))</f>
        <v>0</v>
      </c>
      <c r="G45" s="63" t="n">
        <f aca="false">(COUNTIF('Prism Data'!C45:U45,"FAGR"))/(19-(COUNTIF('Prism Data'!C45:U45,"N/A")))</f>
        <v>0</v>
      </c>
      <c r="H45" s="63" t="n">
        <f aca="false">(COUNTIF('Prism Data'!C45:U45,"FRAM"))/(19-(COUNTIF('Prism Data'!C45:U45,"N/A")))</f>
        <v>0.166666666666667</v>
      </c>
      <c r="I45" s="63" t="n">
        <f aca="false">(COUNTIF('Prism Data'!C45:U45,"FRPE"))/(19-(COUNTIF('Prism Data'!C45:U45,"N/A")))</f>
        <v>0.166666666666667</v>
      </c>
      <c r="J45" s="63" t="n">
        <f aca="false">(COUNTIF('Prism Data'!C45:U45,"LITU"))/(19-(COUNTIF('Prism Data'!C45:U45,"N/A")))</f>
        <v>0</v>
      </c>
      <c r="K45" s="63" t="n">
        <f aca="false">(COUNTIF('Prism Data'!C45:U45,"MOAL"))/(19-(COUNTIF('Prism Data'!C45:U45,"N/A")))</f>
        <v>0</v>
      </c>
      <c r="L45" s="62" t="n">
        <f aca="false">(COUNTIF('Prism Data'!C45:T45,"MORU"))/(19-(COUNTIF('Prism Data'!C45:T45,"N/A")))</f>
        <v>0</v>
      </c>
      <c r="M45" s="62" t="n">
        <f aca="false">(COUNTIF('Prism Data'!C45:U45,"NYSY"))/(19-(COUNTIF('Prism Data'!C45:U45,"N/A")))</f>
        <v>0</v>
      </c>
      <c r="N45" s="62" t="n">
        <f aca="false">(COUNTIF('Prism Data'!C45:U45,"PATO"))/(19-(COUNTIF('Prism Data'!C45:U45,"N/A")))</f>
        <v>0</v>
      </c>
      <c r="O45" s="62" t="n">
        <f aca="false">(COUNTIF('Prism Data'!C45:U45,"PLOC"))/(19-(COUNTIF('Prism Data'!C45:U45,"N/A")))</f>
        <v>0</v>
      </c>
      <c r="P45" s="62" t="n">
        <f aca="false">(COUNTIF('Prism Data'!C45:U45,"PRAV"))/(19-(COUNTIF('Prism Data'!C45:U45,"N/A")))</f>
        <v>0.0833333333333333</v>
      </c>
      <c r="Q45" s="62" t="n">
        <f aca="false">(COUNTIF('Prism Data'!C45:U45,"PRSE"))/(19-(COUNTIF('Prism Data'!C45:U45,"N/A")))</f>
        <v>0.166666666666667</v>
      </c>
      <c r="R45" s="62" t="n">
        <f aca="false">(COUNTIF('Prism Data'!C45:U45,"QUAL"))/(19-(COUNTIF('Prism Data'!C45:U45,"N/A")))</f>
        <v>0.0833333333333333</v>
      </c>
      <c r="S45" s="62" t="n">
        <f aca="false">(COUNTIF('Prism Data'!C45:U45,"QUCO"))/(19-(COUNTIF('Prism Data'!C45:U45,"N/A")))</f>
        <v>0</v>
      </c>
      <c r="T45" s="62" t="n">
        <f aca="false">(COUNTIF('Prism Data'!C45:U45,"QUMA2"))/(19-(COUNTIF('Prism Data'!C45:U45,"N/A")))</f>
        <v>0</v>
      </c>
      <c r="U45" s="62" t="n">
        <f aca="false">(COUNTIF('Prism Data'!C45:U45,"QUPH"))/(19-(COUNTIF('Prism Data'!C45:U45,"N/A")))</f>
        <v>0</v>
      </c>
      <c r="V45" s="64" t="n">
        <f aca="false">(COUNTIF('Prism Data'!C45:U45,"QUPR"))/(19-(COUNTIF('Prism Data'!C45:U45,"N/A")))</f>
        <v>0</v>
      </c>
      <c r="W45" s="62" t="n">
        <f aca="false">(COUNTIF('Prism Data'!C45:U45,"QURU"))/(19-(COUNTIF('Prism Data'!C45:U45,"N/A")))</f>
        <v>0</v>
      </c>
      <c r="X45" s="62" t="n">
        <f aca="false">(COUNTIF('Prism Data'!C45:U45,"QUVE"))/(19-(COUNTIF('Prism Data'!C45:U45,"N/A")))</f>
        <v>0</v>
      </c>
      <c r="Y45" s="62" t="n">
        <f aca="false">(COUNTIF('Prism Data'!C45:U45,"ROPS"))/(19-(COUNTIF('Prism Data'!C45:U45,"N/A")))</f>
        <v>0</v>
      </c>
      <c r="Z45" s="62" t="n">
        <f aca="false">(COUNTIF('Prism Data'!C45:U45,"SAAL"))/(19-(COUNTIF('Prism Data'!C45:U45,"N/A")))</f>
        <v>0</v>
      </c>
      <c r="AA45" s="64" t="n">
        <f aca="false">(COUNTIF('Prism Data'!C45:U45,"ZDEAD"))/(19-(COUNTIF('Prism Data'!C45:U45,"N/A")))</f>
        <v>0</v>
      </c>
      <c r="AB45" s="62" t="n">
        <f aca="false">SUM(B45:AA45)</f>
        <v>1</v>
      </c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</row>
    <row r="46" customFormat="false" ht="12.75" hidden="false" customHeight="false" outlineLevel="0" collapsed="false">
      <c r="A46" s="61" t="s">
        <v>229</v>
      </c>
      <c r="B46" s="62" t="n">
        <f aca="false">(COUNTIF('Prism Data'!C46:U46,"ACRU"))/(19-(COUNTIF('Prism Data'!C46:U46,"N/A")))</f>
        <v>0.111111111111111</v>
      </c>
      <c r="C46" s="62" t="n">
        <f aca="false">(COUNTIF('Prism Data'!C46:U46,"CACO"))/(19-(COUNTIF('Prism Data'!C46:U46,"N/A")))</f>
        <v>0</v>
      </c>
      <c r="D46" s="62" t="n">
        <f aca="false">(COUNTIF('Prism Data'!C46:U46,"CAGL"))/(19-(COUNTIF('Prism Data'!C46:U46,"N/A")))</f>
        <v>0</v>
      </c>
      <c r="E46" s="62" t="n">
        <f aca="false">(COUNTIF('Prism Data'!C46:U46,"CATO"))/(19-(COUNTIF('Prism Data'!C46:U46,"N/A")))</f>
        <v>0</v>
      </c>
      <c r="F46" s="64" t="n">
        <f aca="false">(COUNTIF('Prism Data'!C46:U46,"COFL"))/(19-(COUNTIF('Prism Data'!C46:U46,"N/A")))</f>
        <v>0</v>
      </c>
      <c r="G46" s="63" t="n">
        <f aca="false">(COUNTIF('Prism Data'!C46:U46,"FAGR"))/(19-(COUNTIF('Prism Data'!C46:U46,"N/A")))</f>
        <v>0.111111111111111</v>
      </c>
      <c r="H46" s="63" t="n">
        <f aca="false">(COUNTIF('Prism Data'!C46:U46,"FRAM"))/(19-(COUNTIF('Prism Data'!C46:U46,"N/A")))</f>
        <v>0</v>
      </c>
      <c r="I46" s="63" t="n">
        <f aca="false">(COUNTIF('Prism Data'!C46:U46,"FRPE"))/(19-(COUNTIF('Prism Data'!C46:U46,"N/A")))</f>
        <v>0.111111111111111</v>
      </c>
      <c r="J46" s="63" t="n">
        <f aca="false">(COUNTIF('Prism Data'!C46:U46,"LITU"))/(19-(COUNTIF('Prism Data'!C46:U46,"N/A")))</f>
        <v>0.222222222222222</v>
      </c>
      <c r="K46" s="63" t="n">
        <f aca="false">(COUNTIF('Prism Data'!C46:U46,"MOAL"))/(19-(COUNTIF('Prism Data'!C46:U46,"N/A")))</f>
        <v>0</v>
      </c>
      <c r="L46" s="62" t="n">
        <f aca="false">(COUNTIF('Prism Data'!C46:T46,"MORU"))/(19-(COUNTIF('Prism Data'!C46:T46,"N/A")))</f>
        <v>0</v>
      </c>
      <c r="M46" s="62" t="n">
        <f aca="false">(COUNTIF('Prism Data'!C46:U46,"NYSY"))/(19-(COUNTIF('Prism Data'!C46:U46,"N/A")))</f>
        <v>0</v>
      </c>
      <c r="N46" s="62" t="n">
        <f aca="false">(COUNTIF('Prism Data'!C46:U46,"PATO"))/(19-(COUNTIF('Prism Data'!C46:U46,"N/A")))</f>
        <v>0</v>
      </c>
      <c r="O46" s="62" t="n">
        <f aca="false">(COUNTIF('Prism Data'!C46:U46,"PLOC"))/(19-(COUNTIF('Prism Data'!C46:U46,"N/A")))</f>
        <v>0</v>
      </c>
      <c r="P46" s="62" t="n">
        <f aca="false">(COUNTIF('Prism Data'!C46:U46,"PRAV"))/(19-(COUNTIF('Prism Data'!C46:U46,"N/A")))</f>
        <v>0.111111111111111</v>
      </c>
      <c r="Q46" s="62" t="n">
        <f aca="false">(COUNTIF('Prism Data'!C46:U46,"PRSE"))/(19-(COUNTIF('Prism Data'!C46:U46,"N/A")))</f>
        <v>0.222222222222222</v>
      </c>
      <c r="R46" s="62" t="n">
        <f aca="false">(COUNTIF('Prism Data'!C46:U46,"QUAL"))/(19-(COUNTIF('Prism Data'!C46:U46,"N/A")))</f>
        <v>0</v>
      </c>
      <c r="S46" s="62" t="n">
        <f aca="false">(COUNTIF('Prism Data'!C46:U46,"QUCO"))/(19-(COUNTIF('Prism Data'!C46:U46,"N/A")))</f>
        <v>0</v>
      </c>
      <c r="T46" s="62" t="n">
        <f aca="false">(COUNTIF('Prism Data'!C46:U46,"QUMA2"))/(19-(COUNTIF('Prism Data'!C46:U46,"N/A")))</f>
        <v>0</v>
      </c>
      <c r="U46" s="62" t="n">
        <f aca="false">(COUNTIF('Prism Data'!C46:U46,"QUPH"))/(19-(COUNTIF('Prism Data'!C46:U46,"N/A")))</f>
        <v>0</v>
      </c>
      <c r="V46" s="64" t="n">
        <f aca="false">(COUNTIF('Prism Data'!C46:U46,"QUPR"))/(19-(COUNTIF('Prism Data'!C46:U46,"N/A")))</f>
        <v>0</v>
      </c>
      <c r="W46" s="62" t="n">
        <f aca="false">(COUNTIF('Prism Data'!C46:U46,"QURU"))/(19-(COUNTIF('Prism Data'!C46:U46,"N/A")))</f>
        <v>0</v>
      </c>
      <c r="X46" s="62" t="n">
        <f aca="false">(COUNTIF('Prism Data'!C46:U46,"QUVE"))/(19-(COUNTIF('Prism Data'!C46:U46,"N/A")))</f>
        <v>0</v>
      </c>
      <c r="Y46" s="62" t="n">
        <f aca="false">(COUNTIF('Prism Data'!C46:U46,"ROPS"))/(19-(COUNTIF('Prism Data'!C46:U46,"N/A")))</f>
        <v>0</v>
      </c>
      <c r="Z46" s="62" t="n">
        <f aca="false">(COUNTIF('Prism Data'!C46:U46,"SAAL"))/(19-(COUNTIF('Prism Data'!C46:U46,"N/A")))</f>
        <v>0</v>
      </c>
      <c r="AA46" s="64" t="n">
        <f aca="false">(COUNTIF('Prism Data'!C46:U46,"ZDEAD"))/(19-(COUNTIF('Prism Data'!C46:U46,"N/A")))</f>
        <v>0.111111111111111</v>
      </c>
      <c r="AB46" s="62" t="n">
        <f aca="false">SUM(B46:AA46)</f>
        <v>1</v>
      </c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</row>
    <row r="47" customFormat="false" ht="12.75" hidden="false" customHeight="false" outlineLevel="0" collapsed="false">
      <c r="A47" s="61" t="s">
        <v>232</v>
      </c>
      <c r="B47" s="62" t="n">
        <f aca="false">(COUNTIF('Prism Data'!C47:U47,"ACRU"))/(19-(COUNTIF('Prism Data'!C47:U47,"N/A")))</f>
        <v>0.111111111111111</v>
      </c>
      <c r="C47" s="62" t="n">
        <f aca="false">(COUNTIF('Prism Data'!C47:U47,"CACO"))/(19-(COUNTIF('Prism Data'!C47:U47,"N/A")))</f>
        <v>0</v>
      </c>
      <c r="D47" s="62" t="n">
        <f aca="false">(COUNTIF('Prism Data'!C47:U47,"CAGL"))/(19-(COUNTIF('Prism Data'!C47:U47,"N/A")))</f>
        <v>0</v>
      </c>
      <c r="E47" s="62" t="n">
        <f aca="false">(COUNTIF('Prism Data'!C47:U47,"CATO"))/(19-(COUNTIF('Prism Data'!C47:U47,"N/A")))</f>
        <v>0</v>
      </c>
      <c r="F47" s="64" t="n">
        <f aca="false">(COUNTIF('Prism Data'!C47:U47,"COFL"))/(19-(COUNTIF('Prism Data'!C47:U47,"N/A")))</f>
        <v>0</v>
      </c>
      <c r="G47" s="63" t="n">
        <f aca="false">(COUNTIF('Prism Data'!C47:U47,"FAGR"))/(19-(COUNTIF('Prism Data'!C47:U47,"N/A")))</f>
        <v>0.333333333333333</v>
      </c>
      <c r="H47" s="63" t="n">
        <f aca="false">(COUNTIF('Prism Data'!C47:U47,"FRAM"))/(19-(COUNTIF('Prism Data'!C47:U47,"N/A")))</f>
        <v>0.111111111111111</v>
      </c>
      <c r="I47" s="63" t="n">
        <f aca="false">(COUNTIF('Prism Data'!C47:U47,"FRPE"))/(19-(COUNTIF('Prism Data'!C47:U47,"N/A")))</f>
        <v>0</v>
      </c>
      <c r="J47" s="63" t="n">
        <f aca="false">(COUNTIF('Prism Data'!C47:U47,"LITU"))/(19-(COUNTIF('Prism Data'!C47:U47,"N/A")))</f>
        <v>0.222222222222222</v>
      </c>
      <c r="K47" s="63" t="n">
        <f aca="false">(COUNTIF('Prism Data'!C47:U47,"MOAL"))/(19-(COUNTIF('Prism Data'!C47:U47,"N/A")))</f>
        <v>0</v>
      </c>
      <c r="L47" s="62" t="n">
        <f aca="false">(COUNTIF('Prism Data'!C47:T47,"MORU"))/(19-(COUNTIF('Prism Data'!C47:T47,"N/A")))</f>
        <v>0</v>
      </c>
      <c r="M47" s="62" t="n">
        <f aca="false">(COUNTIF('Prism Data'!C47:U47,"NYSY"))/(19-(COUNTIF('Prism Data'!C47:U47,"N/A")))</f>
        <v>0</v>
      </c>
      <c r="N47" s="62" t="n">
        <f aca="false">(COUNTIF('Prism Data'!C47:U47,"PATO"))/(19-(COUNTIF('Prism Data'!C47:U47,"N/A")))</f>
        <v>0</v>
      </c>
      <c r="O47" s="62" t="n">
        <f aca="false">(COUNTIF('Prism Data'!C47:U47,"PLOC"))/(19-(COUNTIF('Prism Data'!C47:U47,"N/A")))</f>
        <v>0</v>
      </c>
      <c r="P47" s="62" t="n">
        <f aca="false">(COUNTIF('Prism Data'!C47:U47,"PRAV"))/(19-(COUNTIF('Prism Data'!C47:U47,"N/A")))</f>
        <v>0</v>
      </c>
      <c r="Q47" s="62" t="n">
        <f aca="false">(COUNTIF('Prism Data'!C47:U47,"PRSE"))/(19-(COUNTIF('Prism Data'!C47:U47,"N/A")))</f>
        <v>0</v>
      </c>
      <c r="R47" s="62" t="n">
        <f aca="false">(COUNTIF('Prism Data'!C47:U47,"QUAL"))/(19-(COUNTIF('Prism Data'!C47:U47,"N/A")))</f>
        <v>0.111111111111111</v>
      </c>
      <c r="S47" s="62" t="n">
        <f aca="false">(COUNTIF('Prism Data'!C47:U47,"QUCO"))/(19-(COUNTIF('Prism Data'!C47:U47,"N/A")))</f>
        <v>0</v>
      </c>
      <c r="T47" s="62" t="n">
        <f aca="false">(COUNTIF('Prism Data'!C47:U47,"QUMA2"))/(19-(COUNTIF('Prism Data'!C47:U47,"N/A")))</f>
        <v>0</v>
      </c>
      <c r="U47" s="62" t="n">
        <f aca="false">(COUNTIF('Prism Data'!C47:U47,"QUPH"))/(19-(COUNTIF('Prism Data'!C47:U47,"N/A")))</f>
        <v>0</v>
      </c>
      <c r="V47" s="64" t="n">
        <f aca="false">(COUNTIF('Prism Data'!C47:U47,"QUPR"))/(19-(COUNTIF('Prism Data'!C47:U47,"N/A")))</f>
        <v>0</v>
      </c>
      <c r="W47" s="62" t="n">
        <f aca="false">(COUNTIF('Prism Data'!C47:U47,"QURU"))/(19-(COUNTIF('Prism Data'!C47:U47,"N/A")))</f>
        <v>0</v>
      </c>
      <c r="X47" s="62" t="n">
        <f aca="false">(COUNTIF('Prism Data'!C47:U47,"QUVE"))/(19-(COUNTIF('Prism Data'!C47:U47,"N/A")))</f>
        <v>0</v>
      </c>
      <c r="Y47" s="62" t="n">
        <f aca="false">(COUNTIF('Prism Data'!C47:U47,"ROPS"))/(19-(COUNTIF('Prism Data'!C47:U47,"N/A")))</f>
        <v>0</v>
      </c>
      <c r="Z47" s="62" t="n">
        <f aca="false">(COUNTIF('Prism Data'!C47:U47,"SAAL"))/(19-(COUNTIF('Prism Data'!C47:U47,"N/A")))</f>
        <v>0</v>
      </c>
      <c r="AA47" s="64" t="n">
        <f aca="false">(COUNTIF('Prism Data'!C47:U47,"ZDEAD"))/(19-(COUNTIF('Prism Data'!C47:U47,"N/A")))</f>
        <v>0.111111111111111</v>
      </c>
      <c r="AB47" s="62" t="n">
        <f aca="false">SUM(B47:AA47)</f>
        <v>1</v>
      </c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</row>
    <row r="48" customFormat="false" ht="12.75" hidden="false" customHeight="false" outlineLevel="0" collapsed="false">
      <c r="A48" s="61" t="s">
        <v>236</v>
      </c>
      <c r="B48" s="62" t="n">
        <f aca="false">(COUNTIF('Prism Data'!C48:U48,"ACRU"))/(19-(COUNTIF('Prism Data'!C48:U48,"N/A")))</f>
        <v>0.0833333333333333</v>
      </c>
      <c r="C48" s="62" t="n">
        <f aca="false">(COUNTIF('Prism Data'!C48:U48,"CACO"))/(19-(COUNTIF('Prism Data'!C48:U48,"N/A")))</f>
        <v>0</v>
      </c>
      <c r="D48" s="62" t="n">
        <f aca="false">(COUNTIF('Prism Data'!C48:U48,"CAGL"))/(19-(COUNTIF('Prism Data'!C48:U48,"N/A")))</f>
        <v>0</v>
      </c>
      <c r="E48" s="62" t="n">
        <f aca="false">(COUNTIF('Prism Data'!C48:U48,"CATO"))/(19-(COUNTIF('Prism Data'!C48:U48,"N/A")))</f>
        <v>0</v>
      </c>
      <c r="F48" s="64" t="n">
        <f aca="false">(COUNTIF('Prism Data'!C48:U48,"COFL"))/(19-(COUNTIF('Prism Data'!C48:U48,"N/A")))</f>
        <v>0</v>
      </c>
      <c r="G48" s="63" t="n">
        <f aca="false">(COUNTIF('Prism Data'!C48:U48,"FAGR"))/(19-(COUNTIF('Prism Data'!C48:U48,"N/A")))</f>
        <v>0.416666666666667</v>
      </c>
      <c r="H48" s="63" t="n">
        <f aca="false">(COUNTIF('Prism Data'!C48:U48,"FRAM"))/(19-(COUNTIF('Prism Data'!C48:U48,"N/A")))</f>
        <v>0</v>
      </c>
      <c r="I48" s="63" t="n">
        <f aca="false">(COUNTIF('Prism Data'!C48:U48,"FRPE"))/(19-(COUNTIF('Prism Data'!C48:U48,"N/A")))</f>
        <v>0.0833333333333333</v>
      </c>
      <c r="J48" s="63" t="n">
        <f aca="false">(COUNTIF('Prism Data'!C48:U48,"LITU"))/(19-(COUNTIF('Prism Data'!C48:U48,"N/A")))</f>
        <v>0.0833333333333333</v>
      </c>
      <c r="K48" s="63" t="n">
        <f aca="false">(COUNTIF('Prism Data'!C48:U48,"MOAL"))/(19-(COUNTIF('Prism Data'!C48:U48,"N/A")))</f>
        <v>0</v>
      </c>
      <c r="L48" s="62" t="n">
        <f aca="false">(COUNTIF('Prism Data'!C48:T48,"MORU"))/(19-(COUNTIF('Prism Data'!C48:T48,"N/A")))</f>
        <v>0</v>
      </c>
      <c r="M48" s="62" t="n">
        <f aca="false">(COUNTIF('Prism Data'!C48:U48,"NYSY"))/(19-(COUNTIF('Prism Data'!C48:U48,"N/A")))</f>
        <v>0</v>
      </c>
      <c r="N48" s="62" t="n">
        <f aca="false">(COUNTIF('Prism Data'!C48:U48,"PATO"))/(19-(COUNTIF('Prism Data'!C48:U48,"N/A")))</f>
        <v>0</v>
      </c>
      <c r="O48" s="62" t="n">
        <f aca="false">(COUNTIF('Prism Data'!C48:U48,"PLOC"))/(19-(COUNTIF('Prism Data'!C48:U48,"N/A")))</f>
        <v>0</v>
      </c>
      <c r="P48" s="62" t="n">
        <f aca="false">(COUNTIF('Prism Data'!C48:U48,"PRAV"))/(19-(COUNTIF('Prism Data'!C48:U48,"N/A")))</f>
        <v>0</v>
      </c>
      <c r="Q48" s="62" t="n">
        <f aca="false">(COUNTIF('Prism Data'!C48:U48,"PRSE"))/(19-(COUNTIF('Prism Data'!C48:U48,"N/A")))</f>
        <v>0</v>
      </c>
      <c r="R48" s="62" t="n">
        <f aca="false">(COUNTIF('Prism Data'!C48:U48,"QUAL"))/(19-(COUNTIF('Prism Data'!C48:U48,"N/A")))</f>
        <v>0.166666666666667</v>
      </c>
      <c r="S48" s="62" t="n">
        <f aca="false">(COUNTIF('Prism Data'!C48:U48,"QUCO"))/(19-(COUNTIF('Prism Data'!C48:U48,"N/A")))</f>
        <v>0</v>
      </c>
      <c r="T48" s="62" t="n">
        <f aca="false">(COUNTIF('Prism Data'!C48:U48,"QUMA2"))/(19-(COUNTIF('Prism Data'!C48:U48,"N/A")))</f>
        <v>0</v>
      </c>
      <c r="U48" s="62" t="n">
        <f aca="false">(COUNTIF('Prism Data'!C48:U48,"QUPH"))/(19-(COUNTIF('Prism Data'!C48:U48,"N/A")))</f>
        <v>0</v>
      </c>
      <c r="V48" s="64" t="n">
        <f aca="false">(COUNTIF('Prism Data'!C48:U48,"QUPR"))/(19-(COUNTIF('Prism Data'!C48:U48,"N/A")))</f>
        <v>0</v>
      </c>
      <c r="W48" s="62" t="n">
        <f aca="false">(COUNTIF('Prism Data'!C48:U48,"QURU"))/(19-(COUNTIF('Prism Data'!C48:U48,"N/A")))</f>
        <v>0.0833333333333333</v>
      </c>
      <c r="X48" s="62" t="n">
        <f aca="false">(COUNTIF('Prism Data'!C48:U48,"QUVE"))/(19-(COUNTIF('Prism Data'!C48:U48,"N/A")))</f>
        <v>0</v>
      </c>
      <c r="Y48" s="62" t="n">
        <f aca="false">(COUNTIF('Prism Data'!C48:U48,"ROPS"))/(19-(COUNTIF('Prism Data'!C48:U48,"N/A")))</f>
        <v>0</v>
      </c>
      <c r="Z48" s="62" t="n">
        <f aca="false">(COUNTIF('Prism Data'!C48:U48,"SAAL"))/(19-(COUNTIF('Prism Data'!C48:U48,"N/A")))</f>
        <v>0</v>
      </c>
      <c r="AA48" s="64" t="n">
        <f aca="false">(COUNTIF('Prism Data'!C48:U48,"ZDEAD"))/(19-(COUNTIF('Prism Data'!C48:U48,"N/A")))</f>
        <v>0.0833333333333333</v>
      </c>
      <c r="AB48" s="62" t="n">
        <f aca="false">SUM(B48:AA48)</f>
        <v>1</v>
      </c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</row>
    <row r="49" customFormat="false" ht="12.75" hidden="false" customHeight="false" outlineLevel="0" collapsed="false">
      <c r="A49" s="61" t="s">
        <v>239</v>
      </c>
      <c r="B49" s="62" t="n">
        <f aca="false">(COUNTIF('Prism Data'!C49:U49,"ACRU"))/(19-(COUNTIF('Prism Data'!C49:U49,"N/A")))</f>
        <v>0.111111111111111</v>
      </c>
      <c r="C49" s="62" t="n">
        <f aca="false">(COUNTIF('Prism Data'!C49:U49,"CACO"))/(19-(COUNTIF('Prism Data'!C49:U49,"N/A")))</f>
        <v>0</v>
      </c>
      <c r="D49" s="62" t="n">
        <f aca="false">(COUNTIF('Prism Data'!C49:U49,"CAGL"))/(19-(COUNTIF('Prism Data'!C49:U49,"N/A")))</f>
        <v>0</v>
      </c>
      <c r="E49" s="62" t="n">
        <f aca="false">(COUNTIF('Prism Data'!C49:U49,"CATO"))/(19-(COUNTIF('Prism Data'!C49:U49,"N/A")))</f>
        <v>0.111111111111111</v>
      </c>
      <c r="F49" s="64" t="n">
        <f aca="false">(COUNTIF('Prism Data'!C49:U49,"COFL"))/(19-(COUNTIF('Prism Data'!C49:U49,"N/A")))</f>
        <v>0</v>
      </c>
      <c r="G49" s="63" t="n">
        <f aca="false">(COUNTIF('Prism Data'!C49:U49,"FAGR"))/(19-(COUNTIF('Prism Data'!C49:U49,"N/A")))</f>
        <v>0.222222222222222</v>
      </c>
      <c r="H49" s="63" t="n">
        <f aca="false">(COUNTIF('Prism Data'!C49:U49,"FRAM"))/(19-(COUNTIF('Prism Data'!C49:U49,"N/A")))</f>
        <v>0</v>
      </c>
      <c r="I49" s="63" t="n">
        <f aca="false">(COUNTIF('Prism Data'!C49:U49,"FRPE"))/(19-(COUNTIF('Prism Data'!C49:U49,"N/A")))</f>
        <v>0</v>
      </c>
      <c r="J49" s="63" t="n">
        <f aca="false">(COUNTIF('Prism Data'!C49:U49,"LITU"))/(19-(COUNTIF('Prism Data'!C49:U49,"N/A")))</f>
        <v>0</v>
      </c>
      <c r="K49" s="63" t="n">
        <f aca="false">(COUNTIF('Prism Data'!C49:U49,"MOAL"))/(19-(COUNTIF('Prism Data'!C49:U49,"N/A")))</f>
        <v>0</v>
      </c>
      <c r="L49" s="62" t="n">
        <f aca="false">(COUNTIF('Prism Data'!C49:T49,"MORU"))/(19-(COUNTIF('Prism Data'!C49:T49,"N/A")))</f>
        <v>0</v>
      </c>
      <c r="M49" s="62" t="n">
        <f aca="false">(COUNTIF('Prism Data'!C49:U49,"NYSY"))/(19-(COUNTIF('Prism Data'!C49:U49,"N/A")))</f>
        <v>0.333333333333333</v>
      </c>
      <c r="N49" s="62" t="n">
        <f aca="false">(COUNTIF('Prism Data'!C49:U49,"PATO"))/(19-(COUNTIF('Prism Data'!C49:U49,"N/A")))</f>
        <v>0</v>
      </c>
      <c r="O49" s="62" t="n">
        <f aca="false">(COUNTIF('Prism Data'!C49:U49,"PLOC"))/(19-(COUNTIF('Prism Data'!C49:U49,"N/A")))</f>
        <v>0</v>
      </c>
      <c r="P49" s="62" t="n">
        <f aca="false">(COUNTIF('Prism Data'!C49:U49,"PRAV"))/(19-(COUNTIF('Prism Data'!C49:U49,"N/A")))</f>
        <v>0</v>
      </c>
      <c r="Q49" s="62" t="n">
        <f aca="false">(COUNTIF('Prism Data'!C49:U49,"PRSE"))/(19-(COUNTIF('Prism Data'!C49:U49,"N/A")))</f>
        <v>0</v>
      </c>
      <c r="R49" s="62" t="n">
        <f aca="false">(COUNTIF('Prism Data'!C49:U49,"QUAL"))/(19-(COUNTIF('Prism Data'!C49:U49,"N/A")))</f>
        <v>0.111111111111111</v>
      </c>
      <c r="S49" s="62" t="n">
        <f aca="false">(COUNTIF('Prism Data'!C49:U49,"QUCO"))/(19-(COUNTIF('Prism Data'!C49:U49,"N/A")))</f>
        <v>0</v>
      </c>
      <c r="T49" s="62" t="n">
        <f aca="false">(COUNTIF('Prism Data'!C49:U49,"QUMA2"))/(19-(COUNTIF('Prism Data'!C49:U49,"N/A")))</f>
        <v>0</v>
      </c>
      <c r="U49" s="62" t="n">
        <f aca="false">(COUNTIF('Prism Data'!C49:U49,"QUPH"))/(19-(COUNTIF('Prism Data'!C49:U49,"N/A")))</f>
        <v>0</v>
      </c>
      <c r="V49" s="64" t="n">
        <f aca="false">(COUNTIF('Prism Data'!C49:U49,"QUPR"))/(19-(COUNTIF('Prism Data'!C49:U49,"N/A")))</f>
        <v>0</v>
      </c>
      <c r="W49" s="62" t="n">
        <f aca="false">(COUNTIF('Prism Data'!C49:U49,"QURU"))/(19-(COUNTIF('Prism Data'!C49:U49,"N/A")))</f>
        <v>0.111111111111111</v>
      </c>
      <c r="X49" s="62" t="n">
        <f aca="false">(COUNTIF('Prism Data'!C49:U49,"QUVE"))/(19-(COUNTIF('Prism Data'!C49:U49,"N/A")))</f>
        <v>0</v>
      </c>
      <c r="Y49" s="62" t="n">
        <f aca="false">(COUNTIF('Prism Data'!C49:U49,"ROPS"))/(19-(COUNTIF('Prism Data'!C49:U49,"N/A")))</f>
        <v>0</v>
      </c>
      <c r="Z49" s="62" t="n">
        <f aca="false">(COUNTIF('Prism Data'!C49:U49,"SAAL"))/(19-(COUNTIF('Prism Data'!C49:U49,"N/A")))</f>
        <v>0</v>
      </c>
      <c r="AA49" s="64" t="n">
        <f aca="false">(COUNTIF('Prism Data'!C49:U49,"ZDEAD"))/(19-(COUNTIF('Prism Data'!C49:U49,"N/A")))</f>
        <v>0</v>
      </c>
      <c r="AB49" s="62" t="n">
        <f aca="false">SUM(B49:AA49)</f>
        <v>1</v>
      </c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</row>
    <row r="50" customFormat="false" ht="12.75" hidden="false" customHeight="false" outlineLevel="0" collapsed="false">
      <c r="A50" s="61" t="s">
        <v>244</v>
      </c>
      <c r="B50" s="62" t="n">
        <f aca="false">(COUNTIF('Prism Data'!C50:U50,"ACRU"))/(19-(COUNTIF('Prism Data'!C50:U50,"N/A")))</f>
        <v>0</v>
      </c>
      <c r="C50" s="62" t="n">
        <f aca="false">(COUNTIF('Prism Data'!C50:U50,"CACO"))/(19-(COUNTIF('Prism Data'!C50:U50,"N/A")))</f>
        <v>0</v>
      </c>
      <c r="D50" s="62" t="n">
        <f aca="false">(COUNTIF('Prism Data'!C50:U50,"CAGL"))/(19-(COUNTIF('Prism Data'!C50:U50,"N/A")))</f>
        <v>0.0909090909090909</v>
      </c>
      <c r="E50" s="62" t="n">
        <f aca="false">(COUNTIF('Prism Data'!C50:U50,"CATO"))/(19-(COUNTIF('Prism Data'!C50:U50,"N/A")))</f>
        <v>0</v>
      </c>
      <c r="F50" s="64" t="n">
        <f aca="false">(COUNTIF('Prism Data'!C50:U50,"COFL"))/(19-(COUNTIF('Prism Data'!C50:U50,"N/A")))</f>
        <v>0</v>
      </c>
      <c r="G50" s="63" t="n">
        <f aca="false">(COUNTIF('Prism Data'!C50:U50,"FAGR"))/(19-(COUNTIF('Prism Data'!C50:U50,"N/A")))</f>
        <v>0.363636363636364</v>
      </c>
      <c r="H50" s="63" t="n">
        <f aca="false">(COUNTIF('Prism Data'!C50:U50,"FRAM"))/(19-(COUNTIF('Prism Data'!C50:U50,"N/A")))</f>
        <v>0</v>
      </c>
      <c r="I50" s="63" t="n">
        <f aca="false">(COUNTIF('Prism Data'!C50:U50,"FRPE"))/(19-(COUNTIF('Prism Data'!C50:U50,"N/A")))</f>
        <v>0</v>
      </c>
      <c r="J50" s="63" t="n">
        <f aca="false">(COUNTIF('Prism Data'!C50:U50,"LITU"))/(19-(COUNTIF('Prism Data'!C50:U50,"N/A")))</f>
        <v>0.0909090909090909</v>
      </c>
      <c r="K50" s="63" t="n">
        <f aca="false">(COUNTIF('Prism Data'!C50:U50,"MOAL"))/(19-(COUNTIF('Prism Data'!C50:U50,"N/A")))</f>
        <v>0</v>
      </c>
      <c r="L50" s="62" t="n">
        <f aca="false">(COUNTIF('Prism Data'!C50:T50,"MORU"))/(19-(COUNTIF('Prism Data'!C50:T50,"N/A")))</f>
        <v>0</v>
      </c>
      <c r="M50" s="62" t="n">
        <f aca="false">(COUNTIF('Prism Data'!C50:U50,"NYSY"))/(19-(COUNTIF('Prism Data'!C50:U50,"N/A")))</f>
        <v>0.0909090909090909</v>
      </c>
      <c r="N50" s="62" t="n">
        <f aca="false">(COUNTIF('Prism Data'!C50:U50,"PATO"))/(19-(COUNTIF('Prism Data'!C50:U50,"N/A")))</f>
        <v>0</v>
      </c>
      <c r="O50" s="62" t="n">
        <f aca="false">(COUNTIF('Prism Data'!C50:U50,"PLOC"))/(19-(COUNTIF('Prism Data'!C50:U50,"N/A")))</f>
        <v>0</v>
      </c>
      <c r="P50" s="62" t="n">
        <f aca="false">(COUNTIF('Prism Data'!C50:U50,"PRAV"))/(19-(COUNTIF('Prism Data'!C50:U50,"N/A")))</f>
        <v>0</v>
      </c>
      <c r="Q50" s="62" t="n">
        <f aca="false">(COUNTIF('Prism Data'!C50:U50,"PRSE"))/(19-(COUNTIF('Prism Data'!C50:U50,"N/A")))</f>
        <v>0</v>
      </c>
      <c r="R50" s="62" t="n">
        <f aca="false">(COUNTIF('Prism Data'!C50:U50,"QUAL"))/(19-(COUNTIF('Prism Data'!C50:U50,"N/A")))</f>
        <v>0</v>
      </c>
      <c r="S50" s="62" t="n">
        <f aca="false">(COUNTIF('Prism Data'!C50:U50,"QUCO"))/(19-(COUNTIF('Prism Data'!C50:U50,"N/A")))</f>
        <v>0</v>
      </c>
      <c r="T50" s="62" t="n">
        <f aca="false">(COUNTIF('Prism Data'!C50:U50,"QUMA2"))/(19-(COUNTIF('Prism Data'!C50:U50,"N/A")))</f>
        <v>0</v>
      </c>
      <c r="U50" s="62" t="n">
        <f aca="false">(COUNTIF('Prism Data'!C50:U50,"QUPH"))/(19-(COUNTIF('Prism Data'!C50:U50,"N/A")))</f>
        <v>0</v>
      </c>
      <c r="V50" s="64" t="n">
        <f aca="false">(COUNTIF('Prism Data'!C50:U50,"QUPR"))/(19-(COUNTIF('Prism Data'!C50:U50,"N/A")))</f>
        <v>0</v>
      </c>
      <c r="W50" s="62" t="n">
        <f aca="false">(COUNTIF('Prism Data'!C50:U50,"QURU"))/(19-(COUNTIF('Prism Data'!C50:U50,"N/A")))</f>
        <v>0.181818181818182</v>
      </c>
      <c r="X50" s="62" t="n">
        <f aca="false">(COUNTIF('Prism Data'!C50:U50,"QUVE"))/(19-(COUNTIF('Prism Data'!C50:U50,"N/A")))</f>
        <v>0.0909090909090909</v>
      </c>
      <c r="Y50" s="62" t="n">
        <f aca="false">(COUNTIF('Prism Data'!C50:U50,"ROPS"))/(19-(COUNTIF('Prism Data'!C50:U50,"N/A")))</f>
        <v>0</v>
      </c>
      <c r="Z50" s="62" t="n">
        <f aca="false">(COUNTIF('Prism Data'!C50:U50,"SAAL"))/(19-(COUNTIF('Prism Data'!C50:U50,"N/A")))</f>
        <v>0</v>
      </c>
      <c r="AA50" s="64" t="n">
        <f aca="false">(COUNTIF('Prism Data'!C50:U50,"ZDEAD"))/(19-(COUNTIF('Prism Data'!C50:U50,"N/A")))</f>
        <v>0.0909090909090909</v>
      </c>
      <c r="AB50" s="62" t="n">
        <f aca="false">SUM(B50:AA50)</f>
        <v>1</v>
      </c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</row>
    <row r="51" customFormat="false" ht="12.75" hidden="false" customHeight="false" outlineLevel="0" collapsed="false">
      <c r="A51" s="66" t="s">
        <v>249</v>
      </c>
      <c r="B51" s="62" t="n">
        <v>0</v>
      </c>
      <c r="C51" s="62" t="n">
        <v>0</v>
      </c>
      <c r="D51" s="62" t="n">
        <v>0</v>
      </c>
      <c r="E51" s="62" t="n">
        <v>0</v>
      </c>
      <c r="F51" s="65" t="n">
        <v>0</v>
      </c>
      <c r="G51" s="62" t="n">
        <v>0</v>
      </c>
      <c r="H51" s="62" t="n">
        <v>0</v>
      </c>
      <c r="I51" s="62" t="n">
        <v>0</v>
      </c>
      <c r="J51" s="62" t="n">
        <v>0</v>
      </c>
      <c r="K51" s="62" t="n">
        <v>0</v>
      </c>
      <c r="L51" s="62" t="n">
        <v>0</v>
      </c>
      <c r="M51" s="62" t="n">
        <v>0</v>
      </c>
      <c r="N51" s="62" t="n">
        <v>0</v>
      </c>
      <c r="O51" s="62" t="n">
        <v>0</v>
      </c>
      <c r="P51" s="62" t="n">
        <v>0</v>
      </c>
      <c r="Q51" s="62" t="n">
        <v>0</v>
      </c>
      <c r="R51" s="62" t="n">
        <v>0</v>
      </c>
      <c r="S51" s="62" t="n">
        <v>0</v>
      </c>
      <c r="T51" s="62" t="n">
        <v>0</v>
      </c>
      <c r="U51" s="62" t="n">
        <v>0</v>
      </c>
      <c r="V51" s="65" t="n">
        <v>0</v>
      </c>
      <c r="W51" s="62" t="n">
        <v>0</v>
      </c>
      <c r="X51" s="62" t="n">
        <v>0</v>
      </c>
      <c r="Y51" s="62" t="n">
        <v>0</v>
      </c>
      <c r="Z51" s="62" t="n">
        <v>0</v>
      </c>
      <c r="AA51" s="62" t="n">
        <v>0</v>
      </c>
      <c r="AB51" s="62" t="n">
        <f aca="false">SUM(B51:AA51)</f>
        <v>0</v>
      </c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</row>
    <row r="52" customFormat="false" ht="12.75" hidden="false" customHeight="false" outlineLevel="0" collapsed="false">
      <c r="A52" s="66" t="s">
        <v>251</v>
      </c>
      <c r="B52" s="62" t="n">
        <v>0</v>
      </c>
      <c r="C52" s="62" t="n">
        <v>0</v>
      </c>
      <c r="D52" s="62" t="n">
        <v>0</v>
      </c>
      <c r="E52" s="62" t="n">
        <v>0</v>
      </c>
      <c r="F52" s="65" t="n">
        <v>0</v>
      </c>
      <c r="G52" s="62" t="n">
        <v>0</v>
      </c>
      <c r="H52" s="62" t="n">
        <v>0</v>
      </c>
      <c r="I52" s="62" t="n">
        <v>0</v>
      </c>
      <c r="J52" s="62" t="n">
        <v>0</v>
      </c>
      <c r="K52" s="62" t="n">
        <v>0</v>
      </c>
      <c r="L52" s="62" t="n">
        <v>0</v>
      </c>
      <c r="M52" s="62" t="n">
        <v>0</v>
      </c>
      <c r="N52" s="62" t="n">
        <v>0</v>
      </c>
      <c r="O52" s="62" t="n">
        <v>0</v>
      </c>
      <c r="P52" s="62" t="n">
        <v>0</v>
      </c>
      <c r="Q52" s="62" t="n">
        <v>0</v>
      </c>
      <c r="R52" s="62" t="n">
        <v>0</v>
      </c>
      <c r="S52" s="62" t="n">
        <v>0</v>
      </c>
      <c r="T52" s="62" t="n">
        <v>0</v>
      </c>
      <c r="U52" s="62" t="n">
        <v>0</v>
      </c>
      <c r="V52" s="65" t="n">
        <v>0</v>
      </c>
      <c r="W52" s="62" t="n">
        <v>0</v>
      </c>
      <c r="X52" s="62" t="n">
        <v>0</v>
      </c>
      <c r="Y52" s="62" t="n">
        <v>0</v>
      </c>
      <c r="Z52" s="62" t="n">
        <v>0</v>
      </c>
      <c r="AA52" s="62" t="n">
        <v>0</v>
      </c>
      <c r="AB52" s="62" t="n">
        <f aca="false">SUM(B52:AA52)</f>
        <v>0</v>
      </c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</row>
    <row r="53" customFormat="false" ht="12.75" hidden="false" customHeight="false" outlineLevel="0" collapsed="false">
      <c r="A53" s="61" t="s">
        <v>253</v>
      </c>
      <c r="B53" s="62" t="n">
        <f aca="false">(COUNTIF('Prism Data'!C53:U53,"ACRU"))/(19-(COUNTIF('Prism Data'!C53:U53,"N/A")))</f>
        <v>0</v>
      </c>
      <c r="C53" s="62" t="n">
        <f aca="false">(COUNTIF('Prism Data'!C53:U53,"CACO"))/(19-(COUNTIF('Prism Data'!C53:U53,"N/A")))</f>
        <v>0</v>
      </c>
      <c r="D53" s="62" t="n">
        <f aca="false">(COUNTIF('Prism Data'!C53:U53,"CAGL"))/(19-(COUNTIF('Prism Data'!C53:U53,"N/A")))</f>
        <v>0</v>
      </c>
      <c r="E53" s="62" t="n">
        <f aca="false">(COUNTIF('Prism Data'!C53:U53,"CATO"))/(19-(COUNTIF('Prism Data'!C53:U53,"N/A")))</f>
        <v>0</v>
      </c>
      <c r="F53" s="64" t="n">
        <f aca="false">(COUNTIF('Prism Data'!C53:U53,"COFL"))/(19-(COUNTIF('Prism Data'!C53:U53,"N/A")))</f>
        <v>0</v>
      </c>
      <c r="G53" s="63" t="n">
        <f aca="false">(COUNTIF('Prism Data'!C53:U53,"FAGR"))/(19-(COUNTIF('Prism Data'!C53:U53,"N/A")))</f>
        <v>0.0909090909090909</v>
      </c>
      <c r="H53" s="63" t="n">
        <f aca="false">(COUNTIF('Prism Data'!C53:U53,"FRAM"))/(19-(COUNTIF('Prism Data'!C53:U53,"N/A")))</f>
        <v>0</v>
      </c>
      <c r="I53" s="63" t="n">
        <f aca="false">(COUNTIF('Prism Data'!C53:U53,"FRPE"))/(19-(COUNTIF('Prism Data'!C53:U53,"N/A")))</f>
        <v>0</v>
      </c>
      <c r="J53" s="63" t="n">
        <f aca="false">(COUNTIF('Prism Data'!C53:U53,"LITU"))/(19-(COUNTIF('Prism Data'!C53:U53,"N/A")))</f>
        <v>0.272727272727273</v>
      </c>
      <c r="K53" s="63" t="n">
        <f aca="false">(COUNTIF('Prism Data'!C53:U53,"MOAL"))/(19-(COUNTIF('Prism Data'!C53:U53,"N/A")))</f>
        <v>0</v>
      </c>
      <c r="L53" s="62" t="n">
        <f aca="false">(COUNTIF('Prism Data'!C53:T53,"MORU"))/(19-(COUNTIF('Prism Data'!C53:T53,"N/A")))</f>
        <v>0</v>
      </c>
      <c r="M53" s="62" t="n">
        <f aca="false">(COUNTIF('Prism Data'!C53:U53,"NYSY"))/(19-(COUNTIF('Prism Data'!C53:U53,"N/A")))</f>
        <v>0</v>
      </c>
      <c r="N53" s="62" t="n">
        <f aca="false">(COUNTIF('Prism Data'!C53:U53,"PATO"))/(19-(COUNTIF('Prism Data'!C53:U53,"N/A")))</f>
        <v>0</v>
      </c>
      <c r="O53" s="62" t="n">
        <f aca="false">(COUNTIF('Prism Data'!C53:U53,"PLOC"))/(19-(COUNTIF('Prism Data'!C53:U53,"N/A")))</f>
        <v>0</v>
      </c>
      <c r="P53" s="62" t="n">
        <f aca="false">(COUNTIF('Prism Data'!C53:U53,"PRAV"))/(19-(COUNTIF('Prism Data'!C53:U53,"N/A")))</f>
        <v>0</v>
      </c>
      <c r="Q53" s="62" t="n">
        <f aca="false">(COUNTIF('Prism Data'!C53:U53,"PRSE"))/(19-(COUNTIF('Prism Data'!C53:U53,"N/A")))</f>
        <v>0.272727272727273</v>
      </c>
      <c r="R53" s="62" t="n">
        <f aca="false">(COUNTIF('Prism Data'!C53:U53,"QUAL"))/(19-(COUNTIF('Prism Data'!C53:U53,"N/A")))</f>
        <v>0</v>
      </c>
      <c r="S53" s="62" t="n">
        <f aca="false">(COUNTIF('Prism Data'!C53:U53,"QUCO"))/(19-(COUNTIF('Prism Data'!C53:U53,"N/A")))</f>
        <v>0</v>
      </c>
      <c r="T53" s="62" t="n">
        <f aca="false">(COUNTIF('Prism Data'!C53:U53,"QUMA2"))/(19-(COUNTIF('Prism Data'!C53:U53,"N/A")))</f>
        <v>0</v>
      </c>
      <c r="U53" s="62" t="n">
        <f aca="false">(COUNTIF('Prism Data'!C53:U53,"QUPH"))/(19-(COUNTIF('Prism Data'!C53:U53,"N/A")))</f>
        <v>0</v>
      </c>
      <c r="V53" s="64" t="n">
        <f aca="false">(COUNTIF('Prism Data'!C53:U53,"QUPR"))/(19-(COUNTIF('Prism Data'!C53:U53,"N/A")))</f>
        <v>0</v>
      </c>
      <c r="W53" s="62" t="n">
        <f aca="false">(COUNTIF('Prism Data'!C53:U53,"QURU"))/(19-(COUNTIF('Prism Data'!C53:U53,"N/A")))</f>
        <v>0</v>
      </c>
      <c r="X53" s="62" t="n">
        <f aca="false">(COUNTIF('Prism Data'!C53:U53,"QUVE"))/(19-(COUNTIF('Prism Data'!C53:U53,"N/A")))</f>
        <v>0.0909090909090909</v>
      </c>
      <c r="Y53" s="62" t="n">
        <f aca="false">(COUNTIF('Prism Data'!C53:U53,"ROPS"))/(19-(COUNTIF('Prism Data'!C53:U53,"N/A")))</f>
        <v>0.181818181818182</v>
      </c>
      <c r="Z53" s="62" t="n">
        <f aca="false">(COUNTIF('Prism Data'!C53:U53,"SAAL"))/(19-(COUNTIF('Prism Data'!C53:U53,"N/A")))</f>
        <v>0</v>
      </c>
      <c r="AA53" s="64" t="n">
        <f aca="false">(COUNTIF('Prism Data'!C53:U53,"ZDEAD"))/(19-(COUNTIF('Prism Data'!C53:U53,"N/A")))</f>
        <v>0.0909090909090909</v>
      </c>
      <c r="AB53" s="62" t="n">
        <f aca="false">SUM(B53:AA53)</f>
        <v>1</v>
      </c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</row>
    <row r="54" customFormat="false" ht="12.75" hidden="false" customHeight="false" outlineLevel="0" collapsed="false">
      <c r="A54" s="61" t="s">
        <v>257</v>
      </c>
      <c r="B54" s="62" t="n">
        <f aca="false">(COUNTIF('Prism Data'!C54:U54,"ACRU"))/(19-(COUNTIF('Prism Data'!C54:U54,"N/A")))</f>
        <v>0.0833333333333333</v>
      </c>
      <c r="C54" s="62" t="n">
        <f aca="false">(COUNTIF('Prism Data'!C54:U54,"CACO"))/(19-(COUNTIF('Prism Data'!C54:U54,"N/A")))</f>
        <v>0</v>
      </c>
      <c r="D54" s="62" t="n">
        <f aca="false">(COUNTIF('Prism Data'!C54:U54,"CAGL"))/(19-(COUNTIF('Prism Data'!C54:U54,"N/A")))</f>
        <v>0</v>
      </c>
      <c r="E54" s="62" t="n">
        <f aca="false">(COUNTIF('Prism Data'!C54:U54,"CATO"))/(19-(COUNTIF('Prism Data'!C54:U54,"N/A")))</f>
        <v>0</v>
      </c>
      <c r="F54" s="64" t="n">
        <f aca="false">(COUNTIF('Prism Data'!C54:U54,"COFL"))/(19-(COUNTIF('Prism Data'!C54:U54,"N/A")))</f>
        <v>0</v>
      </c>
      <c r="G54" s="63" t="n">
        <f aca="false">(COUNTIF('Prism Data'!C54:U54,"FAGR"))/(19-(COUNTIF('Prism Data'!C54:U54,"N/A")))</f>
        <v>0.0833333333333333</v>
      </c>
      <c r="H54" s="63" t="n">
        <f aca="false">(COUNTIF('Prism Data'!C54:U54,"FRAM"))/(19-(COUNTIF('Prism Data'!C54:U54,"N/A")))</f>
        <v>0</v>
      </c>
      <c r="I54" s="63" t="n">
        <f aca="false">(COUNTIF('Prism Data'!C54:U54,"FRPE"))/(19-(COUNTIF('Prism Data'!C54:U54,"N/A")))</f>
        <v>0</v>
      </c>
      <c r="J54" s="63" t="n">
        <f aca="false">(COUNTIF('Prism Data'!C54:U54,"LITU"))/(19-(COUNTIF('Prism Data'!C54:U54,"N/A")))</f>
        <v>0.25</v>
      </c>
      <c r="K54" s="63" t="n">
        <f aca="false">(COUNTIF('Prism Data'!C54:U54,"MOAL"))/(19-(COUNTIF('Prism Data'!C54:U54,"N/A")))</f>
        <v>0</v>
      </c>
      <c r="L54" s="62" t="n">
        <f aca="false">(COUNTIF('Prism Data'!C54:T54,"MORU"))/(19-(COUNTIF('Prism Data'!C54:T54,"N/A")))</f>
        <v>0</v>
      </c>
      <c r="M54" s="62" t="n">
        <f aca="false">(COUNTIF('Prism Data'!C54:U54,"NYSY"))/(19-(COUNTIF('Prism Data'!C54:U54,"N/A")))</f>
        <v>0</v>
      </c>
      <c r="N54" s="62" t="n">
        <f aca="false">(COUNTIF('Prism Data'!C54:U54,"PATO"))/(19-(COUNTIF('Prism Data'!C54:U54,"N/A")))</f>
        <v>0</v>
      </c>
      <c r="O54" s="62" t="n">
        <f aca="false">(COUNTIF('Prism Data'!C54:U54,"PLOC"))/(19-(COUNTIF('Prism Data'!C54:U54,"N/A")))</f>
        <v>0</v>
      </c>
      <c r="P54" s="62" t="n">
        <f aca="false">(COUNTIF('Prism Data'!C54:U54,"PRAV"))/(19-(COUNTIF('Prism Data'!C54:U54,"N/A")))</f>
        <v>0</v>
      </c>
      <c r="Q54" s="62" t="n">
        <f aca="false">(COUNTIF('Prism Data'!C54:U54,"PRSE"))/(19-(COUNTIF('Prism Data'!C54:U54,"N/A")))</f>
        <v>0.25</v>
      </c>
      <c r="R54" s="62" t="n">
        <f aca="false">(COUNTIF('Prism Data'!C54:U54,"QUAL"))/(19-(COUNTIF('Prism Data'!C54:U54,"N/A")))</f>
        <v>0.0833333333333333</v>
      </c>
      <c r="S54" s="62" t="n">
        <f aca="false">(COUNTIF('Prism Data'!C54:U54,"QUCO"))/(19-(COUNTIF('Prism Data'!C54:U54,"N/A")))</f>
        <v>0</v>
      </c>
      <c r="T54" s="62" t="n">
        <f aca="false">(COUNTIF('Prism Data'!C54:U54,"QUMA2"))/(19-(COUNTIF('Prism Data'!C54:U54,"N/A")))</f>
        <v>0</v>
      </c>
      <c r="U54" s="62" t="n">
        <f aca="false">(COUNTIF('Prism Data'!C54:U54,"QUPH"))/(19-(COUNTIF('Prism Data'!C54:U54,"N/A")))</f>
        <v>0</v>
      </c>
      <c r="V54" s="64" t="n">
        <f aca="false">(COUNTIF('Prism Data'!C54:U54,"QUPR"))/(19-(COUNTIF('Prism Data'!C54:U54,"N/A")))</f>
        <v>0</v>
      </c>
      <c r="W54" s="62" t="n">
        <f aca="false">(COUNTIF('Prism Data'!C54:U54,"QURU"))/(19-(COUNTIF('Prism Data'!C54:U54,"N/A")))</f>
        <v>0.166666666666667</v>
      </c>
      <c r="X54" s="62" t="n">
        <f aca="false">(COUNTIF('Prism Data'!C54:U54,"QUVE"))/(19-(COUNTIF('Prism Data'!C54:U54,"N/A")))</f>
        <v>0.0833333333333333</v>
      </c>
      <c r="Y54" s="62" t="n">
        <f aca="false">(COUNTIF('Prism Data'!C54:U54,"ROPS"))/(19-(COUNTIF('Prism Data'!C54:U54,"N/A")))</f>
        <v>0</v>
      </c>
      <c r="Z54" s="62" t="n">
        <f aca="false">(COUNTIF('Prism Data'!C54:U54,"SAAL"))/(19-(COUNTIF('Prism Data'!C54:U54,"N/A")))</f>
        <v>0</v>
      </c>
      <c r="AA54" s="64" t="n">
        <f aca="false">(COUNTIF('Prism Data'!C54:U54,"ZDEAD"))/(19-(COUNTIF('Prism Data'!C54:U54,"N/A")))</f>
        <v>0</v>
      </c>
      <c r="AB54" s="62" t="n">
        <f aca="false">SUM(B54:AA54)</f>
        <v>1</v>
      </c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</row>
    <row r="55" customFormat="false" ht="12.75" hidden="false" customHeight="false" outlineLevel="0" collapsed="false">
      <c r="A55" s="61" t="s">
        <v>260</v>
      </c>
      <c r="B55" s="62" t="n">
        <f aca="false">(COUNTIF('Prism Data'!C55:U55,"ACRU"))/(19-(COUNTIF('Prism Data'!C55:U55,"N/A")))</f>
        <v>0</v>
      </c>
      <c r="C55" s="62" t="n">
        <f aca="false">(COUNTIF('Prism Data'!C55:U55,"CACO"))/(19-(COUNTIF('Prism Data'!C55:U55,"N/A")))</f>
        <v>0</v>
      </c>
      <c r="D55" s="62" t="n">
        <f aca="false">(COUNTIF('Prism Data'!C55:U55,"CAGL"))/(19-(COUNTIF('Prism Data'!C55:U55,"N/A")))</f>
        <v>0</v>
      </c>
      <c r="E55" s="62" t="n">
        <f aca="false">(COUNTIF('Prism Data'!C55:U55,"CATO"))/(19-(COUNTIF('Prism Data'!C55:U55,"N/A")))</f>
        <v>0.0909090909090909</v>
      </c>
      <c r="F55" s="64" t="n">
        <f aca="false">(COUNTIF('Prism Data'!C55:U55,"COFL"))/(19-(COUNTIF('Prism Data'!C55:U55,"N/A")))</f>
        <v>0</v>
      </c>
      <c r="G55" s="63" t="n">
        <f aca="false">(COUNTIF('Prism Data'!C55:U55,"FAGR"))/(19-(COUNTIF('Prism Data'!C55:U55,"N/A")))</f>
        <v>0.363636363636364</v>
      </c>
      <c r="H55" s="63" t="n">
        <f aca="false">(COUNTIF('Prism Data'!C55:U55,"FRAM"))/(19-(COUNTIF('Prism Data'!C55:U55,"N/A")))</f>
        <v>0</v>
      </c>
      <c r="I55" s="63" t="n">
        <f aca="false">(COUNTIF('Prism Data'!C55:U55,"FRPE"))/(19-(COUNTIF('Prism Data'!C55:U55,"N/A")))</f>
        <v>0</v>
      </c>
      <c r="J55" s="63" t="n">
        <f aca="false">(COUNTIF('Prism Data'!C55:U55,"LITU"))/(19-(COUNTIF('Prism Data'!C55:U55,"N/A")))</f>
        <v>0.0909090909090909</v>
      </c>
      <c r="K55" s="63" t="n">
        <f aca="false">(COUNTIF('Prism Data'!C55:U55,"MOAL"))/(19-(COUNTIF('Prism Data'!C55:U55,"N/A")))</f>
        <v>0</v>
      </c>
      <c r="L55" s="62" t="n">
        <f aca="false">(COUNTIF('Prism Data'!C55:T55,"MORU"))/(19-(COUNTIF('Prism Data'!C55:T55,"N/A")))</f>
        <v>0</v>
      </c>
      <c r="M55" s="62" t="n">
        <f aca="false">(COUNTIF('Prism Data'!C55:U55,"NYSY"))/(19-(COUNTIF('Prism Data'!C55:U55,"N/A")))</f>
        <v>0</v>
      </c>
      <c r="N55" s="62" t="n">
        <f aca="false">(COUNTIF('Prism Data'!C55:U55,"PATO"))/(19-(COUNTIF('Prism Data'!C55:U55,"N/A")))</f>
        <v>0</v>
      </c>
      <c r="O55" s="62" t="n">
        <f aca="false">(COUNTIF('Prism Data'!C55:U55,"PLOC"))/(19-(COUNTIF('Prism Data'!C55:U55,"N/A")))</f>
        <v>0</v>
      </c>
      <c r="P55" s="62" t="n">
        <f aca="false">(COUNTIF('Prism Data'!C55:U55,"PRAV"))/(19-(COUNTIF('Prism Data'!C55:U55,"N/A")))</f>
        <v>0</v>
      </c>
      <c r="Q55" s="62" t="n">
        <f aca="false">(COUNTIF('Prism Data'!C55:U55,"PRSE"))/(19-(COUNTIF('Prism Data'!C55:U55,"N/A")))</f>
        <v>0</v>
      </c>
      <c r="R55" s="62" t="n">
        <f aca="false">(COUNTIF('Prism Data'!C55:U55,"QUAL"))/(19-(COUNTIF('Prism Data'!C55:U55,"N/A")))</f>
        <v>0.0909090909090909</v>
      </c>
      <c r="S55" s="62" t="n">
        <f aca="false">(COUNTIF('Prism Data'!C55:U55,"QUCO"))/(19-(COUNTIF('Prism Data'!C55:U55,"N/A")))</f>
        <v>0</v>
      </c>
      <c r="T55" s="62" t="n">
        <f aca="false">(COUNTIF('Prism Data'!C55:U55,"QUMA2"))/(19-(COUNTIF('Prism Data'!C55:U55,"N/A")))</f>
        <v>0</v>
      </c>
      <c r="U55" s="62" t="n">
        <f aca="false">(COUNTIF('Prism Data'!C55:U55,"QUPH"))/(19-(COUNTIF('Prism Data'!C55:U55,"N/A")))</f>
        <v>0</v>
      </c>
      <c r="V55" s="64" t="n">
        <f aca="false">(COUNTIF('Prism Data'!C55:U55,"QUPR"))/(19-(COUNTIF('Prism Data'!C55:U55,"N/A")))</f>
        <v>0</v>
      </c>
      <c r="W55" s="62" t="n">
        <f aca="false">(COUNTIF('Prism Data'!C55:U55,"QURU"))/(19-(COUNTIF('Prism Data'!C55:U55,"N/A")))</f>
        <v>0.181818181818182</v>
      </c>
      <c r="X55" s="62" t="n">
        <f aca="false">(COUNTIF('Prism Data'!C55:U55,"QUVE"))/(19-(COUNTIF('Prism Data'!C55:U55,"N/A")))</f>
        <v>0</v>
      </c>
      <c r="Y55" s="62" t="n">
        <f aca="false">(COUNTIF('Prism Data'!C55:U55,"ROPS"))/(19-(COUNTIF('Prism Data'!C55:U55,"N/A")))</f>
        <v>0</v>
      </c>
      <c r="Z55" s="62" t="n">
        <f aca="false">(COUNTIF('Prism Data'!C55:U55,"SAAL"))/(19-(COUNTIF('Prism Data'!C55:U55,"N/A")))</f>
        <v>0</v>
      </c>
      <c r="AA55" s="64" t="n">
        <f aca="false">(COUNTIF('Prism Data'!C55:U55,"ZDEAD"))/(19-(COUNTIF('Prism Data'!C55:U55,"N/A")))</f>
        <v>0.181818181818182</v>
      </c>
      <c r="AB55" s="62" t="n">
        <f aca="false">SUM(B55:AA55)</f>
        <v>1</v>
      </c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</row>
    <row r="56" customFormat="false" ht="12.75" hidden="false" customHeight="false" outlineLevel="0" collapsed="false">
      <c r="A56" s="61" t="s">
        <v>263</v>
      </c>
      <c r="B56" s="62" t="n">
        <f aca="false">(COUNTIF('Prism Data'!C56:U56,"ACRU"))/(19-(COUNTIF('Prism Data'!C56:U56,"N/A")))</f>
        <v>0.0833333333333333</v>
      </c>
      <c r="C56" s="62" t="n">
        <f aca="false">(COUNTIF('Prism Data'!C56:U56,"CACO"))/(19-(COUNTIF('Prism Data'!C56:U56,"N/A")))</f>
        <v>0</v>
      </c>
      <c r="D56" s="62" t="n">
        <f aca="false">(COUNTIF('Prism Data'!C56:U56,"CAGL"))/(19-(COUNTIF('Prism Data'!C56:U56,"N/A")))</f>
        <v>0</v>
      </c>
      <c r="E56" s="62" t="n">
        <f aca="false">(COUNTIF('Prism Data'!C56:U56,"CATO"))/(19-(COUNTIF('Prism Data'!C56:U56,"N/A")))</f>
        <v>0</v>
      </c>
      <c r="F56" s="64" t="n">
        <f aca="false">(COUNTIF('Prism Data'!C56:U56,"COFL"))/(19-(COUNTIF('Prism Data'!C56:U56,"N/A")))</f>
        <v>0</v>
      </c>
      <c r="G56" s="63" t="n">
        <f aca="false">(COUNTIF('Prism Data'!C56:U56,"FAGR"))/(19-(COUNTIF('Prism Data'!C56:U56,"N/A")))</f>
        <v>0.25</v>
      </c>
      <c r="H56" s="63" t="n">
        <f aca="false">(COUNTIF('Prism Data'!C56:U56,"FRAM"))/(19-(COUNTIF('Prism Data'!C56:U56,"N/A")))</f>
        <v>0.0833333333333333</v>
      </c>
      <c r="I56" s="63" t="n">
        <f aca="false">(COUNTIF('Prism Data'!C56:U56,"FRPE"))/(19-(COUNTIF('Prism Data'!C56:U56,"N/A")))</f>
        <v>0</v>
      </c>
      <c r="J56" s="63" t="n">
        <f aca="false">(COUNTIF('Prism Data'!C56:U56,"LITU"))/(19-(COUNTIF('Prism Data'!C56:U56,"N/A")))</f>
        <v>0.166666666666667</v>
      </c>
      <c r="K56" s="63" t="n">
        <f aca="false">(COUNTIF('Prism Data'!C56:U56,"MOAL"))/(19-(COUNTIF('Prism Data'!C56:U56,"N/A")))</f>
        <v>0</v>
      </c>
      <c r="L56" s="62" t="n">
        <f aca="false">(COUNTIF('Prism Data'!C56:T56,"MORU"))/(19-(COUNTIF('Prism Data'!C56:T56,"N/A")))</f>
        <v>0</v>
      </c>
      <c r="M56" s="62" t="n">
        <f aca="false">(COUNTIF('Prism Data'!C56:U56,"NYSY"))/(19-(COUNTIF('Prism Data'!C56:U56,"N/A")))</f>
        <v>0</v>
      </c>
      <c r="N56" s="62" t="n">
        <f aca="false">(COUNTIF('Prism Data'!C56:U56,"PATO"))/(19-(COUNTIF('Prism Data'!C56:U56,"N/A")))</f>
        <v>0</v>
      </c>
      <c r="O56" s="62" t="n">
        <f aca="false">(COUNTIF('Prism Data'!C56:U56,"PLOC"))/(19-(COUNTIF('Prism Data'!C56:U56,"N/A")))</f>
        <v>0.0833333333333333</v>
      </c>
      <c r="P56" s="62" t="n">
        <f aca="false">(COUNTIF('Prism Data'!C56:U56,"PRAV"))/(19-(COUNTIF('Prism Data'!C56:U56,"N/A")))</f>
        <v>0</v>
      </c>
      <c r="Q56" s="62" t="n">
        <f aca="false">(COUNTIF('Prism Data'!C56:U56,"PRSE"))/(19-(COUNTIF('Prism Data'!C56:U56,"N/A")))</f>
        <v>0.333333333333333</v>
      </c>
      <c r="R56" s="62" t="n">
        <f aca="false">(COUNTIF('Prism Data'!C56:U56,"QUAL"))/(19-(COUNTIF('Prism Data'!C56:U56,"N/A")))</f>
        <v>0</v>
      </c>
      <c r="S56" s="62" t="n">
        <f aca="false">(COUNTIF('Prism Data'!C56:U56,"QUCO"))/(19-(COUNTIF('Prism Data'!C56:U56,"N/A")))</f>
        <v>0</v>
      </c>
      <c r="T56" s="62" t="n">
        <f aca="false">(COUNTIF('Prism Data'!C56:U56,"QUMA2"))/(19-(COUNTIF('Prism Data'!C56:U56,"N/A")))</f>
        <v>0</v>
      </c>
      <c r="U56" s="62" t="n">
        <f aca="false">(COUNTIF('Prism Data'!C56:U56,"QUPH"))/(19-(COUNTIF('Prism Data'!C56:U56,"N/A")))</f>
        <v>0</v>
      </c>
      <c r="V56" s="64" t="n">
        <f aca="false">(COUNTIF('Prism Data'!C56:U56,"QUPR"))/(19-(COUNTIF('Prism Data'!C56:U56,"N/A")))</f>
        <v>0</v>
      </c>
      <c r="W56" s="62" t="n">
        <f aca="false">(COUNTIF('Prism Data'!C56:U56,"QURU"))/(19-(COUNTIF('Prism Data'!C56:U56,"N/A")))</f>
        <v>0</v>
      </c>
      <c r="X56" s="62" t="n">
        <f aca="false">(COUNTIF('Prism Data'!C56:U56,"QUVE"))/(19-(COUNTIF('Prism Data'!C56:U56,"N/A")))</f>
        <v>0</v>
      </c>
      <c r="Y56" s="62" t="n">
        <f aca="false">(COUNTIF('Prism Data'!C56:U56,"ROPS"))/(19-(COUNTIF('Prism Data'!C56:U56,"N/A")))</f>
        <v>0</v>
      </c>
      <c r="Z56" s="62" t="n">
        <f aca="false">(COUNTIF('Prism Data'!C56:U56,"SAAL"))/(19-(COUNTIF('Prism Data'!C56:U56,"N/A")))</f>
        <v>0</v>
      </c>
      <c r="AA56" s="64" t="n">
        <f aca="false">(COUNTIF('Prism Data'!C56:U56,"ZDEAD"))/(19-(COUNTIF('Prism Data'!C56:U56,"N/A")))</f>
        <v>0</v>
      </c>
      <c r="AB56" s="62" t="n">
        <f aca="false">SUM(B56:AA56)</f>
        <v>1</v>
      </c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</row>
    <row r="57" customFormat="false" ht="12.75" hidden="false" customHeight="false" outlineLevel="0" collapsed="false">
      <c r="A57" s="61" t="s">
        <v>270</v>
      </c>
      <c r="B57" s="62" t="n">
        <f aca="false">(COUNTIF('Prism Data'!C57:U57,"ACRU"))/(19-(COUNTIF('Prism Data'!C57:U57,"N/A")))</f>
        <v>0.5</v>
      </c>
      <c r="C57" s="62" t="n">
        <f aca="false">(COUNTIF('Prism Data'!C57:U57,"CACO"))/(19-(COUNTIF('Prism Data'!C57:U57,"N/A")))</f>
        <v>0</v>
      </c>
      <c r="D57" s="62" t="n">
        <f aca="false">(COUNTIF('Prism Data'!C57:U57,"CAGL"))/(19-(COUNTIF('Prism Data'!C57:U57,"N/A")))</f>
        <v>0</v>
      </c>
      <c r="E57" s="62" t="n">
        <f aca="false">(COUNTIF('Prism Data'!C57:U57,"CATO"))/(19-(COUNTIF('Prism Data'!C57:U57,"N/A")))</f>
        <v>0</v>
      </c>
      <c r="F57" s="64" t="n">
        <f aca="false">(COUNTIF('Prism Data'!C57:U57,"COFL"))/(19-(COUNTIF('Prism Data'!C57:U57,"N/A")))</f>
        <v>0</v>
      </c>
      <c r="G57" s="63" t="n">
        <f aca="false">(COUNTIF('Prism Data'!C57:U57,"FAGR"))/(19-(COUNTIF('Prism Data'!C57:U57,"N/A")))</f>
        <v>0.125</v>
      </c>
      <c r="H57" s="63" t="n">
        <f aca="false">(COUNTIF('Prism Data'!C57:U57,"FRAM"))/(19-(COUNTIF('Prism Data'!C57:U57,"N/A")))</f>
        <v>0.125</v>
      </c>
      <c r="I57" s="63" t="n">
        <f aca="false">(COUNTIF('Prism Data'!C57:U57,"FRPE"))/(19-(COUNTIF('Prism Data'!C57:U57,"N/A")))</f>
        <v>0</v>
      </c>
      <c r="J57" s="63" t="n">
        <f aca="false">(COUNTIF('Prism Data'!C57:U57,"LITU"))/(19-(COUNTIF('Prism Data'!C57:U57,"N/A")))</f>
        <v>0.125</v>
      </c>
      <c r="K57" s="63" t="n">
        <f aca="false">(COUNTIF('Prism Data'!C57:U57,"MOAL"))/(19-(COUNTIF('Prism Data'!C57:U57,"N/A")))</f>
        <v>0</v>
      </c>
      <c r="L57" s="62" t="n">
        <f aca="false">(COUNTIF('Prism Data'!C57:T57,"MORU"))/(19-(COUNTIF('Prism Data'!C57:T57,"N/A")))</f>
        <v>0</v>
      </c>
      <c r="M57" s="62" t="n">
        <f aca="false">(COUNTIF('Prism Data'!C57:U57,"NYSY"))/(19-(COUNTIF('Prism Data'!C57:U57,"N/A")))</f>
        <v>0</v>
      </c>
      <c r="N57" s="62" t="n">
        <f aca="false">(COUNTIF('Prism Data'!C57:U57,"PATO"))/(19-(COUNTIF('Prism Data'!C57:U57,"N/A")))</f>
        <v>0</v>
      </c>
      <c r="O57" s="62" t="n">
        <f aca="false">(COUNTIF('Prism Data'!C57:U57,"PLOC"))/(19-(COUNTIF('Prism Data'!C57:U57,"N/A")))</f>
        <v>0</v>
      </c>
      <c r="P57" s="62" t="n">
        <f aca="false">(COUNTIF('Prism Data'!C57:U57,"PRAV"))/(19-(COUNTIF('Prism Data'!C57:U57,"N/A")))</f>
        <v>0</v>
      </c>
      <c r="Q57" s="62" t="n">
        <f aca="false">(COUNTIF('Prism Data'!C57:U57,"PRSE"))/(19-(COUNTIF('Prism Data'!C57:U57,"N/A")))</f>
        <v>0</v>
      </c>
      <c r="R57" s="62" t="n">
        <f aca="false">(COUNTIF('Prism Data'!C57:U57,"QUAL"))/(19-(COUNTIF('Prism Data'!C57:U57,"N/A")))</f>
        <v>0</v>
      </c>
      <c r="S57" s="62" t="n">
        <f aca="false">(COUNTIF('Prism Data'!C57:U57,"QUCO"))/(19-(COUNTIF('Prism Data'!C57:U57,"N/A")))</f>
        <v>0</v>
      </c>
      <c r="T57" s="62" t="n">
        <f aca="false">(COUNTIF('Prism Data'!C57:U57,"QUMA2"))/(19-(COUNTIF('Prism Data'!C57:U57,"N/A")))</f>
        <v>0</v>
      </c>
      <c r="U57" s="62" t="n">
        <f aca="false">(COUNTIF('Prism Data'!C57:U57,"QUPH"))/(19-(COUNTIF('Prism Data'!C57:U57,"N/A")))</f>
        <v>0</v>
      </c>
      <c r="V57" s="64" t="n">
        <f aca="false">(COUNTIF('Prism Data'!C57:U57,"QUPR"))/(19-(COUNTIF('Prism Data'!C57:U57,"N/A")))</f>
        <v>0</v>
      </c>
      <c r="W57" s="62" t="n">
        <f aca="false">(COUNTIF('Prism Data'!C57:U57,"QURU"))/(19-(COUNTIF('Prism Data'!C57:U57,"N/A")))</f>
        <v>0</v>
      </c>
      <c r="X57" s="62" t="n">
        <f aca="false">(COUNTIF('Prism Data'!C57:U57,"QUVE"))/(19-(COUNTIF('Prism Data'!C57:U57,"N/A")))</f>
        <v>0</v>
      </c>
      <c r="Y57" s="62" t="n">
        <f aca="false">(COUNTIF('Prism Data'!C57:U57,"ROPS"))/(19-(COUNTIF('Prism Data'!C57:U57,"N/A")))</f>
        <v>0</v>
      </c>
      <c r="Z57" s="62" t="n">
        <f aca="false">(COUNTIF('Prism Data'!C57:U57,"SAAL"))/(19-(COUNTIF('Prism Data'!C57:U57,"N/A")))</f>
        <v>0</v>
      </c>
      <c r="AA57" s="64" t="n">
        <f aca="false">(COUNTIF('Prism Data'!C57:U57,"ZDEAD"))/(19-(COUNTIF('Prism Data'!C57:U57,"N/A")))</f>
        <v>0.125</v>
      </c>
      <c r="AB57" s="62" t="n">
        <f aca="false">SUM(B57:AA57)</f>
        <v>1</v>
      </c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</row>
    <row r="58" customFormat="false" ht="12.75" hidden="false" customHeight="false" outlineLevel="0" collapsed="false">
      <c r="A58" s="61" t="s">
        <v>276</v>
      </c>
      <c r="B58" s="62" t="n">
        <f aca="false">(COUNTIF('Prism Data'!C58:U58,"ACRU"))/(19-(COUNTIF('Prism Data'!C58:U58,"N/A")))</f>
        <v>0.428571428571429</v>
      </c>
      <c r="C58" s="62" t="n">
        <f aca="false">(COUNTIF('Prism Data'!C58:U58,"CACO"))/(19-(COUNTIF('Prism Data'!C58:U58,"N/A")))</f>
        <v>0</v>
      </c>
      <c r="D58" s="62" t="n">
        <f aca="false">(COUNTIF('Prism Data'!C58:U58,"CAGL"))/(19-(COUNTIF('Prism Data'!C58:U58,"N/A")))</f>
        <v>0</v>
      </c>
      <c r="E58" s="62" t="n">
        <f aca="false">(COUNTIF('Prism Data'!C58:U58,"CATO"))/(19-(COUNTIF('Prism Data'!C58:U58,"N/A")))</f>
        <v>0</v>
      </c>
      <c r="F58" s="64" t="n">
        <f aca="false">(COUNTIF('Prism Data'!C58:U58,"COFL"))/(19-(COUNTIF('Prism Data'!C58:U58,"N/A")))</f>
        <v>0</v>
      </c>
      <c r="G58" s="63" t="n">
        <f aca="false">(COUNTIF('Prism Data'!C58:U58,"FAGR"))/(19-(COUNTIF('Prism Data'!C58:U58,"N/A")))</f>
        <v>0.142857142857143</v>
      </c>
      <c r="H58" s="63" t="n">
        <f aca="false">(COUNTIF('Prism Data'!C58:U58,"FRAM"))/(19-(COUNTIF('Prism Data'!C58:U58,"N/A")))</f>
        <v>0.142857142857143</v>
      </c>
      <c r="I58" s="63" t="n">
        <f aca="false">(COUNTIF('Prism Data'!C58:U58,"FRPE"))/(19-(COUNTIF('Prism Data'!C58:U58,"N/A")))</f>
        <v>0</v>
      </c>
      <c r="J58" s="63" t="n">
        <f aca="false">(COUNTIF('Prism Data'!C58:U58,"LITU"))/(19-(COUNTIF('Prism Data'!C58:U58,"N/A")))</f>
        <v>0.142857142857143</v>
      </c>
      <c r="K58" s="63" t="n">
        <f aca="false">(COUNTIF('Prism Data'!C58:U58,"MOAL"))/(19-(COUNTIF('Prism Data'!C58:U58,"N/A")))</f>
        <v>0</v>
      </c>
      <c r="L58" s="62" t="n">
        <f aca="false">(COUNTIF('Prism Data'!C58:T58,"MORU"))/(19-(COUNTIF('Prism Data'!C58:T58,"N/A")))</f>
        <v>0</v>
      </c>
      <c r="M58" s="62" t="n">
        <f aca="false">(COUNTIF('Prism Data'!C58:U58,"NYSY"))/(19-(COUNTIF('Prism Data'!C58:U58,"N/A")))</f>
        <v>0</v>
      </c>
      <c r="N58" s="62" t="n">
        <f aca="false">(COUNTIF('Prism Data'!C58:U58,"PATO"))/(19-(COUNTIF('Prism Data'!C58:U58,"N/A")))</f>
        <v>0</v>
      </c>
      <c r="O58" s="62" t="n">
        <f aca="false">(COUNTIF('Prism Data'!C58:U58,"PLOC"))/(19-(COUNTIF('Prism Data'!C58:U58,"N/A")))</f>
        <v>0.142857142857143</v>
      </c>
      <c r="P58" s="62" t="n">
        <f aca="false">(COUNTIF('Prism Data'!C58:U58,"PRAV"))/(19-(COUNTIF('Prism Data'!C58:U58,"N/A")))</f>
        <v>0</v>
      </c>
      <c r="Q58" s="62" t="n">
        <f aca="false">(COUNTIF('Prism Data'!C58:U58,"PRSE"))/(19-(COUNTIF('Prism Data'!C58:U58,"N/A")))</f>
        <v>0</v>
      </c>
      <c r="R58" s="62" t="n">
        <f aca="false">(COUNTIF('Prism Data'!C58:U58,"QUAL"))/(19-(COUNTIF('Prism Data'!C58:U58,"N/A")))</f>
        <v>0</v>
      </c>
      <c r="S58" s="62" t="n">
        <f aca="false">(COUNTIF('Prism Data'!C58:U58,"QUCO"))/(19-(COUNTIF('Prism Data'!C58:U58,"N/A")))</f>
        <v>0</v>
      </c>
      <c r="T58" s="62" t="n">
        <f aca="false">(COUNTIF('Prism Data'!C58:U58,"QUMA2"))/(19-(COUNTIF('Prism Data'!C58:U58,"N/A")))</f>
        <v>0</v>
      </c>
      <c r="U58" s="62" t="n">
        <f aca="false">(COUNTIF('Prism Data'!C58:U58,"QUPH"))/(19-(COUNTIF('Prism Data'!C58:U58,"N/A")))</f>
        <v>0</v>
      </c>
      <c r="V58" s="64" t="n">
        <f aca="false">(COUNTIF('Prism Data'!C58:U58,"QUPR"))/(19-(COUNTIF('Prism Data'!C58:U58,"N/A")))</f>
        <v>0</v>
      </c>
      <c r="W58" s="62" t="n">
        <f aca="false">(COUNTIF('Prism Data'!C58:U58,"QURU"))/(19-(COUNTIF('Prism Data'!C58:U58,"N/A")))</f>
        <v>0</v>
      </c>
      <c r="X58" s="62" t="n">
        <f aca="false">(COUNTIF('Prism Data'!C58:U58,"QUVE"))/(19-(COUNTIF('Prism Data'!C58:U58,"N/A")))</f>
        <v>0</v>
      </c>
      <c r="Y58" s="62" t="n">
        <f aca="false">(COUNTIF('Prism Data'!C58:U58,"ROPS"))/(19-(COUNTIF('Prism Data'!C58:U58,"N/A")))</f>
        <v>0</v>
      </c>
      <c r="Z58" s="62" t="n">
        <f aca="false">(COUNTIF('Prism Data'!C58:U58,"SAAL"))/(19-(COUNTIF('Prism Data'!C58:U58,"N/A")))</f>
        <v>0</v>
      </c>
      <c r="AA58" s="64" t="n">
        <f aca="false">(COUNTIF('Prism Data'!C58:U58,"ZDEAD"))/(19-(COUNTIF('Prism Data'!C58:U58,"N/A")))</f>
        <v>0</v>
      </c>
      <c r="AB58" s="62" t="n">
        <f aca="false">SUM(B58:AA58)</f>
        <v>1</v>
      </c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</row>
    <row r="59" customFormat="false" ht="12.75" hidden="false" customHeight="false" outlineLevel="0" collapsed="false">
      <c r="A59" s="66" t="s">
        <v>280</v>
      </c>
      <c r="B59" s="62" t="n">
        <v>0</v>
      </c>
      <c r="C59" s="62" t="n">
        <v>0</v>
      </c>
      <c r="D59" s="62" t="n">
        <v>0</v>
      </c>
      <c r="E59" s="62" t="n">
        <v>0</v>
      </c>
      <c r="F59" s="65" t="n">
        <v>0</v>
      </c>
      <c r="G59" s="62" t="n">
        <v>0</v>
      </c>
      <c r="H59" s="62" t="n">
        <v>0</v>
      </c>
      <c r="I59" s="62" t="n">
        <v>0</v>
      </c>
      <c r="J59" s="62" t="n">
        <v>0</v>
      </c>
      <c r="K59" s="62" t="n">
        <v>0</v>
      </c>
      <c r="L59" s="62" t="n">
        <v>0</v>
      </c>
      <c r="M59" s="62" t="n">
        <v>0</v>
      </c>
      <c r="N59" s="62" t="n">
        <v>0</v>
      </c>
      <c r="O59" s="62" t="n">
        <v>0</v>
      </c>
      <c r="P59" s="62" t="n">
        <v>0</v>
      </c>
      <c r="Q59" s="62" t="n">
        <v>0</v>
      </c>
      <c r="R59" s="62" t="n">
        <v>0</v>
      </c>
      <c r="S59" s="62" t="n">
        <v>0</v>
      </c>
      <c r="T59" s="62" t="n">
        <v>0</v>
      </c>
      <c r="U59" s="62" t="n">
        <v>0</v>
      </c>
      <c r="V59" s="65" t="n">
        <v>0</v>
      </c>
      <c r="W59" s="62" t="n">
        <v>0</v>
      </c>
      <c r="X59" s="62" t="n">
        <v>0</v>
      </c>
      <c r="Y59" s="62" t="n">
        <v>0</v>
      </c>
      <c r="Z59" s="62" t="n">
        <v>0</v>
      </c>
      <c r="AA59" s="62" t="n">
        <v>0</v>
      </c>
      <c r="AB59" s="62" t="n">
        <f aca="false">SUM(B59:AA59)</f>
        <v>0</v>
      </c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</row>
    <row r="60" customFormat="false" ht="12.75" hidden="false" customHeight="false" outlineLevel="0" collapsed="false">
      <c r="A60" s="61" t="s">
        <v>282</v>
      </c>
      <c r="B60" s="62" t="n">
        <f aca="false">(COUNTIF('Prism Data'!C60:U60,"ACRU"))/(19-(COUNTIF('Prism Data'!C60:U60,"N/A")))</f>
        <v>0.1</v>
      </c>
      <c r="C60" s="62" t="n">
        <f aca="false">(COUNTIF('Prism Data'!C60:U60,"CACO"))/(19-(COUNTIF('Prism Data'!C60:U60,"N/A")))</f>
        <v>0.2</v>
      </c>
      <c r="D60" s="62" t="n">
        <f aca="false">(COUNTIF('Prism Data'!C60:U60,"CAGL"))/(19-(COUNTIF('Prism Data'!C60:U60,"N/A")))</f>
        <v>0</v>
      </c>
      <c r="E60" s="62" t="n">
        <f aca="false">(COUNTIF('Prism Data'!C60:U60,"CATO"))/(19-(COUNTIF('Prism Data'!C60:U60,"N/A")))</f>
        <v>0</v>
      </c>
      <c r="F60" s="65" t="n">
        <v>0</v>
      </c>
      <c r="G60" s="63" t="n">
        <f aca="false">(COUNTIF('Prism Data'!C60:U60,"FAGR"))/(19-(COUNTIF('Prism Data'!C60:U60,"N/A")))</f>
        <v>0</v>
      </c>
      <c r="H60" s="63" t="n">
        <f aca="false">(COUNTIF('Prism Data'!C60:U60,"FRAM"))/(19-(COUNTIF('Prism Data'!C60:U60,"N/A")))</f>
        <v>0.4</v>
      </c>
      <c r="I60" s="63" t="n">
        <f aca="false">(COUNTIF('Prism Data'!C60:U60,"FRPE"))/(19-(COUNTIF('Prism Data'!C60:U60,"N/A")))</f>
        <v>0</v>
      </c>
      <c r="J60" s="63" t="n">
        <f aca="false">(COUNTIF('Prism Data'!C60:U60,"LITU"))/(19-(COUNTIF('Prism Data'!C60:U60,"N/A")))</f>
        <v>0</v>
      </c>
      <c r="K60" s="63" t="n">
        <f aca="false">(COUNTIF('Prism Data'!C60:U60,"MOAL"))/(19-(COUNTIF('Prism Data'!C60:U60,"N/A")))</f>
        <v>0</v>
      </c>
      <c r="L60" s="62" t="n">
        <v>0.1</v>
      </c>
      <c r="M60" s="62" t="n">
        <f aca="false">(COUNTIF('Prism Data'!C60:U60,"NYSY"))/(19-(COUNTIF('Prism Data'!C60:U60,"N/A")))</f>
        <v>0</v>
      </c>
      <c r="N60" s="62" t="n">
        <f aca="false">(COUNTIF('Prism Data'!C60:U60,"PATO"))/(19-(COUNTIF('Prism Data'!C60:U60,"N/A")))</f>
        <v>0</v>
      </c>
      <c r="O60" s="62" t="n">
        <f aca="false">(COUNTIF('Prism Data'!C60:U60,"PLOC"))/(19-(COUNTIF('Prism Data'!C60:U60,"N/A")))</f>
        <v>0.1</v>
      </c>
      <c r="P60" s="62" t="n">
        <f aca="false">(COUNTIF('Prism Data'!C60:U60,"PRAV"))/(19-(COUNTIF('Prism Data'!C60:U60,"N/A")))</f>
        <v>0</v>
      </c>
      <c r="Q60" s="62" t="n">
        <f aca="false">(COUNTIF('Prism Data'!C60:U60,"PRSE"))/(19-(COUNTIF('Prism Data'!C60:U60,"N/A")))</f>
        <v>0.1</v>
      </c>
      <c r="R60" s="62" t="n">
        <f aca="false">(COUNTIF('Prism Data'!C60:U60,"QUAL"))/(19-(COUNTIF('Prism Data'!C60:U60,"N/A")))</f>
        <v>0</v>
      </c>
      <c r="S60" s="62" t="n">
        <f aca="false">(COUNTIF('Prism Data'!C60:U60,"QUCO"))/(19-(COUNTIF('Prism Data'!C60:U60,"N/A")))</f>
        <v>0</v>
      </c>
      <c r="T60" s="62" t="n">
        <f aca="false">(COUNTIF('Prism Data'!C60:U60,"QUMA2"))/(19-(COUNTIF('Prism Data'!C60:U60,"N/A")))</f>
        <v>0</v>
      </c>
      <c r="U60" s="62" t="n">
        <f aca="false">(COUNTIF('Prism Data'!C60:U60,"QUPH"))/(19-(COUNTIF('Prism Data'!C60:U60,"N/A")))</f>
        <v>0</v>
      </c>
      <c r="V60" s="64" t="n">
        <f aca="false">(COUNTIF('Prism Data'!C60:U60,"QUPR"))/(19-(COUNTIF('Prism Data'!C60:U60,"N/A")))</f>
        <v>0</v>
      </c>
      <c r="W60" s="62" t="n">
        <f aca="false">(COUNTIF('Prism Data'!C60:U60,"QURU"))/(19-(COUNTIF('Prism Data'!C60:U60,"N/A")))</f>
        <v>0</v>
      </c>
      <c r="X60" s="62" t="n">
        <f aca="false">(COUNTIF('Prism Data'!C60:U60,"QUVE"))/(19-(COUNTIF('Prism Data'!C60:U60,"N/A")))</f>
        <v>0</v>
      </c>
      <c r="Y60" s="62" t="n">
        <f aca="false">(COUNTIF('Prism Data'!C60:U60,"ROPS"))/(19-(COUNTIF('Prism Data'!C60:U60,"N/A")))</f>
        <v>0</v>
      </c>
      <c r="Z60" s="62" t="n">
        <f aca="false">(COUNTIF('Prism Data'!C60:U60,"SAAL"))/(19-(COUNTIF('Prism Data'!C60:U60,"N/A")))</f>
        <v>0</v>
      </c>
      <c r="AA60" s="64" t="n">
        <f aca="false">(COUNTIF('Prism Data'!C60:U60,"ZDEAD"))/(19-(COUNTIF('Prism Data'!C60:U60,"N/A")))</f>
        <v>0</v>
      </c>
      <c r="AB60" s="62" t="n">
        <f aca="false">SUM(B60:AA60)</f>
        <v>1</v>
      </c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</row>
    <row r="61" customFormat="false" ht="12.75" hidden="false" customHeight="false" outlineLevel="0" collapsed="false">
      <c r="A61" s="61" t="s">
        <v>285</v>
      </c>
      <c r="B61" s="62" t="n">
        <f aca="false">(COUNTIF('Prism Data'!C61:U61,"ACRU"))/(19-(COUNTIF('Prism Data'!C61:U61,"N/A")))</f>
        <v>0.181818181818182</v>
      </c>
      <c r="C61" s="62" t="n">
        <f aca="false">(COUNTIF('Prism Data'!C61:U61,"CACO"))/(19-(COUNTIF('Prism Data'!C61:U61,"N/A")))</f>
        <v>0</v>
      </c>
      <c r="D61" s="62" t="n">
        <f aca="false">(COUNTIF('Prism Data'!C61:U61,"CAGL"))/(19-(COUNTIF('Prism Data'!C61:U61,"N/A")))</f>
        <v>0</v>
      </c>
      <c r="E61" s="62" t="n">
        <f aca="false">(COUNTIF('Prism Data'!C61:U61,"CATO"))/(19-(COUNTIF('Prism Data'!C61:U61,"N/A")))</f>
        <v>0</v>
      </c>
      <c r="F61" s="64" t="n">
        <f aca="false">(COUNTIF('Prism Data'!C61:U61,"COFL"))/(19-(COUNTIF('Prism Data'!C61:U61,"N/A")))</f>
        <v>0</v>
      </c>
      <c r="G61" s="63" t="n">
        <f aca="false">(COUNTIF('Prism Data'!C61:U61,"FAGR"))/(19-(COUNTIF('Prism Data'!C61:U61,"N/A")))</f>
        <v>0.0909090909090909</v>
      </c>
      <c r="H61" s="63" t="n">
        <f aca="false">(COUNTIF('Prism Data'!C61:U61,"FRAM"))/(19-(COUNTIF('Prism Data'!C61:U61,"N/A")))</f>
        <v>0.272727272727273</v>
      </c>
      <c r="I61" s="63" t="n">
        <f aca="false">(COUNTIF('Prism Data'!C61:U61,"FRPE"))/(19-(COUNTIF('Prism Data'!C61:U61,"N/A")))</f>
        <v>0.181818181818182</v>
      </c>
      <c r="J61" s="63" t="n">
        <f aca="false">(COUNTIF('Prism Data'!C61:U61,"LITU"))/(19-(COUNTIF('Prism Data'!C61:U61,"N/A")))</f>
        <v>0.0909090909090909</v>
      </c>
      <c r="K61" s="63" t="n">
        <f aca="false">(COUNTIF('Prism Data'!C61:U61,"MOAL"))/(19-(COUNTIF('Prism Data'!C61:U61,"N/A")))</f>
        <v>0</v>
      </c>
      <c r="L61" s="62" t="n">
        <f aca="false">(COUNTIF('Prism Data'!C61:T61,"MORU"))/(19-(COUNTIF('Prism Data'!C61:T61,"N/A")))</f>
        <v>0</v>
      </c>
      <c r="M61" s="62" t="n">
        <f aca="false">(COUNTIF('Prism Data'!C61:U61,"NYSY"))/(19-(COUNTIF('Prism Data'!C61:U61,"N/A")))</f>
        <v>0</v>
      </c>
      <c r="N61" s="62" t="n">
        <f aca="false">(COUNTIF('Prism Data'!C61:U61,"PATO"))/(19-(COUNTIF('Prism Data'!C61:U61,"N/A")))</f>
        <v>0</v>
      </c>
      <c r="O61" s="62" t="n">
        <f aca="false">(COUNTIF('Prism Data'!C61:U61,"PLOC"))/(19-(COUNTIF('Prism Data'!C61:U61,"N/A")))</f>
        <v>0.0909090909090909</v>
      </c>
      <c r="P61" s="62" t="n">
        <f aca="false">(COUNTIF('Prism Data'!C61:U61,"PRAV"))/(19-(COUNTIF('Prism Data'!C61:U61,"N/A")))</f>
        <v>0</v>
      </c>
      <c r="Q61" s="62" t="n">
        <f aca="false">(COUNTIF('Prism Data'!C61:U61,"PRSE"))/(19-(COUNTIF('Prism Data'!C61:U61,"N/A")))</f>
        <v>0</v>
      </c>
      <c r="R61" s="62" t="n">
        <f aca="false">(COUNTIF('Prism Data'!C61:U61,"QUAL"))/(19-(COUNTIF('Prism Data'!C61:U61,"N/A")))</f>
        <v>0</v>
      </c>
      <c r="S61" s="62" t="n">
        <f aca="false">(COUNTIF('Prism Data'!C61:U61,"QUCO"))/(19-(COUNTIF('Prism Data'!C61:U61,"N/A")))</f>
        <v>0</v>
      </c>
      <c r="T61" s="62" t="n">
        <f aca="false">(COUNTIF('Prism Data'!C61:U61,"QUMA2"))/(19-(COUNTIF('Prism Data'!C61:U61,"N/A")))</f>
        <v>0</v>
      </c>
      <c r="U61" s="62" t="n">
        <f aca="false">(COUNTIF('Prism Data'!C61:U61,"QUPH"))/(19-(COUNTIF('Prism Data'!C61:U61,"N/A")))</f>
        <v>0</v>
      </c>
      <c r="V61" s="64" t="n">
        <f aca="false">(COUNTIF('Prism Data'!C61:U61,"QUPR"))/(19-(COUNTIF('Prism Data'!C61:U61,"N/A")))</f>
        <v>0</v>
      </c>
      <c r="W61" s="62" t="n">
        <f aca="false">(COUNTIF('Prism Data'!C61:U61,"QURU"))/(19-(COUNTIF('Prism Data'!C61:U61,"N/A")))</f>
        <v>0.0909090909090909</v>
      </c>
      <c r="X61" s="62" t="n">
        <f aca="false">(COUNTIF('Prism Data'!C61:U61,"QUVE"))/(19-(COUNTIF('Prism Data'!C61:U61,"N/A")))</f>
        <v>0</v>
      </c>
      <c r="Y61" s="62" t="n">
        <f aca="false">(COUNTIF('Prism Data'!C61:U61,"ROPS"))/(19-(COUNTIF('Prism Data'!C61:U61,"N/A")))</f>
        <v>0</v>
      </c>
      <c r="Z61" s="62" t="n">
        <f aca="false">(COUNTIF('Prism Data'!C61:U61,"SAAL"))/(19-(COUNTIF('Prism Data'!C61:U61,"N/A")))</f>
        <v>0</v>
      </c>
      <c r="AA61" s="64" t="n">
        <f aca="false">(COUNTIF('Prism Data'!C61:U61,"ZDEAD"))/(19-(COUNTIF('Prism Data'!C61:U61,"N/A")))</f>
        <v>0</v>
      </c>
      <c r="AB61" s="62" t="n">
        <f aca="false">SUM(B61:AA61)</f>
        <v>1</v>
      </c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</row>
    <row r="62" customFormat="false" ht="12.75" hidden="false" customHeight="false" outlineLevel="0" collapsed="false">
      <c r="A62" s="61" t="s">
        <v>288</v>
      </c>
      <c r="B62" s="62" t="n">
        <f aca="false">(COUNTIF('Prism Data'!C62:U62,"ACRU"))/(19-(COUNTIF('Prism Data'!C62:U62,"N/A")))</f>
        <v>0.714285714285714</v>
      </c>
      <c r="C62" s="62" t="n">
        <f aca="false">(COUNTIF('Prism Data'!C62:U62,"CACO"))/(19-(COUNTIF('Prism Data'!C62:U62,"N/A")))</f>
        <v>0</v>
      </c>
      <c r="D62" s="62" t="n">
        <f aca="false">(COUNTIF('Prism Data'!C62:U62,"CAGL"))/(19-(COUNTIF('Prism Data'!C62:U62,"N/A")))</f>
        <v>0</v>
      </c>
      <c r="E62" s="62" t="n">
        <f aca="false">(COUNTIF('Prism Data'!C62:U62,"CATO"))/(19-(COUNTIF('Prism Data'!C62:U62,"N/A")))</f>
        <v>0</v>
      </c>
      <c r="F62" s="64" t="n">
        <f aca="false">(COUNTIF('Prism Data'!C62:U62,"COFL"))/(19-(COUNTIF('Prism Data'!C62:U62,"N/A")))</f>
        <v>0</v>
      </c>
      <c r="G62" s="63" t="n">
        <f aca="false">(COUNTIF('Prism Data'!C62:U62,"FAGR"))/(19-(COUNTIF('Prism Data'!C62:U62,"N/A")))</f>
        <v>0</v>
      </c>
      <c r="H62" s="63" t="n">
        <f aca="false">(COUNTIF('Prism Data'!C62:U62,"FRAM"))/(19-(COUNTIF('Prism Data'!C62:U62,"N/A")))</f>
        <v>0.142857142857143</v>
      </c>
      <c r="I62" s="63" t="n">
        <f aca="false">(COUNTIF('Prism Data'!C62:U62,"FRPE"))/(19-(COUNTIF('Prism Data'!C62:U62,"N/A")))</f>
        <v>0</v>
      </c>
      <c r="J62" s="63" t="n">
        <f aca="false">(COUNTIF('Prism Data'!C62:U62,"LITU"))/(19-(COUNTIF('Prism Data'!C62:U62,"N/A")))</f>
        <v>0</v>
      </c>
      <c r="K62" s="63" t="n">
        <f aca="false">(COUNTIF('Prism Data'!C62:U62,"MOAL"))/(19-(COUNTIF('Prism Data'!C62:U62,"N/A")))</f>
        <v>0</v>
      </c>
      <c r="L62" s="62" t="n">
        <f aca="false">(COUNTIF('Prism Data'!C62:T62,"MORU"))/(19-(COUNTIF('Prism Data'!C62:T62,"N/A")))</f>
        <v>0</v>
      </c>
      <c r="M62" s="62" t="n">
        <f aca="false">(COUNTIF('Prism Data'!C62:U62,"NYSY"))/(19-(COUNTIF('Prism Data'!C62:U62,"N/A")))</f>
        <v>0</v>
      </c>
      <c r="N62" s="62" t="n">
        <f aca="false">(COUNTIF('Prism Data'!C62:U62,"PATO"))/(19-(COUNTIF('Prism Data'!C62:U62,"N/A")))</f>
        <v>0</v>
      </c>
      <c r="O62" s="62" t="n">
        <f aca="false">(COUNTIF('Prism Data'!C62:U62,"PLOC"))/(19-(COUNTIF('Prism Data'!C62:U62,"N/A")))</f>
        <v>0.142857142857143</v>
      </c>
      <c r="P62" s="62" t="n">
        <f aca="false">(COUNTIF('Prism Data'!C62:U62,"PRAV"))/(19-(COUNTIF('Prism Data'!C62:U62,"N/A")))</f>
        <v>0</v>
      </c>
      <c r="Q62" s="62" t="n">
        <f aca="false">(COUNTIF('Prism Data'!C62:U62,"PRSE"))/(19-(COUNTIF('Prism Data'!C62:U62,"N/A")))</f>
        <v>0</v>
      </c>
      <c r="R62" s="62" t="n">
        <f aca="false">(COUNTIF('Prism Data'!C62:U62,"QUAL"))/(19-(COUNTIF('Prism Data'!C62:U62,"N/A")))</f>
        <v>0</v>
      </c>
      <c r="S62" s="62" t="n">
        <f aca="false">(COUNTIF('Prism Data'!C62:U62,"QUCO"))/(19-(COUNTIF('Prism Data'!C62:U62,"N/A")))</f>
        <v>0</v>
      </c>
      <c r="T62" s="62" t="n">
        <f aca="false">(COUNTIF('Prism Data'!C62:U62,"QUMA2"))/(19-(COUNTIF('Prism Data'!C62:U62,"N/A")))</f>
        <v>0</v>
      </c>
      <c r="U62" s="62" t="n">
        <f aca="false">(COUNTIF('Prism Data'!C62:U62,"QUPH"))/(19-(COUNTIF('Prism Data'!C62:U62,"N/A")))</f>
        <v>0</v>
      </c>
      <c r="V62" s="64" t="n">
        <f aca="false">(COUNTIF('Prism Data'!C62:U62,"QUPR"))/(19-(COUNTIF('Prism Data'!C62:U62,"N/A")))</f>
        <v>0</v>
      </c>
      <c r="W62" s="62" t="n">
        <f aca="false">(COUNTIF('Prism Data'!C62:U62,"QURU"))/(19-(COUNTIF('Prism Data'!C62:U62,"N/A")))</f>
        <v>0</v>
      </c>
      <c r="X62" s="62" t="n">
        <f aca="false">(COUNTIF('Prism Data'!C62:U62,"QUVE"))/(19-(COUNTIF('Prism Data'!C62:U62,"N/A")))</f>
        <v>0</v>
      </c>
      <c r="Y62" s="62" t="n">
        <f aca="false">(COUNTIF('Prism Data'!C62:U62,"ROPS"))/(19-(COUNTIF('Prism Data'!C62:U62,"N/A")))</f>
        <v>0</v>
      </c>
      <c r="Z62" s="62" t="n">
        <f aca="false">(COUNTIF('Prism Data'!C62:U62,"SAAL"))/(19-(COUNTIF('Prism Data'!C62:U62,"N/A")))</f>
        <v>0</v>
      </c>
      <c r="AA62" s="64" t="n">
        <f aca="false">(COUNTIF('Prism Data'!C62:U62,"ZDEAD"))/(19-(COUNTIF('Prism Data'!C62:U62,"N/A")))</f>
        <v>0</v>
      </c>
      <c r="AB62" s="62" t="n">
        <f aca="false">SUM(B62:AA62)</f>
        <v>1</v>
      </c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</row>
    <row r="63" customFormat="false" ht="12.75" hidden="false" customHeight="false" outlineLevel="0" collapsed="false">
      <c r="A63" s="61" t="s">
        <v>292</v>
      </c>
      <c r="B63" s="62" t="n">
        <f aca="false">(COUNTIF('Prism Data'!C63:U63,"ACRU"))/(19-(COUNTIF('Prism Data'!C63:U63,"N/A")))</f>
        <v>0.444444444444444</v>
      </c>
      <c r="C63" s="62" t="n">
        <f aca="false">(COUNTIF('Prism Data'!C63:U63,"CACO"))/(19-(COUNTIF('Prism Data'!C63:U63,"N/A")))</f>
        <v>0</v>
      </c>
      <c r="D63" s="62" t="n">
        <f aca="false">(COUNTIF('Prism Data'!C63:U63,"CAGL"))/(19-(COUNTIF('Prism Data'!C63:U63,"N/A")))</f>
        <v>0</v>
      </c>
      <c r="E63" s="62" t="n">
        <f aca="false">(COUNTIF('Prism Data'!C63:U63,"CATO"))/(19-(COUNTIF('Prism Data'!C63:U63,"N/A")))</f>
        <v>0</v>
      </c>
      <c r="F63" s="64" t="n">
        <f aca="false">(COUNTIF('Prism Data'!C63:U63,"COFL"))/(19-(COUNTIF('Prism Data'!C63:U63,"N/A")))</f>
        <v>0</v>
      </c>
      <c r="G63" s="63" t="n">
        <f aca="false">(COUNTIF('Prism Data'!C63:U63,"FAGR"))/(19-(COUNTIF('Prism Data'!C63:U63,"N/A")))</f>
        <v>0.111111111111111</v>
      </c>
      <c r="H63" s="63" t="n">
        <f aca="false">(COUNTIF('Prism Data'!C63:U63,"FRAM"))/(19-(COUNTIF('Prism Data'!C63:U63,"N/A")))</f>
        <v>0</v>
      </c>
      <c r="I63" s="63" t="n">
        <f aca="false">(COUNTIF('Prism Data'!C63:U63,"FRPE"))/(19-(COUNTIF('Prism Data'!C63:U63,"N/A")))</f>
        <v>0</v>
      </c>
      <c r="J63" s="63" t="n">
        <f aca="false">(COUNTIF('Prism Data'!C63:U63,"LITU"))/(19-(COUNTIF('Prism Data'!C63:U63,"N/A")))</f>
        <v>0.222222222222222</v>
      </c>
      <c r="K63" s="63" t="n">
        <f aca="false">(COUNTIF('Prism Data'!C63:U63,"MOAL"))/(19-(COUNTIF('Prism Data'!C63:U63,"N/A")))</f>
        <v>0</v>
      </c>
      <c r="L63" s="62" t="n">
        <f aca="false">(COUNTIF('Prism Data'!C63:T63,"MORU"))/(19-(COUNTIF('Prism Data'!C63:T63,"N/A")))</f>
        <v>0</v>
      </c>
      <c r="M63" s="62" t="n">
        <f aca="false">(COUNTIF('Prism Data'!C63:U63,"NYSY"))/(19-(COUNTIF('Prism Data'!C63:U63,"N/A")))</f>
        <v>0</v>
      </c>
      <c r="N63" s="62" t="n">
        <f aca="false">(COUNTIF('Prism Data'!C63:U63,"PATO"))/(19-(COUNTIF('Prism Data'!C63:U63,"N/A")))</f>
        <v>0</v>
      </c>
      <c r="O63" s="62" t="n">
        <f aca="false">(COUNTIF('Prism Data'!C63:U63,"PLOC"))/(19-(COUNTIF('Prism Data'!C63:U63,"N/A")))</f>
        <v>0.111111111111111</v>
      </c>
      <c r="P63" s="62" t="n">
        <f aca="false">(COUNTIF('Prism Data'!C63:U63,"PRAV"))/(19-(COUNTIF('Prism Data'!C63:U63,"N/A")))</f>
        <v>0</v>
      </c>
      <c r="Q63" s="62" t="n">
        <f aca="false">(COUNTIF('Prism Data'!C63:U63,"PRSE"))/(19-(COUNTIF('Prism Data'!C63:U63,"N/A")))</f>
        <v>0.111111111111111</v>
      </c>
      <c r="R63" s="62" t="n">
        <f aca="false">(COUNTIF('Prism Data'!C63:U63,"QUAL"))/(19-(COUNTIF('Prism Data'!C63:U63,"N/A")))</f>
        <v>0</v>
      </c>
      <c r="S63" s="62" t="n">
        <f aca="false">(COUNTIF('Prism Data'!C63:U63,"QUCO"))/(19-(COUNTIF('Prism Data'!C63:U63,"N/A")))</f>
        <v>0</v>
      </c>
      <c r="T63" s="62" t="n">
        <f aca="false">(COUNTIF('Prism Data'!C63:U63,"QUMA2"))/(19-(COUNTIF('Prism Data'!C63:U63,"N/A")))</f>
        <v>0</v>
      </c>
      <c r="U63" s="62" t="n">
        <f aca="false">(COUNTIF('Prism Data'!C63:U63,"QUPH"))/(19-(COUNTIF('Prism Data'!C63:U63,"N/A")))</f>
        <v>0</v>
      </c>
      <c r="V63" s="64" t="n">
        <f aca="false">(COUNTIF('Prism Data'!C63:U63,"QUPR"))/(19-(COUNTIF('Prism Data'!C63:U63,"N/A")))</f>
        <v>0</v>
      </c>
      <c r="W63" s="62" t="n">
        <f aca="false">(COUNTIF('Prism Data'!C63:U63,"QURU"))/(19-(COUNTIF('Prism Data'!C63:U63,"N/A")))</f>
        <v>0</v>
      </c>
      <c r="X63" s="62" t="n">
        <f aca="false">(COUNTIF('Prism Data'!C63:U63,"QUVE"))/(19-(COUNTIF('Prism Data'!C63:U63,"N/A")))</f>
        <v>0</v>
      </c>
      <c r="Y63" s="62" t="n">
        <f aca="false">(COUNTIF('Prism Data'!C63:U63,"ROPS"))/(19-(COUNTIF('Prism Data'!C63:U63,"N/A")))</f>
        <v>0</v>
      </c>
      <c r="Z63" s="62" t="n">
        <f aca="false">(COUNTIF('Prism Data'!C63:U63,"SAAL"))/(19-(COUNTIF('Prism Data'!C63:U63,"N/A")))</f>
        <v>0</v>
      </c>
      <c r="AA63" s="64" t="n">
        <f aca="false">(COUNTIF('Prism Data'!C63:U63,"ZDEAD"))/(19-(COUNTIF('Prism Data'!C63:U63,"N/A")))</f>
        <v>0</v>
      </c>
      <c r="AB63" s="62" t="n">
        <f aca="false">SUM(B63:AA63)</f>
        <v>1</v>
      </c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</row>
    <row r="64" customFormat="false" ht="12.75" hidden="false" customHeight="false" outlineLevel="0" collapsed="false">
      <c r="A64" s="66" t="s">
        <v>296</v>
      </c>
      <c r="B64" s="62" t="n">
        <v>0</v>
      </c>
      <c r="C64" s="62" t="n">
        <v>0</v>
      </c>
      <c r="D64" s="62" t="n">
        <v>0</v>
      </c>
      <c r="E64" s="62" t="n">
        <v>0</v>
      </c>
      <c r="F64" s="65" t="n">
        <v>0</v>
      </c>
      <c r="G64" s="62" t="n">
        <v>0</v>
      </c>
      <c r="H64" s="62" t="n">
        <v>0</v>
      </c>
      <c r="I64" s="62" t="n">
        <v>0</v>
      </c>
      <c r="J64" s="62" t="n">
        <v>0</v>
      </c>
      <c r="K64" s="62" t="n">
        <v>0</v>
      </c>
      <c r="L64" s="62" t="n">
        <v>0</v>
      </c>
      <c r="M64" s="62" t="n">
        <v>0</v>
      </c>
      <c r="N64" s="62" t="n">
        <v>0</v>
      </c>
      <c r="O64" s="62" t="n">
        <v>0</v>
      </c>
      <c r="P64" s="62" t="n">
        <v>0</v>
      </c>
      <c r="Q64" s="62" t="n">
        <v>0</v>
      </c>
      <c r="R64" s="62" t="n">
        <v>0</v>
      </c>
      <c r="S64" s="62" t="n">
        <v>0</v>
      </c>
      <c r="T64" s="62" t="n">
        <v>0</v>
      </c>
      <c r="U64" s="62" t="n">
        <v>0</v>
      </c>
      <c r="V64" s="65" t="n">
        <v>0</v>
      </c>
      <c r="W64" s="62" t="n">
        <v>0</v>
      </c>
      <c r="X64" s="62" t="n">
        <v>0</v>
      </c>
      <c r="Y64" s="62" t="n">
        <v>0</v>
      </c>
      <c r="Z64" s="62" t="n">
        <v>0</v>
      </c>
      <c r="AA64" s="62" t="n">
        <v>0</v>
      </c>
      <c r="AB64" s="62" t="n">
        <f aca="false">SUM(B64:AA64)</f>
        <v>0</v>
      </c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</row>
    <row r="65" customFormat="false" ht="12.75" hidden="false" customHeight="false" outlineLevel="0" collapsed="false">
      <c r="A65" s="66" t="s">
        <v>298</v>
      </c>
      <c r="B65" s="62" t="n">
        <v>0</v>
      </c>
      <c r="C65" s="62" t="n">
        <v>0</v>
      </c>
      <c r="D65" s="62" t="n">
        <v>0</v>
      </c>
      <c r="E65" s="62" t="n">
        <v>0</v>
      </c>
      <c r="F65" s="65" t="n">
        <v>0</v>
      </c>
      <c r="G65" s="62" t="n">
        <v>0</v>
      </c>
      <c r="H65" s="62" t="n">
        <v>0</v>
      </c>
      <c r="I65" s="62" t="n">
        <v>0</v>
      </c>
      <c r="J65" s="62" t="n">
        <v>0</v>
      </c>
      <c r="K65" s="62" t="n">
        <v>0</v>
      </c>
      <c r="L65" s="62" t="n">
        <v>0</v>
      </c>
      <c r="M65" s="62" t="n">
        <v>0</v>
      </c>
      <c r="N65" s="62" t="n">
        <v>0</v>
      </c>
      <c r="O65" s="62" t="n">
        <v>0</v>
      </c>
      <c r="P65" s="62" t="n">
        <v>0</v>
      </c>
      <c r="Q65" s="62" t="n">
        <v>0</v>
      </c>
      <c r="R65" s="62" t="n">
        <v>0</v>
      </c>
      <c r="S65" s="62" t="n">
        <v>0</v>
      </c>
      <c r="T65" s="62" t="n">
        <v>0</v>
      </c>
      <c r="U65" s="62" t="n">
        <v>0</v>
      </c>
      <c r="V65" s="65" t="n">
        <v>0</v>
      </c>
      <c r="W65" s="62" t="n">
        <v>0</v>
      </c>
      <c r="X65" s="62" t="n">
        <v>0</v>
      </c>
      <c r="Y65" s="62" t="n">
        <v>0</v>
      </c>
      <c r="Z65" s="62" t="n">
        <v>0</v>
      </c>
      <c r="AA65" s="62" t="n">
        <v>0</v>
      </c>
      <c r="AB65" s="62" t="n">
        <f aca="false">SUM(B65:AA65)</f>
        <v>0</v>
      </c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</row>
    <row r="66" customFormat="false" ht="12.75" hidden="false" customHeight="false" outlineLevel="0" collapsed="false">
      <c r="A66" s="66" t="s">
        <v>300</v>
      </c>
      <c r="B66" s="62" t="n">
        <v>0</v>
      </c>
      <c r="C66" s="62" t="n">
        <v>0</v>
      </c>
      <c r="D66" s="62" t="n">
        <v>0</v>
      </c>
      <c r="E66" s="62" t="n">
        <v>0</v>
      </c>
      <c r="F66" s="65" t="n">
        <v>0</v>
      </c>
      <c r="G66" s="62" t="n">
        <v>0</v>
      </c>
      <c r="H66" s="62" t="n">
        <v>0</v>
      </c>
      <c r="I66" s="62" t="n">
        <v>0</v>
      </c>
      <c r="J66" s="62" t="n">
        <v>0</v>
      </c>
      <c r="K66" s="62" t="n">
        <v>0</v>
      </c>
      <c r="L66" s="62" t="n">
        <v>0</v>
      </c>
      <c r="M66" s="62" t="n">
        <v>0</v>
      </c>
      <c r="N66" s="62" t="n">
        <v>0</v>
      </c>
      <c r="O66" s="62" t="n">
        <v>0</v>
      </c>
      <c r="P66" s="62" t="n">
        <v>0</v>
      </c>
      <c r="Q66" s="62" t="n">
        <v>0</v>
      </c>
      <c r="R66" s="62" t="n">
        <v>0</v>
      </c>
      <c r="S66" s="62" t="n">
        <v>0</v>
      </c>
      <c r="T66" s="62" t="n">
        <v>0</v>
      </c>
      <c r="U66" s="62" t="n">
        <v>0</v>
      </c>
      <c r="V66" s="65" t="n">
        <v>0</v>
      </c>
      <c r="W66" s="62" t="n">
        <v>0</v>
      </c>
      <c r="X66" s="62" t="n">
        <v>0</v>
      </c>
      <c r="Y66" s="62" t="n">
        <v>0</v>
      </c>
      <c r="Z66" s="62" t="n">
        <v>0</v>
      </c>
      <c r="AA66" s="62" t="n">
        <v>0</v>
      </c>
      <c r="AB66" s="62" t="n">
        <f aca="false">SUM(B66:AA66)</f>
        <v>0</v>
      </c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</row>
    <row r="67" customFormat="false" ht="12.75" hidden="false" customHeight="false" outlineLevel="0" collapsed="false">
      <c r="A67" s="61" t="s">
        <v>302</v>
      </c>
      <c r="B67" s="62" t="n">
        <f aca="false">(COUNTIF('Prism Data'!C67:U67,"ACRU"))/(19-(COUNTIF('Prism Data'!C67:U67,"N/A")))</f>
        <v>0</v>
      </c>
      <c r="C67" s="62" t="n">
        <f aca="false">(COUNTIF('Prism Data'!C67:U67,"CACO"))/(19-(COUNTIF('Prism Data'!C67:U67,"N/A")))</f>
        <v>0.4</v>
      </c>
      <c r="D67" s="62" t="n">
        <f aca="false">(COUNTIF('Prism Data'!C67:U67,"CAGL"))/(19-(COUNTIF('Prism Data'!C67:U67,"N/A")))</f>
        <v>0</v>
      </c>
      <c r="E67" s="62" t="n">
        <f aca="false">(COUNTIF('Prism Data'!C67:U67,"CATO"))/(19-(COUNTIF('Prism Data'!C67:U67,"N/A")))</f>
        <v>0</v>
      </c>
      <c r="F67" s="64" t="n">
        <f aca="false">(COUNTIF('Prism Data'!C67:U67,"COFL"))/(19-(COUNTIF('Prism Data'!C67:U67,"N/A")))</f>
        <v>0</v>
      </c>
      <c r="G67" s="63" t="n">
        <f aca="false">(COUNTIF('Prism Data'!C67:U67,"FAGR"))/(19-(COUNTIF('Prism Data'!C67:U67,"N/A")))</f>
        <v>0</v>
      </c>
      <c r="H67" s="63" t="n">
        <f aca="false">(COUNTIF('Prism Data'!C67:U67,"FRAM"))/(19-(COUNTIF('Prism Data'!C67:U67,"N/A")))</f>
        <v>0.1</v>
      </c>
      <c r="I67" s="63" t="n">
        <f aca="false">(COUNTIF('Prism Data'!C67:U67,"FRPE"))/(19-(COUNTIF('Prism Data'!C67:U67,"N/A")))</f>
        <v>0.2</v>
      </c>
      <c r="J67" s="63" t="n">
        <f aca="false">(COUNTIF('Prism Data'!C67:U67,"LITU"))/(19-(COUNTIF('Prism Data'!C67:U67,"N/A")))</f>
        <v>0.1</v>
      </c>
      <c r="K67" s="63" t="n">
        <f aca="false">(COUNTIF('Prism Data'!C67:U67,"MOAL"))/(19-(COUNTIF('Prism Data'!C67:U67,"N/A")))</f>
        <v>0</v>
      </c>
      <c r="L67" s="62" t="n">
        <f aca="false">(COUNTIF('Prism Data'!C67:T67,"MORU"))/(19-(COUNTIF('Prism Data'!C67:T67,"N/A")))</f>
        <v>0</v>
      </c>
      <c r="M67" s="62" t="n">
        <f aca="false">(COUNTIF('Prism Data'!C67:U67,"NYSY"))/(19-(COUNTIF('Prism Data'!C67:U67,"N/A")))</f>
        <v>0</v>
      </c>
      <c r="N67" s="62" t="n">
        <f aca="false">(COUNTIF('Prism Data'!C67:U67,"PATO"))/(19-(COUNTIF('Prism Data'!C67:U67,"N/A")))</f>
        <v>0</v>
      </c>
      <c r="O67" s="62" t="n">
        <f aca="false">(COUNTIF('Prism Data'!C67:U67,"PLOC"))/(19-(COUNTIF('Prism Data'!C67:U67,"N/A")))</f>
        <v>0</v>
      </c>
      <c r="P67" s="62" t="n">
        <f aca="false">(COUNTIF('Prism Data'!C67:U67,"PRAV"))/(19-(COUNTIF('Prism Data'!C67:U67,"N/A")))</f>
        <v>0</v>
      </c>
      <c r="Q67" s="62" t="n">
        <f aca="false">(COUNTIF('Prism Data'!C67:U67,"PRSE"))/(19-(COUNTIF('Prism Data'!C67:U67,"N/A")))</f>
        <v>0</v>
      </c>
      <c r="R67" s="62" t="n">
        <f aca="false">(COUNTIF('Prism Data'!C67:U67,"QUAL"))/(19-(COUNTIF('Prism Data'!C67:U67,"N/A")))</f>
        <v>0</v>
      </c>
      <c r="S67" s="62" t="n">
        <f aca="false">(COUNTIF('Prism Data'!C67:U67,"QUCO"))/(19-(COUNTIF('Prism Data'!C67:U67,"N/A")))</f>
        <v>0</v>
      </c>
      <c r="T67" s="62" t="n">
        <f aca="false">(COUNTIF('Prism Data'!C67:U67,"QUMA2"))/(19-(COUNTIF('Prism Data'!C67:U67,"N/A")))</f>
        <v>0</v>
      </c>
      <c r="U67" s="62" t="n">
        <f aca="false">(COUNTIF('Prism Data'!C67:U67,"QUPH"))/(19-(COUNTIF('Prism Data'!C67:U67,"N/A")))</f>
        <v>0</v>
      </c>
      <c r="V67" s="64" t="n">
        <f aca="false">(COUNTIF('Prism Data'!C67:U67,"QUPR"))/(19-(COUNTIF('Prism Data'!C67:U67,"N/A")))</f>
        <v>0</v>
      </c>
      <c r="W67" s="62" t="n">
        <f aca="false">(COUNTIF('Prism Data'!C67:U67,"QURU"))/(19-(COUNTIF('Prism Data'!C67:U67,"N/A")))</f>
        <v>0</v>
      </c>
      <c r="X67" s="62" t="n">
        <f aca="false">(COUNTIF('Prism Data'!C67:U67,"QUVE"))/(19-(COUNTIF('Prism Data'!C67:U67,"N/A")))</f>
        <v>0.1</v>
      </c>
      <c r="Y67" s="62" t="n">
        <f aca="false">(COUNTIF('Prism Data'!C67:U67,"ROPS"))/(19-(COUNTIF('Prism Data'!C67:U67,"N/A")))</f>
        <v>0</v>
      </c>
      <c r="Z67" s="62" t="n">
        <f aca="false">(COUNTIF('Prism Data'!C67:U67,"SAAL"))/(19-(COUNTIF('Prism Data'!C67:U67,"N/A")))</f>
        <v>0</v>
      </c>
      <c r="AA67" s="64" t="n">
        <f aca="false">(COUNTIF('Prism Data'!C67:U67,"ZDEAD"))/(19-(COUNTIF('Prism Data'!C67:U67,"N/A")))</f>
        <v>0.1</v>
      </c>
      <c r="AB67" s="62" t="n">
        <f aca="false">SUM(B67:AA67)</f>
        <v>1</v>
      </c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</row>
    <row r="68" customFormat="false" ht="12.75" hidden="false" customHeight="false" outlineLevel="0" collapsed="false">
      <c r="A68" s="62"/>
      <c r="B68" s="62"/>
      <c r="C68" s="62"/>
      <c r="D68" s="62"/>
      <c r="E68" s="62"/>
      <c r="F68" s="63"/>
      <c r="G68" s="63"/>
      <c r="H68" s="63"/>
      <c r="I68" s="63"/>
      <c r="J68" s="63"/>
      <c r="K68" s="63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4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</row>
    <row r="69" customFormat="false" ht="12.75" hidden="false" customHeight="false" outlineLevel="0" collapsed="false">
      <c r="A69" s="62"/>
      <c r="B69" s="62"/>
      <c r="C69" s="62"/>
      <c r="D69" s="62"/>
      <c r="E69" s="62"/>
      <c r="F69" s="63"/>
      <c r="G69" s="63"/>
      <c r="H69" s="63"/>
      <c r="I69" s="63"/>
      <c r="J69" s="63"/>
      <c r="K69" s="63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</row>
    <row r="70" customFormat="false" ht="12.75" hidden="false" customHeight="false" outlineLevel="0" collapsed="false">
      <c r="A70" s="62"/>
      <c r="B70" s="62"/>
      <c r="C70" s="62"/>
      <c r="D70" s="62"/>
      <c r="E70" s="62"/>
      <c r="F70" s="63"/>
      <c r="G70" s="63"/>
      <c r="H70" s="63"/>
      <c r="I70" s="63"/>
      <c r="J70" s="63"/>
      <c r="K70" s="63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</row>
    <row r="71" customFormat="false" ht="12.75" hidden="false" customHeight="false" outlineLevel="0" collapsed="false">
      <c r="A71" s="62"/>
      <c r="B71" s="62"/>
      <c r="C71" s="62"/>
      <c r="D71" s="62"/>
      <c r="E71" s="62"/>
      <c r="F71" s="63"/>
      <c r="G71" s="63"/>
      <c r="H71" s="63"/>
      <c r="I71" s="63"/>
      <c r="J71" s="63"/>
      <c r="K71" s="63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</row>
    <row r="72" customFormat="false" ht="12.75" hidden="false" customHeight="false" outlineLevel="0" collapsed="false">
      <c r="A72" s="62"/>
      <c r="B72" s="62"/>
      <c r="C72" s="62"/>
      <c r="D72" s="62"/>
      <c r="E72" s="62"/>
      <c r="F72" s="63"/>
      <c r="G72" s="63"/>
      <c r="H72" s="63"/>
      <c r="I72" s="63"/>
      <c r="J72" s="63"/>
      <c r="K72" s="63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</row>
    <row r="73" customFormat="false" ht="12.75" hidden="false" customHeight="false" outlineLevel="0" collapsed="false">
      <c r="A73" s="62"/>
      <c r="B73" s="62"/>
      <c r="C73" s="62"/>
      <c r="D73" s="62"/>
      <c r="E73" s="62"/>
      <c r="F73" s="63"/>
      <c r="G73" s="63"/>
      <c r="H73" s="63"/>
      <c r="I73" s="63"/>
      <c r="J73" s="63"/>
      <c r="K73" s="63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</row>
    <row r="74" customFormat="false" ht="12.75" hidden="false" customHeight="false" outlineLevel="0" collapsed="false">
      <c r="A74" s="62"/>
      <c r="B74" s="62"/>
      <c r="C74" s="62"/>
      <c r="D74" s="62"/>
      <c r="E74" s="62"/>
      <c r="F74" s="63"/>
      <c r="G74" s="63"/>
      <c r="H74" s="63"/>
      <c r="I74" s="63"/>
      <c r="J74" s="63"/>
      <c r="K74" s="63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</row>
    <row r="75" customFormat="false" ht="12.75" hidden="false" customHeight="false" outlineLevel="0" collapsed="false">
      <c r="A75" s="62"/>
      <c r="B75" s="62"/>
      <c r="C75" s="62"/>
      <c r="D75" s="62"/>
      <c r="E75" s="62"/>
      <c r="F75" s="63"/>
      <c r="G75" s="63"/>
      <c r="H75" s="63"/>
      <c r="I75" s="63"/>
      <c r="J75" s="63"/>
      <c r="K75" s="63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</row>
    <row r="76" customFormat="false" ht="12.75" hidden="false" customHeight="false" outlineLevel="0" collapsed="false">
      <c r="A76" s="62"/>
      <c r="B76" s="62"/>
      <c r="C76" s="62"/>
      <c r="D76" s="62"/>
      <c r="E76" s="62"/>
      <c r="F76" s="63"/>
      <c r="G76" s="63"/>
      <c r="H76" s="63"/>
      <c r="I76" s="63"/>
      <c r="J76" s="63"/>
      <c r="K76" s="63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</row>
    <row r="77" customFormat="false" ht="12.75" hidden="false" customHeight="false" outlineLevel="0" collapsed="false">
      <c r="A77" s="62"/>
      <c r="B77" s="62"/>
      <c r="C77" s="62"/>
      <c r="D77" s="62"/>
      <c r="E77" s="62"/>
      <c r="F77" s="63"/>
      <c r="G77" s="63"/>
      <c r="H77" s="63"/>
      <c r="I77" s="63"/>
      <c r="J77" s="63"/>
      <c r="K77" s="63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</row>
    <row r="78" customFormat="false" ht="12.75" hidden="false" customHeight="false" outlineLevel="0" collapsed="false">
      <c r="A78" s="62"/>
      <c r="B78" s="62"/>
      <c r="C78" s="62"/>
      <c r="D78" s="62"/>
      <c r="E78" s="62"/>
      <c r="F78" s="63"/>
      <c r="G78" s="63"/>
      <c r="H78" s="63"/>
      <c r="I78" s="63"/>
      <c r="J78" s="63"/>
      <c r="K78" s="63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</row>
    <row r="79" customFormat="false" ht="12.75" hidden="false" customHeight="false" outlineLevel="0" collapsed="false">
      <c r="A79" s="62"/>
      <c r="B79" s="62"/>
      <c r="C79" s="62"/>
      <c r="D79" s="62"/>
      <c r="E79" s="62"/>
      <c r="F79" s="63"/>
      <c r="G79" s="63"/>
      <c r="H79" s="63"/>
      <c r="I79" s="63"/>
      <c r="J79" s="63"/>
      <c r="K79" s="63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</row>
    <row r="80" customFormat="false" ht="12.75" hidden="false" customHeight="false" outlineLevel="0" collapsed="false">
      <c r="A80" s="62"/>
      <c r="B80" s="62"/>
      <c r="C80" s="62"/>
      <c r="D80" s="62"/>
      <c r="E80" s="62"/>
      <c r="F80" s="63"/>
      <c r="G80" s="63"/>
      <c r="H80" s="63"/>
      <c r="I80" s="63"/>
      <c r="J80" s="63"/>
      <c r="K80" s="63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</row>
    <row r="81" customFormat="false" ht="12.75" hidden="false" customHeight="false" outlineLevel="0" collapsed="false">
      <c r="A81" s="62"/>
      <c r="B81" s="62"/>
      <c r="C81" s="62"/>
      <c r="D81" s="62"/>
      <c r="E81" s="62"/>
      <c r="F81" s="63"/>
      <c r="G81" s="63"/>
      <c r="H81" s="63"/>
      <c r="I81" s="63"/>
      <c r="J81" s="63"/>
      <c r="K81" s="63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</row>
    <row r="82" customFormat="false" ht="12.75" hidden="false" customHeight="false" outlineLevel="0" collapsed="false">
      <c r="A82" s="62"/>
      <c r="B82" s="62"/>
      <c r="C82" s="62"/>
      <c r="D82" s="62"/>
      <c r="E82" s="62"/>
      <c r="F82" s="63"/>
      <c r="G82" s="63"/>
      <c r="H82" s="63"/>
      <c r="I82" s="63"/>
      <c r="J82" s="63"/>
      <c r="K82" s="63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</row>
    <row r="83" customFormat="false" ht="12.75" hidden="false" customHeight="false" outlineLevel="0" collapsed="false">
      <c r="A83" s="62"/>
      <c r="B83" s="62"/>
      <c r="C83" s="62"/>
      <c r="D83" s="62"/>
      <c r="E83" s="62"/>
      <c r="F83" s="63"/>
      <c r="G83" s="63"/>
      <c r="H83" s="63"/>
      <c r="I83" s="63"/>
      <c r="J83" s="63"/>
      <c r="K83" s="63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</row>
    <row r="84" customFormat="false" ht="12.75" hidden="false" customHeight="false" outlineLevel="0" collapsed="false">
      <c r="A84" s="62"/>
      <c r="B84" s="62"/>
      <c r="C84" s="62"/>
      <c r="D84" s="62"/>
      <c r="E84" s="62"/>
      <c r="F84" s="63"/>
      <c r="G84" s="63"/>
      <c r="H84" s="63"/>
      <c r="I84" s="63"/>
      <c r="J84" s="63"/>
      <c r="K84" s="63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</row>
    <row r="85" customFormat="false" ht="12.75" hidden="false" customHeight="false" outlineLevel="0" collapsed="false">
      <c r="A85" s="62"/>
      <c r="B85" s="62"/>
      <c r="C85" s="62"/>
      <c r="D85" s="62"/>
      <c r="E85" s="62"/>
      <c r="F85" s="63"/>
      <c r="G85" s="63"/>
      <c r="H85" s="63"/>
      <c r="I85" s="63"/>
      <c r="J85" s="63"/>
      <c r="K85" s="63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</row>
    <row r="86" customFormat="false" ht="12.75" hidden="false" customHeight="false" outlineLevel="0" collapsed="false">
      <c r="A86" s="62"/>
      <c r="B86" s="62"/>
      <c r="C86" s="62"/>
      <c r="D86" s="62"/>
      <c r="E86" s="62"/>
      <c r="F86" s="63"/>
      <c r="G86" s="63"/>
      <c r="H86" s="63"/>
      <c r="I86" s="63"/>
      <c r="J86" s="63"/>
      <c r="K86" s="63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</row>
    <row r="87" customFormat="false" ht="12.75" hidden="false" customHeight="false" outlineLevel="0" collapsed="false">
      <c r="A87" s="62"/>
      <c r="B87" s="62"/>
      <c r="C87" s="62"/>
      <c r="D87" s="62"/>
      <c r="E87" s="62"/>
      <c r="F87" s="63"/>
      <c r="G87" s="63"/>
      <c r="H87" s="63"/>
      <c r="I87" s="63"/>
      <c r="J87" s="63"/>
      <c r="K87" s="63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</row>
    <row r="88" customFormat="false" ht="12.75" hidden="false" customHeight="false" outlineLevel="0" collapsed="false">
      <c r="A88" s="62"/>
      <c r="B88" s="62"/>
      <c r="C88" s="62"/>
      <c r="D88" s="62"/>
      <c r="E88" s="62"/>
      <c r="F88" s="63"/>
      <c r="G88" s="63"/>
      <c r="H88" s="63"/>
      <c r="I88" s="63"/>
      <c r="J88" s="63"/>
      <c r="K88" s="63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</row>
    <row r="89" customFormat="false" ht="12.75" hidden="false" customHeight="false" outlineLevel="0" collapsed="false">
      <c r="A89" s="62"/>
      <c r="B89" s="62"/>
      <c r="C89" s="62"/>
      <c r="D89" s="62"/>
      <c r="E89" s="62"/>
      <c r="F89" s="63"/>
      <c r="G89" s="63"/>
      <c r="H89" s="63"/>
      <c r="I89" s="63"/>
      <c r="J89" s="63"/>
      <c r="K89" s="63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</row>
    <row r="90" customFormat="false" ht="12.75" hidden="false" customHeight="false" outlineLevel="0" collapsed="false">
      <c r="A90" s="62"/>
      <c r="B90" s="62"/>
      <c r="C90" s="62"/>
      <c r="D90" s="62"/>
      <c r="E90" s="62"/>
      <c r="F90" s="63"/>
      <c r="G90" s="63"/>
      <c r="H90" s="63"/>
      <c r="I90" s="63"/>
      <c r="J90" s="63"/>
      <c r="K90" s="63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</row>
    <row r="91" customFormat="false" ht="12.75" hidden="false" customHeight="false" outlineLevel="0" collapsed="false">
      <c r="A91" s="62"/>
      <c r="B91" s="62"/>
      <c r="C91" s="62"/>
      <c r="D91" s="62"/>
      <c r="E91" s="62"/>
      <c r="F91" s="63"/>
      <c r="G91" s="63"/>
      <c r="H91" s="63"/>
      <c r="I91" s="63"/>
      <c r="J91" s="63"/>
      <c r="K91" s="63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</row>
    <row r="92" customFormat="false" ht="12.75" hidden="false" customHeight="false" outlineLevel="0" collapsed="false">
      <c r="A92" s="62"/>
      <c r="B92" s="62"/>
      <c r="C92" s="62"/>
      <c r="D92" s="62"/>
      <c r="E92" s="62"/>
      <c r="F92" s="63"/>
      <c r="G92" s="63"/>
      <c r="H92" s="63"/>
      <c r="I92" s="63"/>
      <c r="J92" s="63"/>
      <c r="K92" s="63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</row>
    <row r="93" customFormat="false" ht="12.75" hidden="false" customHeight="false" outlineLevel="0" collapsed="false">
      <c r="A93" s="62"/>
      <c r="B93" s="62"/>
      <c r="C93" s="62"/>
      <c r="D93" s="62"/>
      <c r="E93" s="62"/>
      <c r="F93" s="63"/>
      <c r="G93" s="63"/>
      <c r="H93" s="63"/>
      <c r="I93" s="63"/>
      <c r="J93" s="63"/>
      <c r="K93" s="63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</row>
    <row r="94" customFormat="false" ht="12.75" hidden="false" customHeight="false" outlineLevel="0" collapsed="false">
      <c r="A94" s="62"/>
      <c r="B94" s="62"/>
      <c r="C94" s="62"/>
      <c r="D94" s="62"/>
      <c r="E94" s="62"/>
      <c r="F94" s="63"/>
      <c r="G94" s="63"/>
      <c r="H94" s="63"/>
      <c r="I94" s="63"/>
      <c r="J94" s="63"/>
      <c r="K94" s="63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</row>
    <row r="95" customFormat="false" ht="12.75" hidden="false" customHeight="false" outlineLevel="0" collapsed="false">
      <c r="A95" s="62"/>
      <c r="B95" s="62"/>
      <c r="C95" s="62"/>
      <c r="D95" s="62"/>
      <c r="E95" s="62"/>
      <c r="F95" s="63"/>
      <c r="G95" s="63"/>
      <c r="H95" s="63"/>
      <c r="I95" s="63"/>
      <c r="J95" s="63"/>
      <c r="K95" s="63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</row>
    <row r="96" customFormat="false" ht="12.75" hidden="false" customHeight="false" outlineLevel="0" collapsed="false">
      <c r="A96" s="62"/>
      <c r="B96" s="62"/>
      <c r="C96" s="62"/>
      <c r="D96" s="62"/>
      <c r="E96" s="62"/>
      <c r="F96" s="63"/>
      <c r="G96" s="63"/>
      <c r="H96" s="63"/>
      <c r="I96" s="63"/>
      <c r="J96" s="63"/>
      <c r="K96" s="63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</row>
    <row r="97" customFormat="false" ht="12.75" hidden="false" customHeight="false" outlineLevel="0" collapsed="false">
      <c r="A97" s="62"/>
      <c r="B97" s="62"/>
      <c r="C97" s="62"/>
      <c r="D97" s="62"/>
      <c r="E97" s="62"/>
      <c r="F97" s="63"/>
      <c r="G97" s="63"/>
      <c r="H97" s="63"/>
      <c r="I97" s="63"/>
      <c r="J97" s="63"/>
      <c r="K97" s="63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</row>
    <row r="98" customFormat="false" ht="12.75" hidden="false" customHeight="false" outlineLevel="0" collapsed="false">
      <c r="A98" s="62"/>
      <c r="B98" s="62"/>
      <c r="C98" s="62"/>
      <c r="D98" s="62"/>
      <c r="E98" s="62"/>
      <c r="F98" s="63"/>
      <c r="G98" s="63"/>
      <c r="H98" s="63"/>
      <c r="I98" s="63"/>
      <c r="J98" s="63"/>
      <c r="K98" s="63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</row>
    <row r="99" customFormat="false" ht="12.75" hidden="false" customHeight="false" outlineLevel="0" collapsed="false">
      <c r="A99" s="62"/>
      <c r="B99" s="62"/>
      <c r="C99" s="62"/>
      <c r="D99" s="62"/>
      <c r="E99" s="62"/>
      <c r="F99" s="63"/>
      <c r="G99" s="63"/>
      <c r="H99" s="63"/>
      <c r="I99" s="63"/>
      <c r="J99" s="63"/>
      <c r="K99" s="63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</row>
    <row r="100" customFormat="false" ht="12.75" hidden="false" customHeight="false" outlineLevel="0" collapsed="false">
      <c r="A100" s="62"/>
      <c r="B100" s="62"/>
      <c r="C100" s="62"/>
      <c r="D100" s="62"/>
      <c r="E100" s="62"/>
      <c r="F100" s="63"/>
      <c r="G100" s="63"/>
      <c r="H100" s="63"/>
      <c r="I100" s="63"/>
      <c r="J100" s="63"/>
      <c r="K100" s="63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</row>
    <row r="101" customFormat="false" ht="12.75" hidden="false" customHeight="false" outlineLevel="0" collapsed="false">
      <c r="A101" s="62"/>
      <c r="B101" s="62"/>
      <c r="C101" s="62"/>
      <c r="D101" s="62"/>
      <c r="E101" s="62"/>
      <c r="F101" s="63"/>
      <c r="G101" s="63"/>
      <c r="H101" s="63"/>
      <c r="I101" s="63"/>
      <c r="J101" s="63"/>
      <c r="K101" s="63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</row>
    <row r="102" customFormat="false" ht="12.75" hidden="false" customHeight="false" outlineLevel="0" collapsed="false">
      <c r="A102" s="62"/>
      <c r="B102" s="62"/>
      <c r="C102" s="62"/>
      <c r="D102" s="62"/>
      <c r="E102" s="62"/>
      <c r="F102" s="63"/>
      <c r="G102" s="63"/>
      <c r="H102" s="63"/>
      <c r="I102" s="63"/>
      <c r="J102" s="63"/>
      <c r="K102" s="63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</row>
    <row r="103" customFormat="false" ht="12.75" hidden="false" customHeight="false" outlineLevel="0" collapsed="false">
      <c r="A103" s="62"/>
      <c r="B103" s="62"/>
      <c r="C103" s="62"/>
      <c r="D103" s="62"/>
      <c r="E103" s="62"/>
      <c r="F103" s="63"/>
      <c r="G103" s="63"/>
      <c r="H103" s="63"/>
      <c r="I103" s="63"/>
      <c r="J103" s="63"/>
      <c r="K103" s="63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</row>
    <row r="104" customFormat="false" ht="12.75" hidden="false" customHeight="false" outlineLevel="0" collapsed="false">
      <c r="A104" s="62"/>
      <c r="B104" s="62"/>
      <c r="C104" s="62"/>
      <c r="D104" s="62"/>
      <c r="E104" s="62"/>
      <c r="F104" s="63"/>
      <c r="G104" s="63"/>
      <c r="H104" s="63"/>
      <c r="I104" s="63"/>
      <c r="J104" s="63"/>
      <c r="K104" s="63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</row>
    <row r="105" customFormat="false" ht="12.75" hidden="false" customHeight="false" outlineLevel="0" collapsed="false">
      <c r="A105" s="62"/>
      <c r="B105" s="62"/>
      <c r="C105" s="62"/>
      <c r="D105" s="62"/>
      <c r="E105" s="62"/>
      <c r="F105" s="63"/>
      <c r="G105" s="63"/>
      <c r="H105" s="63"/>
      <c r="I105" s="63"/>
      <c r="J105" s="63"/>
      <c r="K105" s="63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</row>
    <row r="106" customFormat="false" ht="12.75" hidden="false" customHeight="false" outlineLevel="0" collapsed="false">
      <c r="A106" s="62"/>
      <c r="B106" s="62"/>
      <c r="C106" s="62"/>
      <c r="D106" s="62"/>
      <c r="E106" s="62"/>
      <c r="F106" s="63"/>
      <c r="G106" s="63"/>
      <c r="H106" s="63"/>
      <c r="I106" s="63"/>
      <c r="J106" s="63"/>
      <c r="K106" s="63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</row>
    <row r="107" customFormat="false" ht="12.75" hidden="false" customHeight="false" outlineLevel="0" collapsed="false">
      <c r="A107" s="62"/>
      <c r="B107" s="62"/>
      <c r="C107" s="62"/>
      <c r="D107" s="62"/>
      <c r="E107" s="62"/>
      <c r="F107" s="63"/>
      <c r="G107" s="63"/>
      <c r="H107" s="63"/>
      <c r="I107" s="63"/>
      <c r="J107" s="63"/>
      <c r="K107" s="63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</row>
    <row r="108" customFormat="false" ht="12.75" hidden="false" customHeight="false" outlineLevel="0" collapsed="false">
      <c r="A108" s="62"/>
      <c r="B108" s="62"/>
      <c r="C108" s="62"/>
      <c r="D108" s="62"/>
      <c r="E108" s="62"/>
      <c r="F108" s="63"/>
      <c r="G108" s="63"/>
      <c r="H108" s="63"/>
      <c r="I108" s="63"/>
      <c r="J108" s="63"/>
      <c r="K108" s="63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</row>
    <row r="109" customFormat="false" ht="12.75" hidden="false" customHeight="false" outlineLevel="0" collapsed="false">
      <c r="A109" s="62"/>
      <c r="B109" s="62"/>
      <c r="C109" s="62"/>
      <c r="D109" s="62"/>
      <c r="E109" s="62"/>
      <c r="F109" s="63"/>
      <c r="G109" s="63"/>
      <c r="H109" s="63"/>
      <c r="I109" s="63"/>
      <c r="J109" s="63"/>
      <c r="K109" s="63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</row>
    <row r="110" customFormat="false" ht="12.75" hidden="false" customHeight="false" outlineLevel="0" collapsed="false">
      <c r="A110" s="62"/>
      <c r="B110" s="62"/>
      <c r="C110" s="62"/>
      <c r="D110" s="62"/>
      <c r="E110" s="62"/>
      <c r="F110" s="63"/>
      <c r="G110" s="63"/>
      <c r="H110" s="63"/>
      <c r="I110" s="63"/>
      <c r="J110" s="63"/>
      <c r="K110" s="63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</row>
    <row r="111" customFormat="false" ht="12.75" hidden="false" customHeight="false" outlineLevel="0" collapsed="false">
      <c r="A111" s="62"/>
      <c r="B111" s="62"/>
      <c r="C111" s="62"/>
      <c r="D111" s="62"/>
      <c r="E111" s="62"/>
      <c r="F111" s="63"/>
      <c r="G111" s="63"/>
      <c r="H111" s="63"/>
      <c r="I111" s="63"/>
      <c r="J111" s="63"/>
      <c r="K111" s="63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</row>
    <row r="112" customFormat="false" ht="12.75" hidden="false" customHeight="false" outlineLevel="0" collapsed="false">
      <c r="A112" s="62"/>
      <c r="B112" s="62"/>
      <c r="C112" s="62"/>
      <c r="D112" s="62"/>
      <c r="E112" s="62"/>
      <c r="F112" s="63"/>
      <c r="G112" s="63"/>
      <c r="H112" s="63"/>
      <c r="I112" s="63"/>
      <c r="J112" s="63"/>
      <c r="K112" s="63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  <c r="BR112" s="62"/>
      <c r="BS112" s="62"/>
      <c r="BT112" s="62"/>
      <c r="BU112" s="62"/>
      <c r="BV112" s="62"/>
      <c r="BW112" s="62"/>
      <c r="BX112" s="62"/>
    </row>
    <row r="113" customFormat="false" ht="12.75" hidden="false" customHeight="false" outlineLevel="0" collapsed="false">
      <c r="A113" s="62"/>
      <c r="B113" s="62"/>
      <c r="C113" s="62"/>
      <c r="D113" s="62"/>
      <c r="E113" s="62"/>
      <c r="F113" s="63"/>
      <c r="G113" s="63"/>
      <c r="H113" s="63"/>
      <c r="I113" s="63"/>
      <c r="J113" s="63"/>
      <c r="K113" s="63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  <c r="BR113" s="62"/>
      <c r="BS113" s="62"/>
      <c r="BT113" s="62"/>
      <c r="BU113" s="62"/>
      <c r="BV113" s="62"/>
      <c r="BW113" s="62"/>
      <c r="BX113" s="62"/>
    </row>
    <row r="114" customFormat="false" ht="12.75" hidden="false" customHeight="false" outlineLevel="0" collapsed="false">
      <c r="A114" s="62"/>
      <c r="B114" s="62"/>
      <c r="C114" s="62"/>
      <c r="D114" s="62"/>
      <c r="E114" s="62"/>
      <c r="F114" s="63"/>
      <c r="G114" s="63"/>
      <c r="H114" s="63"/>
      <c r="I114" s="63"/>
      <c r="J114" s="63"/>
      <c r="K114" s="63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</row>
    <row r="115" customFormat="false" ht="12.75" hidden="false" customHeight="false" outlineLevel="0" collapsed="false">
      <c r="A115" s="62"/>
      <c r="B115" s="62"/>
      <c r="C115" s="62"/>
      <c r="D115" s="62"/>
      <c r="E115" s="62"/>
      <c r="F115" s="63"/>
      <c r="G115" s="63"/>
      <c r="H115" s="63"/>
      <c r="I115" s="63"/>
      <c r="J115" s="63"/>
      <c r="K115" s="63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  <c r="BO115" s="62"/>
      <c r="BP115" s="62"/>
      <c r="BQ115" s="62"/>
      <c r="BR115" s="62"/>
      <c r="BS115" s="62"/>
      <c r="BT115" s="62"/>
      <c r="BU115" s="62"/>
      <c r="BV115" s="62"/>
      <c r="BW115" s="62"/>
      <c r="BX115" s="62"/>
    </row>
    <row r="116" customFormat="false" ht="12.75" hidden="false" customHeight="false" outlineLevel="0" collapsed="false">
      <c r="A116" s="62"/>
      <c r="B116" s="62"/>
      <c r="C116" s="62"/>
      <c r="D116" s="62"/>
      <c r="E116" s="62"/>
      <c r="F116" s="63"/>
      <c r="G116" s="63"/>
      <c r="H116" s="63"/>
      <c r="I116" s="63"/>
      <c r="J116" s="63"/>
      <c r="K116" s="63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  <c r="BR116" s="62"/>
      <c r="BS116" s="62"/>
      <c r="BT116" s="62"/>
      <c r="BU116" s="62"/>
      <c r="BV116" s="62"/>
      <c r="BW116" s="62"/>
      <c r="BX116" s="62"/>
    </row>
    <row r="117" customFormat="false" ht="12.75" hidden="false" customHeight="false" outlineLevel="0" collapsed="false">
      <c r="A117" s="62"/>
      <c r="B117" s="62"/>
      <c r="C117" s="62"/>
      <c r="D117" s="62"/>
      <c r="E117" s="62"/>
      <c r="F117" s="63"/>
      <c r="G117" s="63"/>
      <c r="H117" s="63"/>
      <c r="I117" s="63"/>
      <c r="J117" s="63"/>
      <c r="K117" s="63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</row>
    <row r="118" customFormat="false" ht="12.75" hidden="false" customHeight="false" outlineLevel="0" collapsed="false">
      <c r="A118" s="62"/>
      <c r="B118" s="62"/>
      <c r="C118" s="62"/>
      <c r="D118" s="62"/>
      <c r="E118" s="62"/>
      <c r="F118" s="63"/>
      <c r="G118" s="63"/>
      <c r="H118" s="63"/>
      <c r="I118" s="63"/>
      <c r="J118" s="63"/>
      <c r="K118" s="63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  <c r="BO118" s="62"/>
      <c r="BP118" s="62"/>
      <c r="BQ118" s="62"/>
      <c r="BR118" s="62"/>
      <c r="BS118" s="62"/>
      <c r="BT118" s="62"/>
      <c r="BU118" s="62"/>
      <c r="BV118" s="62"/>
      <c r="BW118" s="62"/>
      <c r="BX118" s="62"/>
    </row>
    <row r="119" customFormat="false" ht="12.75" hidden="false" customHeight="false" outlineLevel="0" collapsed="false">
      <c r="A119" s="62"/>
      <c r="B119" s="62"/>
      <c r="C119" s="62"/>
      <c r="D119" s="62"/>
      <c r="E119" s="62"/>
      <c r="F119" s="63"/>
      <c r="G119" s="63"/>
      <c r="H119" s="63"/>
      <c r="I119" s="63"/>
      <c r="J119" s="63"/>
      <c r="K119" s="63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  <c r="BF119" s="62"/>
      <c r="BG119" s="62"/>
      <c r="BH119" s="62"/>
      <c r="BI119" s="62"/>
      <c r="BJ119" s="62"/>
      <c r="BK119" s="62"/>
      <c r="BL119" s="62"/>
      <c r="BM119" s="62"/>
      <c r="BN119" s="62"/>
      <c r="BO119" s="62"/>
      <c r="BP119" s="62"/>
      <c r="BQ119" s="62"/>
      <c r="BR119" s="62"/>
      <c r="BS119" s="62"/>
      <c r="BT119" s="62"/>
      <c r="BU119" s="62"/>
      <c r="BV119" s="62"/>
      <c r="BW119" s="62"/>
      <c r="BX119" s="62"/>
    </row>
    <row r="120" customFormat="false" ht="12.75" hidden="false" customHeight="false" outlineLevel="0" collapsed="false">
      <c r="A120" s="62"/>
      <c r="B120" s="62"/>
      <c r="C120" s="62"/>
      <c r="D120" s="62"/>
      <c r="E120" s="62"/>
      <c r="F120" s="63"/>
      <c r="G120" s="63"/>
      <c r="H120" s="63"/>
      <c r="I120" s="63"/>
      <c r="J120" s="63"/>
      <c r="K120" s="63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</row>
    <row r="121" customFormat="false" ht="12.75" hidden="false" customHeight="false" outlineLevel="0" collapsed="false">
      <c r="A121" s="62"/>
      <c r="B121" s="62"/>
      <c r="C121" s="62"/>
      <c r="D121" s="62"/>
      <c r="E121" s="62"/>
      <c r="F121" s="63"/>
      <c r="G121" s="63"/>
      <c r="H121" s="63"/>
      <c r="I121" s="63"/>
      <c r="J121" s="63"/>
      <c r="K121" s="63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  <c r="BS121" s="62"/>
      <c r="BT121" s="62"/>
      <c r="BU121" s="62"/>
      <c r="BV121" s="62"/>
      <c r="BW121" s="62"/>
      <c r="BX121" s="62"/>
    </row>
    <row r="122" customFormat="false" ht="12.75" hidden="false" customHeight="false" outlineLevel="0" collapsed="false">
      <c r="A122" s="62"/>
      <c r="B122" s="62"/>
      <c r="C122" s="62"/>
      <c r="D122" s="62"/>
      <c r="E122" s="62"/>
      <c r="F122" s="63"/>
      <c r="G122" s="63"/>
      <c r="H122" s="63"/>
      <c r="I122" s="63"/>
      <c r="J122" s="63"/>
      <c r="K122" s="63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</row>
    <row r="123" customFormat="false" ht="12.75" hidden="false" customHeight="false" outlineLevel="0" collapsed="false">
      <c r="A123" s="62"/>
      <c r="B123" s="62"/>
      <c r="C123" s="62"/>
      <c r="D123" s="62"/>
      <c r="E123" s="62"/>
      <c r="F123" s="63"/>
      <c r="G123" s="63"/>
      <c r="H123" s="63"/>
      <c r="I123" s="63"/>
      <c r="J123" s="63"/>
      <c r="K123" s="63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</row>
    <row r="124" customFormat="false" ht="12.75" hidden="false" customHeight="false" outlineLevel="0" collapsed="false">
      <c r="A124" s="62"/>
      <c r="B124" s="62"/>
      <c r="C124" s="62"/>
      <c r="D124" s="62"/>
      <c r="E124" s="62"/>
      <c r="F124" s="63"/>
      <c r="G124" s="63"/>
      <c r="H124" s="63"/>
      <c r="I124" s="63"/>
      <c r="J124" s="63"/>
      <c r="K124" s="63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</row>
    <row r="125" customFormat="false" ht="12.75" hidden="false" customHeight="false" outlineLevel="0" collapsed="false">
      <c r="A125" s="62"/>
      <c r="B125" s="62"/>
      <c r="C125" s="62"/>
      <c r="D125" s="62"/>
      <c r="E125" s="62"/>
      <c r="F125" s="63"/>
      <c r="G125" s="63"/>
      <c r="H125" s="63"/>
      <c r="I125" s="63"/>
      <c r="J125" s="63"/>
      <c r="K125" s="63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</row>
    <row r="126" customFormat="false" ht="12.75" hidden="false" customHeight="false" outlineLevel="0" collapsed="false">
      <c r="A126" s="62"/>
      <c r="B126" s="62"/>
      <c r="C126" s="62"/>
      <c r="D126" s="62"/>
      <c r="E126" s="62"/>
      <c r="F126" s="63"/>
      <c r="G126" s="63"/>
      <c r="H126" s="63"/>
      <c r="I126" s="63"/>
      <c r="J126" s="63"/>
      <c r="K126" s="63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  <c r="BO126" s="62"/>
      <c r="BP126" s="62"/>
      <c r="BQ126" s="62"/>
      <c r="BR126" s="62"/>
      <c r="BS126" s="62"/>
      <c r="BT126" s="62"/>
      <c r="BU126" s="62"/>
      <c r="BV126" s="62"/>
      <c r="BW126" s="62"/>
      <c r="BX126" s="62"/>
    </row>
    <row r="127" customFormat="false" ht="12.75" hidden="false" customHeight="false" outlineLevel="0" collapsed="false">
      <c r="A127" s="62"/>
      <c r="B127" s="62"/>
      <c r="C127" s="62"/>
      <c r="D127" s="62"/>
      <c r="E127" s="62"/>
      <c r="F127" s="63"/>
      <c r="G127" s="63"/>
      <c r="H127" s="63"/>
      <c r="I127" s="63"/>
      <c r="J127" s="63"/>
      <c r="K127" s="63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</row>
    <row r="128" customFormat="false" ht="12.75" hidden="false" customHeight="false" outlineLevel="0" collapsed="false">
      <c r="A128" s="62"/>
      <c r="B128" s="62"/>
      <c r="C128" s="62"/>
      <c r="D128" s="62"/>
      <c r="E128" s="62"/>
      <c r="F128" s="63"/>
      <c r="G128" s="63"/>
      <c r="H128" s="63"/>
      <c r="I128" s="63"/>
      <c r="J128" s="63"/>
      <c r="K128" s="63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</row>
    <row r="129" customFormat="false" ht="12.75" hidden="false" customHeight="false" outlineLevel="0" collapsed="false">
      <c r="A129" s="62"/>
      <c r="B129" s="62"/>
      <c r="C129" s="62"/>
      <c r="D129" s="62"/>
      <c r="E129" s="62"/>
      <c r="F129" s="63"/>
      <c r="G129" s="63"/>
      <c r="H129" s="63"/>
      <c r="I129" s="63"/>
      <c r="J129" s="63"/>
      <c r="K129" s="63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  <c r="BO129" s="62"/>
      <c r="BP129" s="62"/>
      <c r="BQ129" s="62"/>
      <c r="BR129" s="62"/>
      <c r="BS129" s="62"/>
      <c r="BT129" s="62"/>
      <c r="BU129" s="62"/>
      <c r="BV129" s="62"/>
      <c r="BW129" s="62"/>
      <c r="BX129" s="62"/>
    </row>
    <row r="130" customFormat="false" ht="12.75" hidden="false" customHeight="false" outlineLevel="0" collapsed="false">
      <c r="A130" s="62"/>
      <c r="B130" s="62"/>
      <c r="C130" s="62"/>
      <c r="D130" s="62"/>
      <c r="E130" s="62"/>
      <c r="F130" s="63"/>
      <c r="G130" s="63"/>
      <c r="H130" s="63"/>
      <c r="I130" s="63"/>
      <c r="J130" s="63"/>
      <c r="K130" s="63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  <c r="BF130" s="62"/>
      <c r="BG130" s="62"/>
      <c r="BH130" s="62"/>
      <c r="BI130" s="62"/>
      <c r="BJ130" s="62"/>
      <c r="BK130" s="62"/>
      <c r="BL130" s="62"/>
      <c r="BM130" s="62"/>
      <c r="BN130" s="62"/>
      <c r="BO130" s="62"/>
      <c r="BP130" s="62"/>
      <c r="BQ130" s="62"/>
      <c r="BR130" s="62"/>
      <c r="BS130" s="62"/>
      <c r="BT130" s="62"/>
      <c r="BU130" s="62"/>
      <c r="BV130" s="62"/>
      <c r="BW130" s="62"/>
      <c r="BX130" s="62"/>
    </row>
    <row r="131" customFormat="false" ht="12.75" hidden="false" customHeight="false" outlineLevel="0" collapsed="false">
      <c r="A131" s="62"/>
      <c r="B131" s="62"/>
      <c r="C131" s="62"/>
      <c r="D131" s="62"/>
      <c r="E131" s="62"/>
      <c r="F131" s="63"/>
      <c r="G131" s="63"/>
      <c r="H131" s="63"/>
      <c r="I131" s="63"/>
      <c r="J131" s="63"/>
      <c r="K131" s="63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</row>
    <row r="132" customFormat="false" ht="12.75" hidden="false" customHeight="false" outlineLevel="0" collapsed="false">
      <c r="A132" s="62"/>
      <c r="B132" s="62"/>
      <c r="C132" s="62"/>
      <c r="D132" s="62"/>
      <c r="E132" s="62"/>
      <c r="F132" s="63"/>
      <c r="G132" s="63"/>
      <c r="H132" s="63"/>
      <c r="I132" s="63"/>
      <c r="J132" s="63"/>
      <c r="K132" s="63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  <c r="BF132" s="62"/>
      <c r="BG132" s="62"/>
      <c r="BH132" s="62"/>
      <c r="BI132" s="62"/>
      <c r="BJ132" s="62"/>
      <c r="BK132" s="62"/>
      <c r="BL132" s="62"/>
      <c r="BM132" s="62"/>
      <c r="BN132" s="62"/>
      <c r="BO132" s="62"/>
      <c r="BP132" s="62"/>
      <c r="BQ132" s="62"/>
      <c r="BR132" s="62"/>
      <c r="BS132" s="62"/>
      <c r="BT132" s="62"/>
      <c r="BU132" s="62"/>
      <c r="BV132" s="62"/>
      <c r="BW132" s="62"/>
      <c r="BX132" s="62"/>
    </row>
    <row r="133" customFormat="false" ht="12.75" hidden="false" customHeight="false" outlineLevel="0" collapsed="false">
      <c r="A133" s="62"/>
      <c r="B133" s="62"/>
      <c r="C133" s="62"/>
      <c r="D133" s="62"/>
      <c r="E133" s="62"/>
      <c r="F133" s="63"/>
      <c r="G133" s="63"/>
      <c r="H133" s="63"/>
      <c r="I133" s="63"/>
      <c r="J133" s="63"/>
      <c r="K133" s="63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  <c r="BF133" s="62"/>
      <c r="BG133" s="62"/>
      <c r="BH133" s="62"/>
      <c r="BI133" s="62"/>
      <c r="BJ133" s="62"/>
      <c r="BK133" s="62"/>
      <c r="BL133" s="62"/>
      <c r="BM133" s="62"/>
      <c r="BN133" s="62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</row>
    <row r="134" customFormat="false" ht="12.75" hidden="false" customHeight="false" outlineLevel="0" collapsed="false">
      <c r="A134" s="67"/>
      <c r="B134" s="67"/>
      <c r="C134" s="67"/>
      <c r="D134" s="67"/>
      <c r="E134" s="67"/>
      <c r="F134" s="63"/>
      <c r="G134" s="63"/>
      <c r="H134" s="63"/>
      <c r="I134" s="63"/>
      <c r="J134" s="63"/>
      <c r="K134" s="63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</row>
    <row r="135" customFormat="false" ht="12.75" hidden="false" customHeight="false" outlineLevel="0" collapsed="false">
      <c r="A135" s="67"/>
      <c r="B135" s="67"/>
      <c r="C135" s="67"/>
      <c r="D135" s="67"/>
      <c r="E135" s="67"/>
      <c r="F135" s="63"/>
      <c r="G135" s="63"/>
      <c r="H135" s="63"/>
      <c r="I135" s="63"/>
      <c r="J135" s="63"/>
      <c r="K135" s="63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</row>
    <row r="136" customFormat="false" ht="12.75" hidden="false" customHeight="false" outlineLevel="0" collapsed="false">
      <c r="A136" s="67"/>
      <c r="B136" s="67"/>
      <c r="C136" s="67"/>
      <c r="D136" s="67"/>
      <c r="E136" s="67"/>
      <c r="F136" s="63"/>
      <c r="G136" s="63"/>
      <c r="H136" s="63"/>
      <c r="I136" s="63"/>
      <c r="J136" s="63"/>
      <c r="K136" s="63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</row>
    <row r="137" customFormat="false" ht="12.75" hidden="false" customHeight="false" outlineLevel="0" collapsed="false">
      <c r="A137" s="67"/>
      <c r="B137" s="67"/>
      <c r="C137" s="67"/>
      <c r="D137" s="67"/>
      <c r="E137" s="67"/>
      <c r="F137" s="63"/>
      <c r="G137" s="63"/>
      <c r="H137" s="63"/>
      <c r="I137" s="63"/>
      <c r="J137" s="63"/>
      <c r="K137" s="63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</row>
    <row r="138" customFormat="false" ht="12.75" hidden="false" customHeight="false" outlineLevel="0" collapsed="false">
      <c r="A138" s="67"/>
      <c r="B138" s="67"/>
      <c r="C138" s="67"/>
      <c r="D138" s="67"/>
      <c r="E138" s="67"/>
      <c r="F138" s="63"/>
      <c r="G138" s="63"/>
      <c r="H138" s="63"/>
      <c r="I138" s="63"/>
      <c r="J138" s="63"/>
      <c r="K138" s="63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</row>
    <row r="139" customFormat="false" ht="12.75" hidden="false" customHeight="false" outlineLevel="0" collapsed="false">
      <c r="A139" s="67"/>
      <c r="B139" s="67"/>
      <c r="C139" s="67"/>
      <c r="D139" s="67"/>
      <c r="E139" s="67"/>
      <c r="F139" s="63"/>
      <c r="G139" s="63"/>
      <c r="H139" s="63"/>
      <c r="I139" s="63"/>
      <c r="J139" s="63"/>
      <c r="K139" s="63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</row>
    <row r="140" customFormat="false" ht="12.75" hidden="false" customHeight="false" outlineLevel="0" collapsed="false">
      <c r="A140" s="67"/>
      <c r="B140" s="67"/>
      <c r="C140" s="67"/>
      <c r="D140" s="67"/>
      <c r="E140" s="67"/>
      <c r="F140" s="63"/>
      <c r="G140" s="63"/>
      <c r="H140" s="63"/>
      <c r="I140" s="63"/>
      <c r="J140" s="63"/>
      <c r="K140" s="63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</row>
    <row r="141" customFormat="false" ht="12.75" hidden="false" customHeight="false" outlineLevel="0" collapsed="false">
      <c r="A141" s="67"/>
      <c r="B141" s="67"/>
      <c r="C141" s="67"/>
      <c r="D141" s="67"/>
      <c r="E141" s="67"/>
      <c r="F141" s="63"/>
      <c r="G141" s="63"/>
      <c r="H141" s="63"/>
      <c r="I141" s="63"/>
      <c r="J141" s="63"/>
      <c r="K141" s="63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</row>
    <row r="142" customFormat="false" ht="12.75" hidden="false" customHeight="false" outlineLevel="0" collapsed="false">
      <c r="A142" s="67"/>
      <c r="B142" s="67"/>
      <c r="C142" s="67"/>
      <c r="D142" s="67"/>
      <c r="E142" s="67"/>
      <c r="F142" s="63"/>
      <c r="G142" s="63"/>
      <c r="H142" s="63"/>
      <c r="I142" s="63"/>
      <c r="J142" s="63"/>
      <c r="K142" s="63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</row>
    <row r="143" customFormat="false" ht="12.75" hidden="false" customHeight="false" outlineLevel="0" collapsed="false">
      <c r="A143" s="67"/>
      <c r="B143" s="67"/>
      <c r="C143" s="67"/>
      <c r="D143" s="67"/>
      <c r="E143" s="67"/>
      <c r="F143" s="63"/>
      <c r="G143" s="63"/>
      <c r="H143" s="63"/>
      <c r="I143" s="63"/>
      <c r="J143" s="63"/>
      <c r="K143" s="63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</row>
    <row r="144" customFormat="false" ht="12.75" hidden="false" customHeight="false" outlineLevel="0" collapsed="false">
      <c r="A144" s="67"/>
      <c r="B144" s="67"/>
      <c r="C144" s="67"/>
      <c r="D144" s="67"/>
      <c r="E144" s="67"/>
      <c r="F144" s="63"/>
      <c r="G144" s="63"/>
      <c r="H144" s="63"/>
      <c r="I144" s="63"/>
      <c r="J144" s="63"/>
      <c r="K144" s="63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</row>
    <row r="145" customFormat="false" ht="12.75" hidden="false" customHeight="false" outlineLevel="0" collapsed="false">
      <c r="A145" s="67"/>
      <c r="B145" s="67"/>
      <c r="C145" s="67"/>
      <c r="D145" s="67"/>
      <c r="E145" s="67"/>
      <c r="F145" s="63"/>
      <c r="G145" s="63"/>
      <c r="H145" s="63"/>
      <c r="I145" s="63"/>
      <c r="J145" s="63"/>
      <c r="K145" s="63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</row>
    <row r="146" customFormat="false" ht="12.75" hidden="false" customHeight="false" outlineLevel="0" collapsed="false">
      <c r="A146" s="67"/>
      <c r="B146" s="67"/>
      <c r="C146" s="67"/>
      <c r="D146" s="67"/>
      <c r="E146" s="67"/>
      <c r="F146" s="63"/>
      <c r="G146" s="63"/>
      <c r="H146" s="63"/>
      <c r="I146" s="63"/>
      <c r="J146" s="63"/>
      <c r="K146" s="63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</row>
    <row r="147" customFormat="false" ht="12.75" hidden="false" customHeight="false" outlineLevel="0" collapsed="false">
      <c r="A147" s="67"/>
      <c r="B147" s="67"/>
      <c r="C147" s="67"/>
      <c r="D147" s="67"/>
      <c r="E147" s="67"/>
      <c r="F147" s="63"/>
      <c r="G147" s="63"/>
      <c r="H147" s="63"/>
      <c r="I147" s="63"/>
      <c r="J147" s="63"/>
      <c r="K147" s="63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</row>
    <row r="148" customFormat="false" ht="12.75" hidden="false" customHeight="false" outlineLevel="0" collapsed="false">
      <c r="A148" s="67"/>
      <c r="B148" s="67"/>
      <c r="C148" s="67"/>
      <c r="D148" s="67"/>
      <c r="E148" s="67"/>
      <c r="F148" s="63"/>
      <c r="G148" s="63"/>
      <c r="H148" s="63"/>
      <c r="I148" s="63"/>
      <c r="J148" s="63"/>
      <c r="K148" s="63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</row>
    <row r="149" customFormat="false" ht="12.75" hidden="false" customHeight="false" outlineLevel="0" collapsed="false">
      <c r="A149" s="67"/>
      <c r="B149" s="67"/>
      <c r="C149" s="67"/>
      <c r="D149" s="67"/>
      <c r="E149" s="67"/>
      <c r="F149" s="63"/>
      <c r="G149" s="63"/>
      <c r="H149" s="63"/>
      <c r="I149" s="63"/>
      <c r="J149" s="63"/>
      <c r="K149" s="63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</row>
    <row r="150" customFormat="false" ht="12.75" hidden="false" customHeight="false" outlineLevel="0" collapsed="false">
      <c r="A150" s="67"/>
      <c r="B150" s="67"/>
      <c r="C150" s="67"/>
      <c r="D150" s="67"/>
      <c r="E150" s="67"/>
      <c r="F150" s="63"/>
      <c r="G150" s="63"/>
      <c r="H150" s="63"/>
      <c r="I150" s="63"/>
      <c r="J150" s="63"/>
      <c r="K150" s="63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</row>
    <row r="151" customFormat="false" ht="12.75" hidden="false" customHeight="false" outlineLevel="0" collapsed="false">
      <c r="A151" s="67"/>
      <c r="B151" s="67"/>
      <c r="C151" s="67"/>
      <c r="D151" s="67"/>
      <c r="E151" s="67"/>
      <c r="F151" s="63"/>
      <c r="G151" s="63"/>
      <c r="H151" s="63"/>
      <c r="I151" s="63"/>
      <c r="J151" s="63"/>
      <c r="K151" s="63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</row>
    <row r="152" customFormat="false" ht="12.75" hidden="false" customHeight="false" outlineLevel="0" collapsed="false">
      <c r="A152" s="67"/>
      <c r="B152" s="67"/>
      <c r="C152" s="67"/>
      <c r="D152" s="67"/>
      <c r="E152" s="67"/>
      <c r="F152" s="63"/>
      <c r="G152" s="63"/>
      <c r="H152" s="63"/>
      <c r="I152" s="63"/>
      <c r="J152" s="63"/>
      <c r="K152" s="63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</row>
    <row r="153" customFormat="false" ht="12.75" hidden="false" customHeight="false" outlineLevel="0" collapsed="false">
      <c r="A153" s="67"/>
      <c r="B153" s="67"/>
      <c r="C153" s="67"/>
      <c r="D153" s="67"/>
      <c r="E153" s="67"/>
      <c r="F153" s="63"/>
      <c r="G153" s="63"/>
      <c r="H153" s="63"/>
      <c r="I153" s="63"/>
      <c r="J153" s="63"/>
      <c r="K153" s="63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</row>
    <row r="154" customFormat="false" ht="12.75" hidden="false" customHeight="false" outlineLevel="0" collapsed="false">
      <c r="A154" s="67"/>
      <c r="B154" s="67"/>
      <c r="C154" s="67"/>
      <c r="D154" s="67"/>
      <c r="E154" s="67"/>
      <c r="F154" s="63"/>
      <c r="G154" s="63"/>
      <c r="H154" s="63"/>
      <c r="I154" s="63"/>
      <c r="J154" s="63"/>
      <c r="K154" s="63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</row>
    <row r="155" customFormat="false" ht="12.75" hidden="false" customHeight="false" outlineLevel="0" collapsed="false">
      <c r="A155" s="67"/>
      <c r="B155" s="67"/>
      <c r="C155" s="67"/>
      <c r="D155" s="67"/>
      <c r="E155" s="67"/>
      <c r="F155" s="63"/>
      <c r="G155" s="63"/>
      <c r="H155" s="63"/>
      <c r="I155" s="63"/>
      <c r="J155" s="63"/>
      <c r="K155" s="63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</row>
    <row r="156" customFormat="false" ht="12.75" hidden="false" customHeight="false" outlineLevel="0" collapsed="false">
      <c r="A156" s="67"/>
      <c r="B156" s="67"/>
      <c r="C156" s="67"/>
      <c r="D156" s="67"/>
      <c r="E156" s="67"/>
      <c r="F156" s="63"/>
      <c r="G156" s="63"/>
      <c r="H156" s="63"/>
      <c r="I156" s="63"/>
      <c r="J156" s="63"/>
      <c r="K156" s="63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</row>
    <row r="157" customFormat="false" ht="12.75" hidden="false" customHeight="false" outlineLevel="0" collapsed="false">
      <c r="A157" s="67"/>
      <c r="B157" s="67"/>
      <c r="C157" s="67"/>
      <c r="D157" s="67"/>
      <c r="E157" s="67"/>
      <c r="F157" s="63"/>
      <c r="G157" s="63"/>
      <c r="H157" s="63"/>
      <c r="I157" s="63"/>
      <c r="J157" s="63"/>
      <c r="K157" s="63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</row>
    <row r="158" customFormat="false" ht="12.75" hidden="false" customHeight="false" outlineLevel="0" collapsed="false">
      <c r="A158" s="67"/>
      <c r="B158" s="67"/>
      <c r="C158" s="67"/>
      <c r="D158" s="67"/>
      <c r="E158" s="67"/>
      <c r="F158" s="63"/>
      <c r="G158" s="63"/>
      <c r="H158" s="63"/>
      <c r="I158" s="63"/>
      <c r="J158" s="63"/>
      <c r="K158" s="63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</row>
    <row r="159" customFormat="false" ht="12.75" hidden="false" customHeight="false" outlineLevel="0" collapsed="false">
      <c r="A159" s="67"/>
      <c r="B159" s="67"/>
      <c r="C159" s="67"/>
      <c r="D159" s="67"/>
      <c r="E159" s="67"/>
      <c r="F159" s="63"/>
      <c r="G159" s="63"/>
      <c r="H159" s="63"/>
      <c r="I159" s="63"/>
      <c r="J159" s="63"/>
      <c r="K159" s="63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</row>
    <row r="160" customFormat="false" ht="12.75" hidden="false" customHeight="false" outlineLevel="0" collapsed="false">
      <c r="A160" s="67"/>
      <c r="B160" s="67"/>
      <c r="C160" s="67"/>
      <c r="D160" s="67"/>
      <c r="E160" s="67"/>
      <c r="F160" s="63"/>
      <c r="G160" s="63"/>
      <c r="H160" s="63"/>
      <c r="I160" s="63"/>
      <c r="J160" s="63"/>
      <c r="K160" s="63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</row>
    <row r="161" customFormat="false" ht="12.75" hidden="false" customHeight="false" outlineLevel="0" collapsed="false">
      <c r="A161" s="67"/>
      <c r="B161" s="67"/>
      <c r="C161" s="67"/>
      <c r="D161" s="67"/>
      <c r="E161" s="67"/>
      <c r="F161" s="63"/>
      <c r="G161" s="63"/>
      <c r="H161" s="63"/>
      <c r="I161" s="63"/>
      <c r="J161" s="63"/>
      <c r="K161" s="63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</row>
    <row r="162" customFormat="false" ht="12.75" hidden="false" customHeight="false" outlineLevel="0" collapsed="false">
      <c r="A162" s="67"/>
      <c r="B162" s="67"/>
      <c r="C162" s="67"/>
      <c r="D162" s="67"/>
      <c r="E162" s="67"/>
      <c r="F162" s="63"/>
      <c r="G162" s="63"/>
      <c r="H162" s="63"/>
      <c r="I162" s="63"/>
      <c r="J162" s="63"/>
      <c r="K162" s="63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</row>
    <row r="163" customFormat="false" ht="12.75" hidden="false" customHeight="false" outlineLevel="0" collapsed="false">
      <c r="A163" s="67"/>
      <c r="B163" s="67"/>
      <c r="C163" s="67"/>
      <c r="D163" s="67"/>
      <c r="E163" s="67"/>
      <c r="F163" s="63"/>
      <c r="G163" s="63"/>
      <c r="H163" s="63"/>
      <c r="I163" s="63"/>
      <c r="J163" s="63"/>
      <c r="K163" s="63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</row>
    <row r="164" customFormat="false" ht="12.75" hidden="false" customHeight="false" outlineLevel="0" collapsed="false">
      <c r="A164" s="67"/>
      <c r="B164" s="67"/>
      <c r="C164" s="67"/>
      <c r="D164" s="67"/>
      <c r="E164" s="67"/>
      <c r="F164" s="63"/>
      <c r="G164" s="63"/>
      <c r="H164" s="63"/>
      <c r="I164" s="63"/>
      <c r="J164" s="63"/>
      <c r="K164" s="63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</row>
    <row r="165" customFormat="false" ht="12.75" hidden="false" customHeight="false" outlineLevel="0" collapsed="false">
      <c r="A165" s="67"/>
      <c r="B165" s="67"/>
      <c r="C165" s="67"/>
      <c r="D165" s="67"/>
      <c r="E165" s="67"/>
      <c r="F165" s="63"/>
      <c r="G165" s="63"/>
      <c r="H165" s="63"/>
      <c r="I165" s="63"/>
      <c r="J165" s="63"/>
      <c r="K165" s="63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</row>
    <row r="166" customFormat="false" ht="12.75" hidden="false" customHeight="false" outlineLevel="0" collapsed="false">
      <c r="A166" s="67"/>
      <c r="B166" s="67"/>
      <c r="C166" s="67"/>
      <c r="D166" s="67"/>
      <c r="E166" s="67"/>
      <c r="F166" s="63"/>
      <c r="G166" s="63"/>
      <c r="H166" s="63"/>
      <c r="I166" s="63"/>
      <c r="J166" s="63"/>
      <c r="K166" s="63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</row>
    <row r="167" customFormat="false" ht="12.75" hidden="false" customHeight="false" outlineLevel="0" collapsed="false">
      <c r="A167" s="67"/>
      <c r="B167" s="67"/>
      <c r="C167" s="67"/>
      <c r="D167" s="67"/>
      <c r="E167" s="67"/>
      <c r="F167" s="63"/>
      <c r="G167" s="63"/>
      <c r="H167" s="63"/>
      <c r="I167" s="63"/>
      <c r="J167" s="63"/>
      <c r="K167" s="63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</row>
    <row r="168" customFormat="false" ht="12.75" hidden="false" customHeight="false" outlineLevel="0" collapsed="false">
      <c r="A168" s="67"/>
      <c r="B168" s="67"/>
      <c r="C168" s="67"/>
      <c r="D168" s="67"/>
      <c r="E168" s="67"/>
      <c r="F168" s="63"/>
      <c r="G168" s="63"/>
      <c r="H168" s="63"/>
      <c r="I168" s="63"/>
      <c r="J168" s="63"/>
      <c r="K168" s="63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</row>
    <row r="169" customFormat="false" ht="12.75" hidden="false" customHeight="false" outlineLevel="0" collapsed="false">
      <c r="A169" s="67"/>
      <c r="B169" s="67"/>
      <c r="C169" s="67"/>
      <c r="D169" s="67"/>
      <c r="E169" s="67"/>
      <c r="F169" s="63"/>
      <c r="G169" s="63"/>
      <c r="H169" s="63"/>
      <c r="I169" s="63"/>
      <c r="J169" s="63"/>
      <c r="K169" s="63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</row>
    <row r="170" customFormat="false" ht="12.75" hidden="false" customHeight="false" outlineLevel="0" collapsed="false">
      <c r="A170" s="67"/>
      <c r="B170" s="67"/>
      <c r="C170" s="67"/>
      <c r="D170" s="67"/>
      <c r="E170" s="67"/>
      <c r="F170" s="63"/>
      <c r="G170" s="63"/>
      <c r="H170" s="63"/>
      <c r="I170" s="63"/>
      <c r="J170" s="63"/>
      <c r="K170" s="63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</row>
    <row r="171" customFormat="false" ht="12.75" hidden="false" customHeight="false" outlineLevel="0" collapsed="false">
      <c r="A171" s="67"/>
      <c r="B171" s="67"/>
      <c r="C171" s="67"/>
      <c r="D171" s="67"/>
      <c r="E171" s="67"/>
      <c r="F171" s="63"/>
      <c r="G171" s="63"/>
      <c r="H171" s="63"/>
      <c r="I171" s="63"/>
      <c r="J171" s="63"/>
      <c r="K171" s="63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</row>
    <row r="172" customFormat="false" ht="12.75" hidden="false" customHeight="false" outlineLevel="0" collapsed="false">
      <c r="A172" s="67"/>
      <c r="B172" s="67"/>
      <c r="C172" s="67"/>
      <c r="D172" s="67"/>
      <c r="E172" s="67"/>
      <c r="F172" s="63"/>
      <c r="G172" s="63"/>
      <c r="H172" s="63"/>
      <c r="I172" s="63"/>
      <c r="J172" s="63"/>
      <c r="K172" s="63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</row>
    <row r="173" customFormat="false" ht="12.75" hidden="false" customHeight="false" outlineLevel="0" collapsed="false">
      <c r="A173" s="67"/>
      <c r="B173" s="67"/>
      <c r="C173" s="67"/>
      <c r="D173" s="67"/>
      <c r="E173" s="67"/>
      <c r="F173" s="63"/>
      <c r="G173" s="63"/>
      <c r="H173" s="63"/>
      <c r="I173" s="63"/>
      <c r="J173" s="63"/>
      <c r="K173" s="63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</row>
    <row r="174" customFormat="false" ht="12.75" hidden="false" customHeight="false" outlineLevel="0" collapsed="false">
      <c r="A174" s="67"/>
      <c r="B174" s="67"/>
      <c r="C174" s="67"/>
      <c r="D174" s="67"/>
      <c r="E174" s="67"/>
      <c r="F174" s="63"/>
      <c r="G174" s="63"/>
      <c r="H174" s="63"/>
      <c r="I174" s="63"/>
      <c r="J174" s="63"/>
      <c r="K174" s="63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</row>
    <row r="175" customFormat="false" ht="12.75" hidden="false" customHeight="false" outlineLevel="0" collapsed="false">
      <c r="A175" s="67"/>
      <c r="B175" s="67"/>
      <c r="C175" s="67"/>
      <c r="D175" s="67"/>
      <c r="E175" s="67"/>
      <c r="F175" s="63"/>
      <c r="G175" s="63"/>
      <c r="H175" s="63"/>
      <c r="I175" s="63"/>
      <c r="J175" s="63"/>
      <c r="K175" s="63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</row>
    <row r="176" customFormat="false" ht="12.75" hidden="false" customHeight="false" outlineLevel="0" collapsed="false">
      <c r="A176" s="67"/>
      <c r="B176" s="67"/>
      <c r="C176" s="67"/>
      <c r="D176" s="67"/>
      <c r="E176" s="67"/>
      <c r="F176" s="63"/>
      <c r="G176" s="63"/>
      <c r="H176" s="63"/>
      <c r="I176" s="63"/>
      <c r="J176" s="63"/>
      <c r="K176" s="63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</row>
    <row r="177" customFormat="false" ht="12.75" hidden="false" customHeight="false" outlineLevel="0" collapsed="false">
      <c r="A177" s="67"/>
      <c r="B177" s="67"/>
      <c r="C177" s="67"/>
      <c r="D177" s="67"/>
      <c r="E177" s="67"/>
      <c r="F177" s="63"/>
      <c r="G177" s="63"/>
      <c r="H177" s="63"/>
      <c r="I177" s="63"/>
      <c r="J177" s="63"/>
      <c r="K177" s="63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</row>
    <row r="178" customFormat="false" ht="12.75" hidden="false" customHeight="false" outlineLevel="0" collapsed="false">
      <c r="A178" s="67"/>
      <c r="B178" s="67"/>
      <c r="C178" s="67"/>
      <c r="D178" s="67"/>
      <c r="E178" s="67"/>
      <c r="F178" s="63"/>
      <c r="G178" s="63"/>
      <c r="H178" s="63"/>
      <c r="I178" s="63"/>
      <c r="J178" s="63"/>
      <c r="K178" s="63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</row>
    <row r="179" customFormat="false" ht="12.75" hidden="false" customHeight="false" outlineLevel="0" collapsed="false">
      <c r="A179" s="67"/>
      <c r="B179" s="67"/>
      <c r="C179" s="67"/>
      <c r="D179" s="67"/>
      <c r="E179" s="67"/>
      <c r="F179" s="63"/>
      <c r="G179" s="63"/>
      <c r="H179" s="63"/>
      <c r="I179" s="63"/>
      <c r="J179" s="63"/>
      <c r="K179" s="63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</row>
    <row r="180" customFormat="false" ht="12.75" hidden="false" customHeight="false" outlineLevel="0" collapsed="false">
      <c r="A180" s="67"/>
      <c r="B180" s="67"/>
      <c r="C180" s="67"/>
      <c r="D180" s="67"/>
      <c r="E180" s="67"/>
      <c r="F180" s="63"/>
      <c r="G180" s="63"/>
      <c r="H180" s="63"/>
      <c r="I180" s="63"/>
      <c r="J180" s="63"/>
      <c r="K180" s="63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</row>
    <row r="181" customFormat="false" ht="12.75" hidden="false" customHeight="false" outlineLevel="0" collapsed="false">
      <c r="A181" s="67"/>
      <c r="B181" s="67"/>
      <c r="C181" s="67"/>
      <c r="D181" s="67"/>
      <c r="E181" s="67"/>
      <c r="F181" s="63"/>
      <c r="G181" s="63"/>
      <c r="H181" s="63"/>
      <c r="I181" s="63"/>
      <c r="J181" s="63"/>
      <c r="K181" s="63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</row>
    <row r="182" customFormat="false" ht="12.75" hidden="false" customHeight="false" outlineLevel="0" collapsed="false">
      <c r="A182" s="67"/>
      <c r="B182" s="67"/>
      <c r="C182" s="67"/>
      <c r="D182" s="67"/>
      <c r="E182" s="67"/>
      <c r="F182" s="63"/>
      <c r="G182" s="63"/>
      <c r="H182" s="63"/>
      <c r="I182" s="63"/>
      <c r="J182" s="63"/>
      <c r="K182" s="63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</row>
    <row r="183" customFormat="false" ht="12.75" hidden="false" customHeight="false" outlineLevel="0" collapsed="false">
      <c r="A183" s="67"/>
      <c r="B183" s="67"/>
      <c r="C183" s="67"/>
      <c r="D183" s="67"/>
      <c r="E183" s="67"/>
      <c r="F183" s="63"/>
      <c r="G183" s="63"/>
      <c r="H183" s="63"/>
      <c r="I183" s="63"/>
      <c r="J183" s="63"/>
      <c r="K183" s="63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</row>
    <row r="184" customFormat="false" ht="12.75" hidden="false" customHeight="false" outlineLevel="0" collapsed="false">
      <c r="A184" s="67"/>
      <c r="B184" s="67"/>
      <c r="C184" s="67"/>
      <c r="D184" s="67"/>
      <c r="E184" s="67"/>
      <c r="F184" s="63"/>
      <c r="G184" s="63"/>
      <c r="H184" s="63"/>
      <c r="I184" s="63"/>
      <c r="J184" s="63"/>
      <c r="K184" s="63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</row>
    <row r="185" customFormat="false" ht="12.75" hidden="false" customHeight="false" outlineLevel="0" collapsed="false">
      <c r="A185" s="67"/>
      <c r="B185" s="67"/>
      <c r="C185" s="67"/>
      <c r="D185" s="67"/>
      <c r="E185" s="67"/>
      <c r="F185" s="63"/>
      <c r="G185" s="63"/>
      <c r="H185" s="63"/>
      <c r="I185" s="63"/>
      <c r="J185" s="63"/>
      <c r="K185" s="63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</row>
    <row r="186" customFormat="false" ht="12.75" hidden="false" customHeight="false" outlineLevel="0" collapsed="false">
      <c r="A186" s="67"/>
      <c r="B186" s="67"/>
      <c r="C186" s="67"/>
      <c r="D186" s="67"/>
      <c r="E186" s="67"/>
      <c r="F186" s="63"/>
      <c r="G186" s="63"/>
      <c r="H186" s="63"/>
      <c r="I186" s="63"/>
      <c r="J186" s="63"/>
      <c r="K186" s="63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</row>
    <row r="187" customFormat="false" ht="12.75" hidden="false" customHeight="false" outlineLevel="0" collapsed="false">
      <c r="A187" s="67"/>
      <c r="B187" s="67"/>
      <c r="C187" s="67"/>
      <c r="D187" s="67"/>
      <c r="E187" s="67"/>
      <c r="F187" s="63"/>
      <c r="G187" s="63"/>
      <c r="H187" s="63"/>
      <c r="I187" s="63"/>
      <c r="J187" s="63"/>
      <c r="K187" s="63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</row>
    <row r="188" customFormat="false" ht="12.75" hidden="false" customHeight="false" outlineLevel="0" collapsed="false">
      <c r="A188" s="67"/>
      <c r="B188" s="67"/>
      <c r="C188" s="67"/>
      <c r="D188" s="67"/>
      <c r="E188" s="67"/>
      <c r="F188" s="63"/>
      <c r="G188" s="63"/>
      <c r="H188" s="63"/>
      <c r="I188" s="63"/>
      <c r="J188" s="63"/>
      <c r="K188" s="63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</row>
    <row r="189" customFormat="false" ht="12.75" hidden="false" customHeight="false" outlineLevel="0" collapsed="false">
      <c r="A189" s="67"/>
      <c r="B189" s="67"/>
      <c r="C189" s="67"/>
      <c r="D189" s="67"/>
      <c r="E189" s="67"/>
      <c r="F189" s="63"/>
      <c r="G189" s="63"/>
      <c r="H189" s="63"/>
      <c r="I189" s="63"/>
      <c r="J189" s="63"/>
      <c r="K189" s="63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</row>
    <row r="190" customFormat="false" ht="12.75" hidden="false" customHeight="false" outlineLevel="0" collapsed="false">
      <c r="A190" s="67"/>
      <c r="B190" s="67"/>
      <c r="C190" s="67"/>
      <c r="D190" s="67"/>
      <c r="E190" s="67"/>
      <c r="F190" s="63"/>
      <c r="G190" s="63"/>
      <c r="H190" s="63"/>
      <c r="I190" s="63"/>
      <c r="J190" s="63"/>
      <c r="K190" s="63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</row>
    <row r="191" customFormat="false" ht="12.75" hidden="false" customHeight="false" outlineLevel="0" collapsed="false">
      <c r="A191" s="67"/>
      <c r="B191" s="67"/>
      <c r="C191" s="67"/>
      <c r="D191" s="67"/>
      <c r="E191" s="67"/>
      <c r="F191" s="63"/>
      <c r="G191" s="63"/>
      <c r="H191" s="63"/>
      <c r="I191" s="63"/>
      <c r="J191" s="63"/>
      <c r="K191" s="63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</row>
    <row r="192" customFormat="false" ht="12.75" hidden="false" customHeight="false" outlineLevel="0" collapsed="false">
      <c r="A192" s="67"/>
      <c r="B192" s="67"/>
      <c r="C192" s="67"/>
      <c r="D192" s="67"/>
      <c r="E192" s="67"/>
      <c r="F192" s="63"/>
      <c r="G192" s="63"/>
      <c r="H192" s="63"/>
      <c r="I192" s="63"/>
      <c r="J192" s="63"/>
      <c r="K192" s="63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</row>
    <row r="193" customFormat="false" ht="12.75" hidden="false" customHeight="false" outlineLevel="0" collapsed="false">
      <c r="A193" s="67"/>
      <c r="B193" s="67"/>
      <c r="C193" s="67"/>
      <c r="D193" s="67"/>
      <c r="E193" s="67"/>
      <c r="F193" s="63"/>
      <c r="G193" s="63"/>
      <c r="H193" s="63"/>
      <c r="I193" s="63"/>
      <c r="J193" s="63"/>
      <c r="K193" s="63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</row>
    <row r="194" customFormat="false" ht="12.75" hidden="false" customHeight="false" outlineLevel="0" collapsed="false">
      <c r="A194" s="67"/>
      <c r="B194" s="67"/>
      <c r="C194" s="67"/>
      <c r="D194" s="67"/>
      <c r="E194" s="67"/>
      <c r="F194" s="63"/>
      <c r="G194" s="63"/>
      <c r="H194" s="63"/>
      <c r="I194" s="63"/>
      <c r="J194" s="63"/>
      <c r="K194" s="63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</row>
    <row r="195" customFormat="false" ht="12.75" hidden="false" customHeight="false" outlineLevel="0" collapsed="false">
      <c r="A195" s="67"/>
      <c r="B195" s="67"/>
      <c r="C195" s="67"/>
      <c r="D195" s="67"/>
      <c r="E195" s="67"/>
      <c r="F195" s="63"/>
      <c r="G195" s="63"/>
      <c r="H195" s="63"/>
      <c r="I195" s="63"/>
      <c r="J195" s="63"/>
      <c r="K195" s="63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</row>
    <row r="196" customFormat="false" ht="12.75" hidden="false" customHeight="false" outlineLevel="0" collapsed="false">
      <c r="A196" s="67"/>
      <c r="B196" s="67"/>
      <c r="C196" s="67"/>
      <c r="D196" s="67"/>
      <c r="E196" s="67"/>
      <c r="F196" s="63"/>
      <c r="G196" s="63"/>
      <c r="H196" s="63"/>
      <c r="I196" s="63"/>
      <c r="J196" s="63"/>
      <c r="K196" s="63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</row>
    <row r="197" customFormat="false" ht="12.75" hidden="false" customHeight="false" outlineLevel="0" collapsed="false">
      <c r="A197" s="67"/>
      <c r="B197" s="67"/>
      <c r="C197" s="67"/>
      <c r="D197" s="67"/>
      <c r="E197" s="67"/>
      <c r="F197" s="63"/>
      <c r="G197" s="63"/>
      <c r="H197" s="63"/>
      <c r="I197" s="63"/>
      <c r="J197" s="63"/>
      <c r="K197" s="63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</row>
    <row r="198" customFormat="false" ht="12.75" hidden="false" customHeight="false" outlineLevel="0" collapsed="false">
      <c r="A198" s="67"/>
      <c r="B198" s="67"/>
      <c r="C198" s="67"/>
      <c r="D198" s="67"/>
      <c r="E198" s="67"/>
      <c r="F198" s="63"/>
      <c r="G198" s="63"/>
      <c r="H198" s="63"/>
      <c r="I198" s="63"/>
      <c r="J198" s="63"/>
      <c r="K198" s="63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</row>
    <row r="199" customFormat="false" ht="12.75" hidden="false" customHeight="false" outlineLevel="0" collapsed="false">
      <c r="A199" s="67"/>
      <c r="B199" s="67"/>
      <c r="C199" s="67"/>
      <c r="D199" s="67"/>
      <c r="E199" s="67"/>
      <c r="F199" s="63"/>
      <c r="G199" s="63"/>
      <c r="H199" s="63"/>
      <c r="I199" s="63"/>
      <c r="J199" s="63"/>
      <c r="K199" s="63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</row>
    <row r="200" customFormat="false" ht="12.75" hidden="false" customHeight="false" outlineLevel="0" collapsed="false">
      <c r="A200" s="67"/>
      <c r="B200" s="67"/>
      <c r="C200" s="67"/>
      <c r="D200" s="67"/>
      <c r="E200" s="67"/>
      <c r="F200" s="63"/>
      <c r="G200" s="63"/>
      <c r="H200" s="63"/>
      <c r="I200" s="63"/>
      <c r="J200" s="63"/>
      <c r="K200" s="63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</row>
    <row r="201" customFormat="false" ht="12.75" hidden="false" customHeight="false" outlineLevel="0" collapsed="false">
      <c r="A201" s="67"/>
      <c r="B201" s="67"/>
      <c r="C201" s="67"/>
      <c r="D201" s="67"/>
      <c r="E201" s="67"/>
      <c r="F201" s="63"/>
      <c r="G201" s="63"/>
      <c r="H201" s="63"/>
      <c r="I201" s="63"/>
      <c r="J201" s="63"/>
      <c r="K201" s="63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</row>
    <row r="202" customFormat="false" ht="12.75" hidden="false" customHeight="false" outlineLevel="0" collapsed="false">
      <c r="A202" s="67"/>
      <c r="B202" s="67"/>
      <c r="C202" s="67"/>
      <c r="D202" s="67"/>
      <c r="E202" s="67"/>
      <c r="F202" s="63"/>
      <c r="G202" s="63"/>
      <c r="H202" s="63"/>
      <c r="I202" s="63"/>
      <c r="J202" s="63"/>
      <c r="K202" s="63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</row>
    <row r="203" customFormat="false" ht="12.75" hidden="false" customHeight="false" outlineLevel="0" collapsed="false">
      <c r="A203" s="67"/>
      <c r="B203" s="67"/>
      <c r="C203" s="67"/>
      <c r="D203" s="67"/>
      <c r="E203" s="67"/>
      <c r="F203" s="63"/>
      <c r="G203" s="63"/>
      <c r="H203" s="63"/>
      <c r="I203" s="63"/>
      <c r="J203" s="63"/>
      <c r="K203" s="63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</row>
    <row r="204" customFormat="false" ht="12.75" hidden="false" customHeight="false" outlineLevel="0" collapsed="false">
      <c r="A204" s="67"/>
      <c r="B204" s="67"/>
      <c r="C204" s="67"/>
      <c r="D204" s="67"/>
      <c r="E204" s="67"/>
      <c r="F204" s="63"/>
      <c r="G204" s="63"/>
      <c r="H204" s="63"/>
      <c r="I204" s="63"/>
      <c r="J204" s="63"/>
      <c r="K204" s="63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</row>
    <row r="205" customFormat="false" ht="12.75" hidden="false" customHeight="false" outlineLevel="0" collapsed="false">
      <c r="A205" s="67"/>
      <c r="B205" s="67"/>
      <c r="C205" s="67"/>
      <c r="D205" s="67"/>
      <c r="E205" s="67"/>
      <c r="F205" s="63"/>
      <c r="G205" s="63"/>
      <c r="H205" s="63"/>
      <c r="I205" s="63"/>
      <c r="J205" s="63"/>
      <c r="K205" s="63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</row>
    <row r="206" customFormat="false" ht="12.75" hidden="false" customHeight="false" outlineLevel="0" collapsed="false">
      <c r="A206" s="67"/>
      <c r="B206" s="67"/>
      <c r="C206" s="67"/>
      <c r="D206" s="67"/>
      <c r="E206" s="67"/>
      <c r="F206" s="63"/>
      <c r="G206" s="63"/>
      <c r="H206" s="63"/>
      <c r="I206" s="63"/>
      <c r="J206" s="63"/>
      <c r="K206" s="63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</row>
    <row r="207" customFormat="false" ht="12.75" hidden="false" customHeight="false" outlineLevel="0" collapsed="false">
      <c r="A207" s="67"/>
      <c r="B207" s="67"/>
      <c r="C207" s="67"/>
      <c r="D207" s="67"/>
      <c r="E207" s="67"/>
      <c r="F207" s="63"/>
      <c r="G207" s="63"/>
      <c r="H207" s="63"/>
      <c r="I207" s="63"/>
      <c r="J207" s="63"/>
      <c r="K207" s="63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</row>
    <row r="208" customFormat="false" ht="12.75" hidden="false" customHeight="false" outlineLevel="0" collapsed="false">
      <c r="A208" s="67"/>
      <c r="B208" s="67"/>
      <c r="C208" s="67"/>
      <c r="D208" s="67"/>
      <c r="E208" s="67"/>
      <c r="F208" s="63"/>
      <c r="G208" s="63"/>
      <c r="H208" s="63"/>
      <c r="I208" s="63"/>
      <c r="J208" s="63"/>
      <c r="K208" s="63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</row>
    <row r="209" customFormat="false" ht="12.75" hidden="false" customHeight="false" outlineLevel="0" collapsed="false">
      <c r="A209" s="67"/>
      <c r="B209" s="67"/>
      <c r="C209" s="67"/>
      <c r="D209" s="67"/>
      <c r="E209" s="67"/>
      <c r="F209" s="63"/>
      <c r="G209" s="63"/>
      <c r="H209" s="63"/>
      <c r="I209" s="63"/>
      <c r="J209" s="63"/>
      <c r="K209" s="63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</row>
    <row r="210" customFormat="false" ht="12.75" hidden="false" customHeight="false" outlineLevel="0" collapsed="false">
      <c r="A210" s="67"/>
      <c r="B210" s="67"/>
      <c r="C210" s="67"/>
      <c r="D210" s="67"/>
      <c r="E210" s="67"/>
      <c r="F210" s="63"/>
      <c r="G210" s="63"/>
      <c r="H210" s="63"/>
      <c r="I210" s="63"/>
      <c r="J210" s="63"/>
      <c r="K210" s="63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</row>
    <row r="211" customFormat="false" ht="12.75" hidden="false" customHeight="false" outlineLevel="0" collapsed="false">
      <c r="A211" s="67"/>
      <c r="B211" s="67"/>
      <c r="C211" s="67"/>
      <c r="D211" s="67"/>
      <c r="E211" s="67"/>
      <c r="F211" s="63"/>
      <c r="G211" s="63"/>
      <c r="H211" s="63"/>
      <c r="I211" s="63"/>
      <c r="J211" s="63"/>
      <c r="K211" s="63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</row>
    <row r="212" customFormat="false" ht="12.75" hidden="false" customHeight="false" outlineLevel="0" collapsed="false">
      <c r="A212" s="67"/>
      <c r="B212" s="67"/>
      <c r="C212" s="67"/>
      <c r="D212" s="67"/>
      <c r="E212" s="67"/>
      <c r="F212" s="63"/>
      <c r="G212" s="63"/>
      <c r="H212" s="63"/>
      <c r="I212" s="63"/>
      <c r="J212" s="63"/>
      <c r="K212" s="63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</row>
    <row r="213" customFormat="false" ht="12.75" hidden="false" customHeight="false" outlineLevel="0" collapsed="false">
      <c r="A213" s="67"/>
      <c r="B213" s="67"/>
      <c r="C213" s="67"/>
      <c r="D213" s="67"/>
      <c r="E213" s="67"/>
      <c r="F213" s="63"/>
      <c r="G213" s="63"/>
      <c r="H213" s="63"/>
      <c r="I213" s="63"/>
      <c r="J213" s="63"/>
      <c r="K213" s="63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</row>
    <row r="214" customFormat="false" ht="12.75" hidden="false" customHeight="false" outlineLevel="0" collapsed="false">
      <c r="A214" s="67"/>
      <c r="B214" s="67"/>
      <c r="C214" s="67"/>
      <c r="D214" s="67"/>
      <c r="E214" s="67"/>
      <c r="F214" s="63"/>
      <c r="G214" s="63"/>
      <c r="H214" s="63"/>
      <c r="I214" s="63"/>
      <c r="J214" s="63"/>
      <c r="K214" s="63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</row>
    <row r="215" customFormat="false" ht="12.75" hidden="false" customHeight="false" outlineLevel="0" collapsed="false">
      <c r="A215" s="67"/>
      <c r="B215" s="67"/>
      <c r="C215" s="67"/>
      <c r="D215" s="67"/>
      <c r="E215" s="67"/>
      <c r="F215" s="63"/>
      <c r="G215" s="63"/>
      <c r="H215" s="63"/>
      <c r="I215" s="63"/>
      <c r="J215" s="63"/>
      <c r="K215" s="63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</row>
    <row r="216" customFormat="false" ht="12.75" hidden="false" customHeight="false" outlineLevel="0" collapsed="false">
      <c r="A216" s="67"/>
      <c r="B216" s="67"/>
      <c r="C216" s="67"/>
      <c r="D216" s="67"/>
      <c r="E216" s="67"/>
      <c r="F216" s="63"/>
      <c r="G216" s="63"/>
      <c r="H216" s="63"/>
      <c r="I216" s="63"/>
      <c r="J216" s="63"/>
      <c r="K216" s="63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</row>
    <row r="217" customFormat="false" ht="12.75" hidden="false" customHeight="false" outlineLevel="0" collapsed="false">
      <c r="A217" s="67"/>
      <c r="B217" s="67"/>
      <c r="C217" s="67"/>
      <c r="D217" s="67"/>
      <c r="E217" s="67"/>
      <c r="F217" s="63"/>
      <c r="G217" s="63"/>
      <c r="H217" s="63"/>
      <c r="I217" s="63"/>
      <c r="J217" s="63"/>
      <c r="K217" s="63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</row>
    <row r="218" customFormat="false" ht="12.75" hidden="false" customHeight="false" outlineLevel="0" collapsed="false">
      <c r="A218" s="67"/>
      <c r="B218" s="67"/>
      <c r="C218" s="67"/>
      <c r="D218" s="67"/>
      <c r="E218" s="67"/>
      <c r="F218" s="63"/>
      <c r="G218" s="63"/>
      <c r="H218" s="63"/>
      <c r="I218" s="63"/>
      <c r="J218" s="63"/>
      <c r="K218" s="63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</row>
    <row r="219" customFormat="false" ht="12.75" hidden="false" customHeight="false" outlineLevel="0" collapsed="false">
      <c r="A219" s="67"/>
      <c r="B219" s="67"/>
      <c r="C219" s="67"/>
      <c r="D219" s="67"/>
      <c r="E219" s="67"/>
      <c r="F219" s="63"/>
      <c r="G219" s="63"/>
      <c r="H219" s="63"/>
      <c r="I219" s="63"/>
      <c r="J219" s="63"/>
      <c r="K219" s="63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</row>
    <row r="220" customFormat="false" ht="12.75" hidden="false" customHeight="false" outlineLevel="0" collapsed="false">
      <c r="A220" s="67"/>
      <c r="B220" s="67"/>
      <c r="C220" s="67"/>
      <c r="D220" s="67"/>
      <c r="E220" s="67"/>
      <c r="F220" s="63"/>
      <c r="G220" s="63"/>
      <c r="H220" s="63"/>
      <c r="I220" s="63"/>
      <c r="J220" s="63"/>
      <c r="K220" s="63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</row>
    <row r="221" customFormat="false" ht="12.75" hidden="false" customHeight="false" outlineLevel="0" collapsed="false">
      <c r="A221" s="67"/>
      <c r="B221" s="67"/>
      <c r="C221" s="67"/>
      <c r="D221" s="67"/>
      <c r="E221" s="67"/>
      <c r="F221" s="63"/>
      <c r="G221" s="63"/>
      <c r="H221" s="63"/>
      <c r="I221" s="63"/>
      <c r="J221" s="63"/>
      <c r="K221" s="63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</row>
    <row r="222" customFormat="false" ht="12.75" hidden="false" customHeight="false" outlineLevel="0" collapsed="false">
      <c r="A222" s="67"/>
      <c r="B222" s="67"/>
      <c r="C222" s="67"/>
      <c r="D222" s="67"/>
      <c r="E222" s="67"/>
      <c r="F222" s="63"/>
      <c r="G222" s="63"/>
      <c r="H222" s="63"/>
      <c r="I222" s="63"/>
      <c r="J222" s="63"/>
      <c r="K222" s="63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</row>
    <row r="223" customFormat="false" ht="12.75" hidden="false" customHeight="false" outlineLevel="0" collapsed="false">
      <c r="A223" s="67"/>
      <c r="B223" s="67"/>
      <c r="C223" s="67"/>
      <c r="D223" s="67"/>
      <c r="E223" s="67"/>
      <c r="F223" s="63"/>
      <c r="G223" s="63"/>
      <c r="H223" s="63"/>
      <c r="I223" s="63"/>
      <c r="J223" s="63"/>
      <c r="K223" s="63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</row>
    <row r="224" customFormat="false" ht="12.75" hidden="false" customHeight="false" outlineLevel="0" collapsed="false">
      <c r="A224" s="67"/>
      <c r="B224" s="67"/>
      <c r="C224" s="67"/>
      <c r="D224" s="67"/>
      <c r="E224" s="67"/>
      <c r="F224" s="63"/>
      <c r="G224" s="63"/>
      <c r="H224" s="63"/>
      <c r="I224" s="63"/>
      <c r="J224" s="63"/>
      <c r="K224" s="63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</row>
    <row r="225" customFormat="false" ht="12.75" hidden="false" customHeight="false" outlineLevel="0" collapsed="false">
      <c r="A225" s="67"/>
      <c r="B225" s="67"/>
      <c r="C225" s="67"/>
      <c r="D225" s="67"/>
      <c r="E225" s="67"/>
      <c r="F225" s="63"/>
      <c r="G225" s="63"/>
      <c r="H225" s="63"/>
      <c r="I225" s="63"/>
      <c r="J225" s="63"/>
      <c r="K225" s="63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</row>
    <row r="226" customFormat="false" ht="12.75" hidden="false" customHeight="false" outlineLevel="0" collapsed="false">
      <c r="A226" s="67"/>
      <c r="B226" s="67"/>
      <c r="C226" s="67"/>
      <c r="D226" s="67"/>
      <c r="E226" s="67"/>
      <c r="F226" s="63"/>
      <c r="G226" s="63"/>
      <c r="H226" s="63"/>
      <c r="I226" s="63"/>
      <c r="J226" s="63"/>
      <c r="K226" s="63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</row>
    <row r="227" customFormat="false" ht="12.75" hidden="false" customHeight="false" outlineLevel="0" collapsed="false">
      <c r="A227" s="67"/>
      <c r="B227" s="67"/>
      <c r="C227" s="67"/>
      <c r="D227" s="67"/>
      <c r="E227" s="67"/>
      <c r="F227" s="63"/>
      <c r="G227" s="63"/>
      <c r="H227" s="63"/>
      <c r="I227" s="63"/>
      <c r="J227" s="63"/>
      <c r="K227" s="63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</row>
    <row r="228" customFormat="false" ht="12.75" hidden="false" customHeight="false" outlineLevel="0" collapsed="false">
      <c r="A228" s="67"/>
      <c r="B228" s="67"/>
      <c r="C228" s="67"/>
      <c r="D228" s="67"/>
      <c r="E228" s="67"/>
      <c r="F228" s="63"/>
      <c r="G228" s="63"/>
      <c r="H228" s="63"/>
      <c r="I228" s="63"/>
      <c r="J228" s="63"/>
      <c r="K228" s="63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</row>
    <row r="229" customFormat="false" ht="12.75" hidden="false" customHeight="false" outlineLevel="0" collapsed="false">
      <c r="A229" s="67"/>
      <c r="B229" s="67"/>
      <c r="C229" s="67"/>
      <c r="D229" s="67"/>
      <c r="E229" s="67"/>
      <c r="F229" s="63"/>
      <c r="G229" s="63"/>
      <c r="H229" s="63"/>
      <c r="I229" s="63"/>
      <c r="J229" s="63"/>
      <c r="K229" s="63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</row>
    <row r="230" customFormat="false" ht="12.75" hidden="false" customHeight="false" outlineLevel="0" collapsed="false">
      <c r="A230" s="67"/>
      <c r="B230" s="67"/>
      <c r="C230" s="67"/>
      <c r="D230" s="67"/>
      <c r="E230" s="67"/>
      <c r="F230" s="63"/>
      <c r="G230" s="63"/>
      <c r="H230" s="63"/>
      <c r="I230" s="63"/>
      <c r="J230" s="63"/>
      <c r="K230" s="63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</row>
    <row r="231" customFormat="false" ht="12.75" hidden="false" customHeight="false" outlineLevel="0" collapsed="false">
      <c r="A231" s="67"/>
      <c r="B231" s="67"/>
      <c r="C231" s="67"/>
      <c r="D231" s="67"/>
      <c r="E231" s="67"/>
      <c r="F231" s="63"/>
      <c r="G231" s="63"/>
      <c r="H231" s="63"/>
      <c r="I231" s="63"/>
      <c r="J231" s="63"/>
      <c r="K231" s="63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</row>
    <row r="232" customFormat="false" ht="12.75" hidden="false" customHeight="false" outlineLevel="0" collapsed="false">
      <c r="A232" s="67"/>
      <c r="B232" s="67"/>
      <c r="C232" s="67"/>
      <c r="D232" s="67"/>
      <c r="E232" s="67"/>
      <c r="F232" s="63"/>
      <c r="G232" s="63"/>
      <c r="H232" s="63"/>
      <c r="I232" s="63"/>
      <c r="J232" s="63"/>
      <c r="K232" s="63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</row>
    <row r="233" customFormat="false" ht="12.75" hidden="false" customHeight="false" outlineLevel="0" collapsed="false">
      <c r="A233" s="67"/>
      <c r="B233" s="67"/>
      <c r="C233" s="67"/>
      <c r="D233" s="67"/>
      <c r="E233" s="67"/>
      <c r="F233" s="63"/>
      <c r="G233" s="63"/>
      <c r="H233" s="63"/>
      <c r="I233" s="63"/>
      <c r="J233" s="63"/>
      <c r="K233" s="63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</row>
    <row r="234" customFormat="false" ht="12.75" hidden="false" customHeight="false" outlineLevel="0" collapsed="false">
      <c r="A234" s="67"/>
      <c r="B234" s="67"/>
      <c r="C234" s="67"/>
      <c r="D234" s="67"/>
      <c r="E234" s="67"/>
      <c r="F234" s="63"/>
      <c r="G234" s="63"/>
      <c r="H234" s="63"/>
      <c r="I234" s="63"/>
      <c r="J234" s="63"/>
      <c r="K234" s="63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</row>
    <row r="235" customFormat="false" ht="12.75" hidden="false" customHeight="false" outlineLevel="0" collapsed="false">
      <c r="A235" s="67"/>
      <c r="B235" s="67"/>
      <c r="C235" s="67"/>
      <c r="D235" s="67"/>
      <c r="E235" s="67"/>
      <c r="F235" s="63"/>
      <c r="G235" s="63"/>
      <c r="H235" s="63"/>
      <c r="I235" s="63"/>
      <c r="J235" s="63"/>
      <c r="K235" s="63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</row>
    <row r="236" customFormat="false" ht="12.75" hidden="false" customHeight="false" outlineLevel="0" collapsed="false">
      <c r="A236" s="67"/>
      <c r="B236" s="67"/>
      <c r="C236" s="67"/>
      <c r="D236" s="67"/>
      <c r="E236" s="67"/>
      <c r="F236" s="63"/>
      <c r="G236" s="63"/>
      <c r="H236" s="63"/>
      <c r="I236" s="63"/>
      <c r="J236" s="63"/>
      <c r="K236" s="63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</row>
    <row r="237" customFormat="false" ht="12.75" hidden="false" customHeight="false" outlineLevel="0" collapsed="false">
      <c r="A237" s="67"/>
      <c r="B237" s="67"/>
      <c r="C237" s="67"/>
      <c r="D237" s="67"/>
      <c r="E237" s="67"/>
      <c r="F237" s="63"/>
      <c r="G237" s="63"/>
      <c r="H237" s="63"/>
      <c r="I237" s="63"/>
      <c r="J237" s="63"/>
      <c r="K237" s="63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</row>
    <row r="238" customFormat="false" ht="12.75" hidden="false" customHeight="false" outlineLevel="0" collapsed="false">
      <c r="A238" s="67"/>
      <c r="B238" s="67"/>
      <c r="C238" s="67"/>
      <c r="D238" s="67"/>
      <c r="E238" s="67"/>
      <c r="F238" s="63"/>
      <c r="G238" s="63"/>
      <c r="H238" s="63"/>
      <c r="I238" s="63"/>
      <c r="J238" s="63"/>
      <c r="K238" s="63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</row>
    <row r="239" customFormat="false" ht="12.75" hidden="false" customHeight="false" outlineLevel="0" collapsed="false">
      <c r="A239" s="67"/>
      <c r="B239" s="67"/>
      <c r="C239" s="67"/>
      <c r="D239" s="67"/>
      <c r="E239" s="67"/>
      <c r="F239" s="63"/>
      <c r="G239" s="63"/>
      <c r="H239" s="63"/>
      <c r="I239" s="63"/>
      <c r="J239" s="63"/>
      <c r="K239" s="63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</row>
    <row r="240" customFormat="false" ht="12.75" hidden="false" customHeight="false" outlineLevel="0" collapsed="false">
      <c r="A240" s="67"/>
      <c r="B240" s="67"/>
      <c r="C240" s="67"/>
      <c r="D240" s="67"/>
      <c r="E240" s="67"/>
      <c r="F240" s="63"/>
      <c r="G240" s="63"/>
      <c r="H240" s="63"/>
      <c r="I240" s="63"/>
      <c r="J240" s="63"/>
      <c r="K240" s="63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</row>
    <row r="241" customFormat="false" ht="12.75" hidden="false" customHeight="false" outlineLevel="0" collapsed="false">
      <c r="A241" s="67"/>
      <c r="B241" s="67"/>
      <c r="C241" s="67"/>
      <c r="D241" s="67"/>
      <c r="E241" s="67"/>
      <c r="F241" s="63"/>
      <c r="G241" s="63"/>
      <c r="H241" s="63"/>
      <c r="I241" s="63"/>
      <c r="J241" s="63"/>
      <c r="K241" s="63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</row>
    <row r="242" customFormat="false" ht="12.75" hidden="false" customHeight="false" outlineLevel="0" collapsed="false">
      <c r="A242" s="67"/>
      <c r="B242" s="67"/>
      <c r="C242" s="67"/>
      <c r="D242" s="67"/>
      <c r="E242" s="67"/>
      <c r="F242" s="63"/>
      <c r="G242" s="63"/>
      <c r="H242" s="63"/>
      <c r="I242" s="63"/>
      <c r="J242" s="63"/>
      <c r="K242" s="63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</row>
    <row r="243" customFormat="false" ht="12.75" hidden="false" customHeight="false" outlineLevel="0" collapsed="false">
      <c r="A243" s="67"/>
      <c r="B243" s="67"/>
      <c r="C243" s="67"/>
      <c r="D243" s="67"/>
      <c r="E243" s="67"/>
      <c r="F243" s="63"/>
      <c r="G243" s="63"/>
      <c r="H243" s="63"/>
      <c r="I243" s="63"/>
      <c r="J243" s="63"/>
      <c r="K243" s="63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</row>
    <row r="244" customFormat="false" ht="12.75" hidden="false" customHeight="false" outlineLevel="0" collapsed="false">
      <c r="A244" s="67"/>
      <c r="B244" s="67"/>
      <c r="C244" s="67"/>
      <c r="D244" s="67"/>
      <c r="E244" s="67"/>
      <c r="F244" s="63"/>
      <c r="G244" s="63"/>
      <c r="H244" s="63"/>
      <c r="I244" s="63"/>
      <c r="J244" s="63"/>
      <c r="K244" s="63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</row>
    <row r="245" customFormat="false" ht="12.75" hidden="false" customHeight="false" outlineLevel="0" collapsed="false">
      <c r="A245" s="67"/>
      <c r="B245" s="67"/>
      <c r="C245" s="67"/>
      <c r="D245" s="67"/>
      <c r="E245" s="67"/>
      <c r="F245" s="63"/>
      <c r="G245" s="63"/>
      <c r="H245" s="63"/>
      <c r="I245" s="63"/>
      <c r="J245" s="63"/>
      <c r="K245" s="63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</row>
    <row r="246" customFormat="false" ht="12.75" hidden="false" customHeight="false" outlineLevel="0" collapsed="false">
      <c r="A246" s="67"/>
      <c r="B246" s="67"/>
      <c r="C246" s="67"/>
      <c r="D246" s="67"/>
      <c r="E246" s="67"/>
      <c r="F246" s="63"/>
      <c r="G246" s="63"/>
      <c r="H246" s="63"/>
      <c r="I246" s="63"/>
      <c r="J246" s="63"/>
      <c r="K246" s="63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</row>
    <row r="247" customFormat="false" ht="12.75" hidden="false" customHeight="false" outlineLevel="0" collapsed="false">
      <c r="A247" s="67"/>
      <c r="B247" s="67"/>
      <c r="C247" s="67"/>
      <c r="D247" s="67"/>
      <c r="E247" s="67"/>
      <c r="F247" s="63"/>
      <c r="G247" s="63"/>
      <c r="H247" s="63"/>
      <c r="I247" s="63"/>
      <c r="J247" s="63"/>
      <c r="K247" s="63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</row>
    <row r="248" customFormat="false" ht="12.75" hidden="false" customHeight="false" outlineLevel="0" collapsed="false">
      <c r="A248" s="67"/>
      <c r="B248" s="67"/>
      <c r="C248" s="67"/>
      <c r="D248" s="67"/>
      <c r="E248" s="67"/>
      <c r="F248" s="63"/>
      <c r="G248" s="63"/>
      <c r="H248" s="63"/>
      <c r="I248" s="63"/>
      <c r="J248" s="63"/>
      <c r="K248" s="63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</row>
    <row r="249" customFormat="false" ht="12.75" hidden="false" customHeight="false" outlineLevel="0" collapsed="false">
      <c r="A249" s="67"/>
      <c r="B249" s="67"/>
      <c r="C249" s="67"/>
      <c r="D249" s="67"/>
      <c r="E249" s="67"/>
      <c r="F249" s="63"/>
      <c r="G249" s="63"/>
      <c r="H249" s="63"/>
      <c r="I249" s="63"/>
      <c r="J249" s="63"/>
      <c r="K249" s="63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</row>
    <row r="250" customFormat="false" ht="12.75" hidden="false" customHeight="false" outlineLevel="0" collapsed="false">
      <c r="A250" s="67"/>
      <c r="B250" s="67"/>
      <c r="C250" s="67"/>
      <c r="D250" s="67"/>
      <c r="E250" s="67"/>
      <c r="F250" s="63"/>
      <c r="G250" s="63"/>
      <c r="H250" s="63"/>
      <c r="I250" s="63"/>
      <c r="J250" s="63"/>
      <c r="K250" s="63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3"/>
      <c r="G251" s="63"/>
      <c r="H251" s="63"/>
      <c r="I251" s="63"/>
      <c r="J251" s="63"/>
      <c r="K251" s="63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</row>
    <row r="252" customFormat="false" ht="12.75" hidden="false" customHeight="false" outlineLevel="0" collapsed="false">
      <c r="A252" s="67"/>
      <c r="B252" s="67"/>
      <c r="C252" s="67"/>
      <c r="D252" s="67"/>
      <c r="E252" s="67"/>
      <c r="F252" s="63"/>
      <c r="G252" s="63"/>
      <c r="H252" s="63"/>
      <c r="I252" s="63"/>
      <c r="J252" s="63"/>
      <c r="K252" s="63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</row>
    <row r="253" customFormat="false" ht="12.75" hidden="false" customHeight="false" outlineLevel="0" collapsed="false">
      <c r="A253" s="67"/>
      <c r="B253" s="67"/>
      <c r="C253" s="67"/>
      <c r="D253" s="67"/>
      <c r="E253" s="67"/>
      <c r="F253" s="63"/>
      <c r="G253" s="63"/>
      <c r="H253" s="63"/>
      <c r="I253" s="63"/>
      <c r="J253" s="63"/>
      <c r="K253" s="63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</row>
    <row r="254" customFormat="false" ht="12.75" hidden="false" customHeight="false" outlineLevel="0" collapsed="false">
      <c r="A254" s="67"/>
      <c r="B254" s="67"/>
      <c r="C254" s="67"/>
      <c r="D254" s="67"/>
      <c r="E254" s="67"/>
      <c r="F254" s="63"/>
      <c r="G254" s="63"/>
      <c r="H254" s="63"/>
      <c r="I254" s="63"/>
      <c r="J254" s="63"/>
      <c r="K254" s="63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</row>
    <row r="255" customFormat="false" ht="12.75" hidden="false" customHeight="false" outlineLevel="0" collapsed="false">
      <c r="A255" s="67"/>
      <c r="B255" s="67"/>
      <c r="C255" s="67"/>
      <c r="D255" s="67"/>
      <c r="E255" s="67"/>
      <c r="F255" s="63"/>
      <c r="G255" s="63"/>
      <c r="H255" s="63"/>
      <c r="I255" s="63"/>
      <c r="J255" s="63"/>
      <c r="K255" s="63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</row>
    <row r="256" customFormat="false" ht="12.75" hidden="false" customHeight="false" outlineLevel="0" collapsed="false">
      <c r="A256" s="67"/>
      <c r="B256" s="67"/>
      <c r="C256" s="67"/>
      <c r="D256" s="67"/>
      <c r="E256" s="67"/>
      <c r="F256" s="63"/>
      <c r="G256" s="63"/>
      <c r="H256" s="63"/>
      <c r="I256" s="63"/>
      <c r="J256" s="63"/>
      <c r="K256" s="63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</row>
    <row r="257" customFormat="false" ht="12.75" hidden="false" customHeight="false" outlineLevel="0" collapsed="false">
      <c r="A257" s="67"/>
      <c r="B257" s="67"/>
      <c r="C257" s="67"/>
      <c r="D257" s="67"/>
      <c r="E257" s="67"/>
      <c r="F257" s="63"/>
      <c r="G257" s="63"/>
      <c r="H257" s="63"/>
      <c r="I257" s="63"/>
      <c r="J257" s="63"/>
      <c r="K257" s="63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</row>
    <row r="258" customFormat="false" ht="12.75" hidden="false" customHeight="false" outlineLevel="0" collapsed="false">
      <c r="A258" s="67"/>
      <c r="B258" s="67"/>
      <c r="C258" s="67"/>
      <c r="D258" s="67"/>
      <c r="E258" s="67"/>
      <c r="F258" s="63"/>
      <c r="G258" s="63"/>
      <c r="H258" s="63"/>
      <c r="I258" s="63"/>
      <c r="J258" s="63"/>
      <c r="K258" s="63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</row>
    <row r="259" customFormat="false" ht="12.75" hidden="false" customHeight="false" outlineLevel="0" collapsed="false">
      <c r="A259" s="67"/>
      <c r="B259" s="67"/>
      <c r="C259" s="67"/>
      <c r="D259" s="67"/>
      <c r="E259" s="67"/>
      <c r="F259" s="63"/>
      <c r="G259" s="63"/>
      <c r="H259" s="63"/>
      <c r="I259" s="63"/>
      <c r="J259" s="63"/>
      <c r="K259" s="63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</row>
    <row r="260" customFormat="false" ht="12.75" hidden="false" customHeight="false" outlineLevel="0" collapsed="false">
      <c r="A260" s="67"/>
      <c r="B260" s="67"/>
      <c r="C260" s="67"/>
      <c r="D260" s="67"/>
      <c r="E260" s="67"/>
      <c r="F260" s="63"/>
      <c r="G260" s="63"/>
      <c r="H260" s="63"/>
      <c r="I260" s="63"/>
      <c r="J260" s="63"/>
      <c r="K260" s="63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</row>
    <row r="261" customFormat="false" ht="12.75" hidden="false" customHeight="false" outlineLevel="0" collapsed="false">
      <c r="A261" s="67"/>
      <c r="B261" s="67"/>
      <c r="C261" s="67"/>
      <c r="D261" s="67"/>
      <c r="E261" s="67"/>
      <c r="F261" s="63"/>
      <c r="G261" s="63"/>
      <c r="H261" s="63"/>
      <c r="I261" s="63"/>
      <c r="J261" s="63"/>
      <c r="K261" s="63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</row>
    <row r="262" customFormat="false" ht="12.75" hidden="false" customHeight="false" outlineLevel="0" collapsed="false">
      <c r="A262" s="67"/>
      <c r="B262" s="67"/>
      <c r="C262" s="67"/>
      <c r="D262" s="67"/>
      <c r="E262" s="67"/>
      <c r="F262" s="63"/>
      <c r="G262" s="63"/>
      <c r="H262" s="63"/>
      <c r="I262" s="63"/>
      <c r="J262" s="63"/>
      <c r="K262" s="63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</row>
    <row r="263" customFormat="false" ht="12.75" hidden="false" customHeight="false" outlineLevel="0" collapsed="false">
      <c r="A263" s="67"/>
      <c r="B263" s="67"/>
      <c r="C263" s="67"/>
      <c r="D263" s="67"/>
      <c r="E263" s="67"/>
      <c r="F263" s="63"/>
      <c r="G263" s="63"/>
      <c r="H263" s="63"/>
      <c r="I263" s="63"/>
      <c r="J263" s="63"/>
      <c r="K263" s="63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</row>
    <row r="264" customFormat="false" ht="12.75" hidden="false" customHeight="false" outlineLevel="0" collapsed="false">
      <c r="A264" s="67"/>
      <c r="B264" s="67"/>
      <c r="C264" s="67"/>
      <c r="D264" s="67"/>
      <c r="E264" s="67"/>
      <c r="F264" s="63"/>
      <c r="G264" s="63"/>
      <c r="H264" s="63"/>
      <c r="I264" s="63"/>
      <c r="J264" s="63"/>
      <c r="K264" s="63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</row>
    <row r="265" customFormat="false" ht="12.75" hidden="false" customHeight="false" outlineLevel="0" collapsed="false">
      <c r="A265" s="67"/>
      <c r="B265" s="67"/>
      <c r="C265" s="67"/>
      <c r="D265" s="67"/>
      <c r="E265" s="67"/>
      <c r="F265" s="63"/>
      <c r="G265" s="63"/>
      <c r="H265" s="63"/>
      <c r="I265" s="63"/>
      <c r="J265" s="63"/>
      <c r="K265" s="63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</row>
    <row r="266" customFormat="false" ht="12.75" hidden="false" customHeight="false" outlineLevel="0" collapsed="false">
      <c r="A266" s="67"/>
      <c r="B266" s="67"/>
      <c r="C266" s="67"/>
      <c r="D266" s="67"/>
      <c r="E266" s="67"/>
      <c r="F266" s="63"/>
      <c r="G266" s="63"/>
      <c r="H266" s="63"/>
      <c r="I266" s="63"/>
      <c r="J266" s="63"/>
      <c r="K266" s="63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</row>
    <row r="267" customFormat="false" ht="12.75" hidden="false" customHeight="false" outlineLevel="0" collapsed="false">
      <c r="A267" s="67"/>
      <c r="B267" s="67"/>
      <c r="C267" s="67"/>
      <c r="D267" s="67"/>
      <c r="E267" s="67"/>
      <c r="F267" s="63"/>
      <c r="G267" s="63"/>
      <c r="H267" s="63"/>
      <c r="I267" s="63"/>
      <c r="J267" s="63"/>
      <c r="K267" s="63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</row>
    <row r="268" customFormat="false" ht="12.75" hidden="false" customHeight="false" outlineLevel="0" collapsed="false">
      <c r="A268" s="67"/>
      <c r="B268" s="67"/>
      <c r="C268" s="67"/>
      <c r="D268" s="67"/>
      <c r="E268" s="67"/>
      <c r="F268" s="63"/>
      <c r="G268" s="63"/>
      <c r="H268" s="63"/>
      <c r="I268" s="63"/>
      <c r="J268" s="63"/>
      <c r="K268" s="63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</row>
    <row r="269" customFormat="false" ht="12.75" hidden="false" customHeight="false" outlineLevel="0" collapsed="false">
      <c r="A269" s="67"/>
      <c r="B269" s="67"/>
      <c r="C269" s="67"/>
      <c r="D269" s="67"/>
      <c r="E269" s="67"/>
      <c r="F269" s="63"/>
      <c r="G269" s="63"/>
      <c r="H269" s="63"/>
      <c r="I269" s="63"/>
      <c r="J269" s="63"/>
      <c r="K269" s="63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</row>
    <row r="270" customFormat="false" ht="12.75" hidden="false" customHeight="false" outlineLevel="0" collapsed="false">
      <c r="A270" s="67"/>
      <c r="B270" s="67"/>
      <c r="C270" s="67"/>
      <c r="D270" s="67"/>
      <c r="E270" s="67"/>
      <c r="F270" s="63"/>
      <c r="G270" s="63"/>
      <c r="H270" s="63"/>
      <c r="I270" s="63"/>
      <c r="J270" s="63"/>
      <c r="K270" s="63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</row>
    <row r="271" customFormat="false" ht="12.75" hidden="false" customHeight="false" outlineLevel="0" collapsed="false">
      <c r="A271" s="67"/>
      <c r="B271" s="67"/>
      <c r="C271" s="67"/>
      <c r="D271" s="67"/>
      <c r="E271" s="67"/>
      <c r="F271" s="63"/>
      <c r="G271" s="63"/>
      <c r="H271" s="63"/>
      <c r="I271" s="63"/>
      <c r="J271" s="63"/>
      <c r="K271" s="63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</row>
    <row r="272" customFormat="false" ht="12.75" hidden="false" customHeight="false" outlineLevel="0" collapsed="false">
      <c r="A272" s="67"/>
      <c r="B272" s="67"/>
      <c r="C272" s="67"/>
      <c r="D272" s="67"/>
      <c r="E272" s="67"/>
      <c r="F272" s="63"/>
      <c r="G272" s="63"/>
      <c r="H272" s="63"/>
      <c r="I272" s="63"/>
      <c r="J272" s="63"/>
      <c r="K272" s="63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</row>
    <row r="273" customFormat="false" ht="12.75" hidden="false" customHeight="false" outlineLevel="0" collapsed="false">
      <c r="A273" s="67"/>
      <c r="B273" s="67"/>
      <c r="C273" s="67"/>
      <c r="D273" s="67"/>
      <c r="E273" s="67"/>
      <c r="F273" s="63"/>
      <c r="G273" s="63"/>
      <c r="H273" s="63"/>
      <c r="I273" s="63"/>
      <c r="J273" s="63"/>
      <c r="K273" s="63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</row>
    <row r="274" customFormat="false" ht="12.75" hidden="false" customHeight="false" outlineLevel="0" collapsed="false">
      <c r="A274" s="67"/>
      <c r="B274" s="67"/>
      <c r="C274" s="67"/>
      <c r="D274" s="67"/>
      <c r="E274" s="67"/>
      <c r="F274" s="63"/>
      <c r="G274" s="63"/>
      <c r="H274" s="63"/>
      <c r="I274" s="63"/>
      <c r="J274" s="63"/>
      <c r="K274" s="63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</row>
    <row r="275" customFormat="false" ht="12.75" hidden="false" customHeight="false" outlineLevel="0" collapsed="false">
      <c r="A275" s="67"/>
      <c r="B275" s="67"/>
      <c r="C275" s="67"/>
      <c r="D275" s="67"/>
      <c r="E275" s="67"/>
      <c r="F275" s="63"/>
      <c r="G275" s="63"/>
      <c r="H275" s="63"/>
      <c r="I275" s="63"/>
      <c r="J275" s="63"/>
      <c r="K275" s="63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</row>
    <row r="276" customFormat="false" ht="12.75" hidden="false" customHeight="false" outlineLevel="0" collapsed="false">
      <c r="A276" s="67"/>
      <c r="B276" s="67"/>
      <c r="C276" s="67"/>
      <c r="D276" s="67"/>
      <c r="E276" s="67"/>
      <c r="F276" s="63"/>
      <c r="G276" s="63"/>
      <c r="H276" s="63"/>
      <c r="I276" s="63"/>
      <c r="J276" s="63"/>
      <c r="K276" s="63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</row>
    <row r="277" customFormat="false" ht="12.75" hidden="false" customHeight="false" outlineLevel="0" collapsed="false">
      <c r="A277" s="67"/>
      <c r="B277" s="67"/>
      <c r="C277" s="67"/>
      <c r="D277" s="67"/>
      <c r="E277" s="67"/>
      <c r="F277" s="63"/>
      <c r="G277" s="63"/>
      <c r="H277" s="63"/>
      <c r="I277" s="63"/>
      <c r="J277" s="63"/>
      <c r="K277" s="63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</row>
    <row r="278" customFormat="false" ht="12.75" hidden="false" customHeight="false" outlineLevel="0" collapsed="false">
      <c r="A278" s="67"/>
      <c r="B278" s="67"/>
      <c r="C278" s="67"/>
      <c r="D278" s="67"/>
      <c r="E278" s="67"/>
      <c r="F278" s="63"/>
      <c r="G278" s="63"/>
      <c r="H278" s="63"/>
      <c r="I278" s="63"/>
      <c r="J278" s="63"/>
      <c r="K278" s="63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</row>
    <row r="279" customFormat="false" ht="12.75" hidden="false" customHeight="false" outlineLevel="0" collapsed="false">
      <c r="A279" s="67"/>
      <c r="B279" s="67"/>
      <c r="C279" s="67"/>
      <c r="D279" s="67"/>
      <c r="E279" s="67"/>
      <c r="F279" s="63"/>
      <c r="G279" s="63"/>
      <c r="H279" s="63"/>
      <c r="I279" s="63"/>
      <c r="J279" s="63"/>
      <c r="K279" s="63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</row>
    <row r="280" customFormat="false" ht="12.75" hidden="false" customHeight="false" outlineLevel="0" collapsed="false">
      <c r="A280" s="67"/>
      <c r="B280" s="67"/>
      <c r="C280" s="67"/>
      <c r="D280" s="67"/>
      <c r="E280" s="67"/>
      <c r="F280" s="63"/>
      <c r="G280" s="63"/>
      <c r="H280" s="63"/>
      <c r="I280" s="63"/>
      <c r="J280" s="63"/>
      <c r="K280" s="63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</row>
    <row r="281" customFormat="false" ht="12.75" hidden="false" customHeight="false" outlineLevel="0" collapsed="false">
      <c r="A281" s="67"/>
      <c r="B281" s="67"/>
      <c r="C281" s="67"/>
      <c r="D281" s="67"/>
      <c r="E281" s="67"/>
      <c r="F281" s="63"/>
      <c r="G281" s="63"/>
      <c r="H281" s="63"/>
      <c r="I281" s="63"/>
      <c r="J281" s="63"/>
      <c r="K281" s="63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</row>
    <row r="282" customFormat="false" ht="12.75" hidden="false" customHeight="false" outlineLevel="0" collapsed="false">
      <c r="A282" s="67"/>
      <c r="B282" s="67"/>
      <c r="C282" s="67"/>
      <c r="D282" s="67"/>
      <c r="E282" s="67"/>
      <c r="F282" s="63"/>
      <c r="G282" s="63"/>
      <c r="H282" s="63"/>
      <c r="I282" s="63"/>
      <c r="J282" s="63"/>
      <c r="K282" s="63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</row>
    <row r="283" customFormat="false" ht="12.75" hidden="false" customHeight="false" outlineLevel="0" collapsed="false">
      <c r="A283" s="67"/>
      <c r="B283" s="67"/>
      <c r="C283" s="67"/>
      <c r="D283" s="67"/>
      <c r="E283" s="67"/>
      <c r="F283" s="63"/>
      <c r="G283" s="63"/>
      <c r="H283" s="63"/>
      <c r="I283" s="63"/>
      <c r="J283" s="63"/>
      <c r="K283" s="63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</row>
    <row r="284" customFormat="false" ht="12.75" hidden="false" customHeight="false" outlineLevel="0" collapsed="false">
      <c r="A284" s="67"/>
      <c r="B284" s="67"/>
      <c r="C284" s="67"/>
      <c r="D284" s="67"/>
      <c r="E284" s="67"/>
      <c r="F284" s="63"/>
      <c r="G284" s="63"/>
      <c r="H284" s="63"/>
      <c r="I284" s="63"/>
      <c r="J284" s="63"/>
      <c r="K284" s="63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</row>
    <row r="285" customFormat="false" ht="12.75" hidden="false" customHeight="false" outlineLevel="0" collapsed="false">
      <c r="A285" s="67"/>
      <c r="B285" s="67"/>
      <c r="C285" s="67"/>
      <c r="D285" s="67"/>
      <c r="E285" s="67"/>
      <c r="F285" s="63"/>
      <c r="G285" s="63"/>
      <c r="H285" s="63"/>
      <c r="I285" s="63"/>
      <c r="J285" s="63"/>
      <c r="K285" s="63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</row>
    <row r="286" customFormat="false" ht="12.75" hidden="false" customHeight="false" outlineLevel="0" collapsed="false">
      <c r="A286" s="67"/>
      <c r="B286" s="67"/>
      <c r="C286" s="67"/>
      <c r="D286" s="67"/>
      <c r="E286" s="67"/>
      <c r="F286" s="63"/>
      <c r="G286" s="63"/>
      <c r="H286" s="63"/>
      <c r="I286" s="63"/>
      <c r="J286" s="63"/>
      <c r="K286" s="63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</row>
    <row r="287" customFormat="false" ht="12.75" hidden="false" customHeight="false" outlineLevel="0" collapsed="false">
      <c r="A287" s="67"/>
      <c r="B287" s="67"/>
      <c r="C287" s="67"/>
      <c r="D287" s="67"/>
      <c r="E287" s="67"/>
      <c r="F287" s="63"/>
      <c r="G287" s="63"/>
      <c r="H287" s="63"/>
      <c r="I287" s="63"/>
      <c r="J287" s="63"/>
      <c r="K287" s="63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</row>
    <row r="288" customFormat="false" ht="12.75" hidden="false" customHeight="false" outlineLevel="0" collapsed="false">
      <c r="A288" s="67"/>
      <c r="B288" s="67"/>
      <c r="C288" s="67"/>
      <c r="D288" s="67"/>
      <c r="E288" s="67"/>
      <c r="F288" s="63"/>
      <c r="G288" s="63"/>
      <c r="H288" s="63"/>
      <c r="I288" s="63"/>
      <c r="J288" s="63"/>
      <c r="K288" s="63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</row>
    <row r="289" customFormat="false" ht="12.75" hidden="false" customHeight="false" outlineLevel="0" collapsed="false">
      <c r="A289" s="67"/>
      <c r="B289" s="67"/>
      <c r="C289" s="67"/>
      <c r="D289" s="67"/>
      <c r="E289" s="67"/>
      <c r="F289" s="63"/>
      <c r="G289" s="63"/>
      <c r="H289" s="63"/>
      <c r="I289" s="63"/>
      <c r="J289" s="63"/>
      <c r="K289" s="63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</row>
    <row r="290" customFormat="false" ht="12.75" hidden="false" customHeight="false" outlineLevel="0" collapsed="false">
      <c r="A290" s="67"/>
      <c r="B290" s="67"/>
      <c r="C290" s="67"/>
      <c r="D290" s="67"/>
      <c r="E290" s="67"/>
      <c r="F290" s="63"/>
      <c r="G290" s="63"/>
      <c r="H290" s="63"/>
      <c r="I290" s="63"/>
      <c r="J290" s="63"/>
      <c r="K290" s="63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</row>
    <row r="291" customFormat="false" ht="12.75" hidden="false" customHeight="false" outlineLevel="0" collapsed="false">
      <c r="A291" s="67"/>
      <c r="B291" s="67"/>
      <c r="C291" s="67"/>
      <c r="D291" s="67"/>
      <c r="E291" s="67"/>
      <c r="F291" s="63"/>
      <c r="G291" s="63"/>
      <c r="H291" s="63"/>
      <c r="I291" s="63"/>
      <c r="J291" s="63"/>
      <c r="K291" s="63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</row>
    <row r="292" customFormat="false" ht="12.75" hidden="false" customHeight="false" outlineLevel="0" collapsed="false">
      <c r="A292" s="67"/>
      <c r="B292" s="67"/>
      <c r="C292" s="67"/>
      <c r="D292" s="67"/>
      <c r="E292" s="67"/>
      <c r="F292" s="63"/>
      <c r="G292" s="63"/>
      <c r="H292" s="63"/>
      <c r="I292" s="63"/>
      <c r="J292" s="63"/>
      <c r="K292" s="63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</row>
    <row r="293" customFormat="false" ht="12.75" hidden="false" customHeight="false" outlineLevel="0" collapsed="false">
      <c r="A293" s="67"/>
      <c r="B293" s="67"/>
      <c r="C293" s="67"/>
      <c r="D293" s="67"/>
      <c r="E293" s="67"/>
      <c r="F293" s="63"/>
      <c r="G293" s="63"/>
      <c r="H293" s="63"/>
      <c r="I293" s="63"/>
      <c r="J293" s="63"/>
      <c r="K293" s="63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</row>
    <row r="294" customFormat="false" ht="12.75" hidden="false" customHeight="false" outlineLevel="0" collapsed="false">
      <c r="A294" s="67"/>
      <c r="B294" s="67"/>
      <c r="C294" s="67"/>
      <c r="D294" s="67"/>
      <c r="E294" s="67"/>
      <c r="F294" s="63"/>
      <c r="G294" s="63"/>
      <c r="H294" s="63"/>
      <c r="I294" s="63"/>
      <c r="J294" s="63"/>
      <c r="K294" s="63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</row>
    <row r="295" customFormat="false" ht="12.75" hidden="false" customHeight="false" outlineLevel="0" collapsed="false">
      <c r="A295" s="67"/>
      <c r="B295" s="67"/>
      <c r="C295" s="67"/>
      <c r="D295" s="67"/>
      <c r="E295" s="67"/>
      <c r="F295" s="63"/>
      <c r="G295" s="63"/>
      <c r="H295" s="63"/>
      <c r="I295" s="63"/>
      <c r="J295" s="63"/>
      <c r="K295" s="63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</row>
    <row r="296" customFormat="false" ht="12.75" hidden="false" customHeight="false" outlineLevel="0" collapsed="false">
      <c r="A296" s="67"/>
      <c r="B296" s="67"/>
      <c r="C296" s="67"/>
      <c r="D296" s="67"/>
      <c r="E296" s="67"/>
      <c r="F296" s="63"/>
      <c r="G296" s="63"/>
      <c r="H296" s="63"/>
      <c r="I296" s="63"/>
      <c r="J296" s="63"/>
      <c r="K296" s="63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</row>
    <row r="297" customFormat="false" ht="12.75" hidden="false" customHeight="false" outlineLevel="0" collapsed="false">
      <c r="A297" s="67"/>
      <c r="B297" s="67"/>
      <c r="C297" s="67"/>
      <c r="D297" s="67"/>
      <c r="E297" s="67"/>
      <c r="F297" s="63"/>
      <c r="G297" s="63"/>
      <c r="H297" s="63"/>
      <c r="I297" s="63"/>
      <c r="J297" s="63"/>
      <c r="K297" s="63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</row>
    <row r="298" customFormat="false" ht="12.75" hidden="false" customHeight="false" outlineLevel="0" collapsed="false">
      <c r="A298" s="67"/>
      <c r="B298" s="67"/>
      <c r="C298" s="67"/>
      <c r="D298" s="67"/>
      <c r="E298" s="67"/>
      <c r="F298" s="63"/>
      <c r="G298" s="63"/>
      <c r="H298" s="63"/>
      <c r="I298" s="63"/>
      <c r="J298" s="63"/>
      <c r="K298" s="63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</row>
    <row r="299" customFormat="false" ht="12.75" hidden="false" customHeight="false" outlineLevel="0" collapsed="false">
      <c r="A299" s="67"/>
      <c r="B299" s="67"/>
      <c r="C299" s="67"/>
      <c r="D299" s="67"/>
      <c r="E299" s="67"/>
      <c r="F299" s="63"/>
      <c r="G299" s="63"/>
      <c r="H299" s="63"/>
      <c r="I299" s="63"/>
      <c r="J299" s="63"/>
      <c r="K299" s="63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</row>
    <row r="300" customFormat="false" ht="12.75" hidden="false" customHeight="false" outlineLevel="0" collapsed="false">
      <c r="A300" s="67"/>
      <c r="B300" s="67"/>
      <c r="C300" s="67"/>
      <c r="D300" s="67"/>
      <c r="E300" s="67"/>
      <c r="F300" s="63"/>
      <c r="G300" s="63"/>
      <c r="H300" s="63"/>
      <c r="I300" s="63"/>
      <c r="J300" s="63"/>
      <c r="K300" s="63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</row>
    <row r="301" customFormat="false" ht="12.75" hidden="false" customHeight="false" outlineLevel="0" collapsed="false">
      <c r="A301" s="67"/>
      <c r="B301" s="67"/>
      <c r="C301" s="67"/>
      <c r="D301" s="67"/>
      <c r="E301" s="67"/>
      <c r="F301" s="63"/>
      <c r="G301" s="63"/>
      <c r="H301" s="63"/>
      <c r="I301" s="63"/>
      <c r="J301" s="63"/>
      <c r="K301" s="63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</row>
    <row r="302" customFormat="false" ht="12.75" hidden="false" customHeight="false" outlineLevel="0" collapsed="false">
      <c r="A302" s="67"/>
      <c r="B302" s="67"/>
      <c r="C302" s="67"/>
      <c r="D302" s="67"/>
      <c r="E302" s="67"/>
      <c r="F302" s="63"/>
      <c r="G302" s="63"/>
      <c r="H302" s="63"/>
      <c r="I302" s="63"/>
      <c r="J302" s="63"/>
      <c r="K302" s="63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</row>
    <row r="303" customFormat="false" ht="12.75" hidden="false" customHeight="false" outlineLevel="0" collapsed="false">
      <c r="A303" s="67"/>
      <c r="B303" s="67"/>
      <c r="C303" s="67"/>
      <c r="D303" s="67"/>
      <c r="E303" s="67"/>
      <c r="F303" s="63"/>
      <c r="G303" s="63"/>
      <c r="H303" s="63"/>
      <c r="I303" s="63"/>
      <c r="J303" s="63"/>
      <c r="K303" s="63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</row>
    <row r="304" customFormat="false" ht="12.75" hidden="false" customHeight="false" outlineLevel="0" collapsed="false">
      <c r="A304" s="67"/>
      <c r="B304" s="67"/>
      <c r="C304" s="67"/>
      <c r="D304" s="67"/>
      <c r="E304" s="67"/>
      <c r="F304" s="63"/>
      <c r="G304" s="63"/>
      <c r="H304" s="63"/>
      <c r="I304" s="63"/>
      <c r="J304" s="63"/>
      <c r="K304" s="63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</row>
    <row r="305" customFormat="false" ht="12.75" hidden="false" customHeight="false" outlineLevel="0" collapsed="false">
      <c r="A305" s="67"/>
      <c r="B305" s="67"/>
      <c r="C305" s="67"/>
      <c r="D305" s="67"/>
      <c r="E305" s="67"/>
      <c r="F305" s="63"/>
      <c r="G305" s="63"/>
      <c r="H305" s="63"/>
      <c r="I305" s="63"/>
      <c r="J305" s="63"/>
      <c r="K305" s="63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</row>
    <row r="306" customFormat="false" ht="12.75" hidden="false" customHeight="false" outlineLevel="0" collapsed="false">
      <c r="A306" s="67"/>
      <c r="B306" s="67"/>
      <c r="C306" s="67"/>
      <c r="D306" s="67"/>
      <c r="E306" s="67"/>
      <c r="F306" s="63"/>
      <c r="G306" s="63"/>
      <c r="H306" s="63"/>
      <c r="I306" s="63"/>
      <c r="J306" s="63"/>
      <c r="K306" s="63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</row>
    <row r="307" customFormat="false" ht="12.75" hidden="false" customHeight="false" outlineLevel="0" collapsed="false">
      <c r="A307" s="67"/>
      <c r="B307" s="67"/>
      <c r="C307" s="67"/>
      <c r="D307" s="67"/>
      <c r="E307" s="67"/>
      <c r="F307" s="63"/>
      <c r="G307" s="63"/>
      <c r="H307" s="63"/>
      <c r="I307" s="63"/>
      <c r="J307" s="63"/>
      <c r="K307" s="63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</row>
    <row r="308" customFormat="false" ht="12.75" hidden="false" customHeight="false" outlineLevel="0" collapsed="false">
      <c r="A308" s="67"/>
      <c r="B308" s="67"/>
      <c r="C308" s="67"/>
      <c r="D308" s="67"/>
      <c r="E308" s="67"/>
      <c r="F308" s="63"/>
      <c r="G308" s="63"/>
      <c r="H308" s="63"/>
      <c r="I308" s="63"/>
      <c r="J308" s="63"/>
      <c r="K308" s="63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</row>
    <row r="309" customFormat="false" ht="12.75" hidden="false" customHeight="false" outlineLevel="0" collapsed="false">
      <c r="A309" s="68"/>
      <c r="B309" s="68"/>
      <c r="C309" s="68"/>
      <c r="D309" s="68"/>
      <c r="E309" s="68"/>
      <c r="F309" s="63"/>
      <c r="G309" s="63"/>
      <c r="H309" s="63"/>
      <c r="I309" s="63"/>
      <c r="J309" s="63"/>
      <c r="K309" s="63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</row>
    <row r="310" customFormat="false" ht="12.75" hidden="false" customHeight="false" outlineLevel="0" collapsed="false">
      <c r="A310" s="68"/>
      <c r="B310" s="68"/>
      <c r="C310" s="68"/>
      <c r="D310" s="68"/>
      <c r="E310" s="68"/>
      <c r="F310" s="63"/>
      <c r="G310" s="63"/>
      <c r="H310" s="63"/>
      <c r="I310" s="63"/>
      <c r="J310" s="63"/>
      <c r="K310" s="63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</row>
    <row r="311" customFormat="false" ht="12.75" hidden="false" customHeight="false" outlineLevel="0" collapsed="false">
      <c r="A311" s="68"/>
      <c r="B311" s="68"/>
      <c r="C311" s="68"/>
      <c r="D311" s="68"/>
      <c r="E311" s="68"/>
      <c r="F311" s="63"/>
      <c r="G311" s="63"/>
      <c r="H311" s="63"/>
      <c r="I311" s="63"/>
      <c r="J311" s="63"/>
      <c r="K311" s="63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</row>
    <row r="312" customFormat="false" ht="12.75" hidden="false" customHeight="false" outlineLevel="0" collapsed="false">
      <c r="A312" s="68"/>
      <c r="B312" s="68"/>
      <c r="C312" s="68"/>
      <c r="D312" s="68"/>
      <c r="E312" s="68"/>
      <c r="F312" s="63"/>
      <c r="G312" s="63"/>
      <c r="H312" s="63"/>
      <c r="I312" s="63"/>
      <c r="J312" s="63"/>
      <c r="K312" s="63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</row>
    <row r="313" customFormat="false" ht="12.75" hidden="false" customHeight="false" outlineLevel="0" collapsed="false">
      <c r="A313" s="68"/>
      <c r="B313" s="68"/>
      <c r="C313" s="68"/>
      <c r="D313" s="68"/>
      <c r="E313" s="68"/>
      <c r="F313" s="63"/>
      <c r="G313" s="63"/>
      <c r="H313" s="63"/>
      <c r="I313" s="63"/>
      <c r="J313" s="63"/>
      <c r="K313" s="63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</row>
    <row r="314" customFormat="false" ht="12.75" hidden="false" customHeight="false" outlineLevel="0" collapsed="false">
      <c r="A314" s="68"/>
      <c r="B314" s="68"/>
      <c r="C314" s="68"/>
      <c r="D314" s="68"/>
      <c r="E314" s="68"/>
      <c r="F314" s="63"/>
      <c r="G314" s="63"/>
      <c r="H314" s="63"/>
      <c r="I314" s="63"/>
      <c r="J314" s="63"/>
      <c r="K314" s="63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</row>
    <row r="315" customFormat="false" ht="12.75" hidden="false" customHeight="false" outlineLevel="0" collapsed="false">
      <c r="A315" s="68"/>
      <c r="B315" s="68"/>
      <c r="C315" s="68"/>
      <c r="D315" s="68"/>
      <c r="E315" s="68"/>
      <c r="F315" s="63"/>
      <c r="G315" s="63"/>
      <c r="H315" s="63"/>
      <c r="I315" s="63"/>
      <c r="J315" s="63"/>
      <c r="K315" s="63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</row>
    <row r="316" customFormat="false" ht="12.75" hidden="false" customHeight="false" outlineLevel="0" collapsed="false">
      <c r="A316" s="68"/>
      <c r="B316" s="68"/>
      <c r="C316" s="68"/>
      <c r="D316" s="68"/>
      <c r="E316" s="68"/>
      <c r="F316" s="63"/>
      <c r="G316" s="63"/>
      <c r="H316" s="63"/>
      <c r="I316" s="63"/>
      <c r="J316" s="63"/>
      <c r="K316" s="63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</row>
    <row r="317" customFormat="false" ht="12.75" hidden="false" customHeight="false" outlineLevel="0" collapsed="false">
      <c r="A317" s="68"/>
      <c r="B317" s="68"/>
      <c r="C317" s="68"/>
      <c r="D317" s="68"/>
      <c r="E317" s="68"/>
      <c r="F317" s="63"/>
      <c r="G317" s="63"/>
      <c r="H317" s="63"/>
      <c r="I317" s="63"/>
      <c r="J317" s="63"/>
      <c r="K317" s="63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</row>
    <row r="318" customFormat="false" ht="12.75" hidden="false" customHeight="false" outlineLevel="0" collapsed="false">
      <c r="A318" s="68"/>
      <c r="B318" s="68"/>
      <c r="C318" s="68"/>
      <c r="D318" s="68"/>
      <c r="E318" s="68"/>
      <c r="F318" s="63"/>
      <c r="G318" s="63"/>
      <c r="H318" s="63"/>
      <c r="I318" s="63"/>
      <c r="J318" s="63"/>
      <c r="K318" s="63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</row>
    <row r="319" customFormat="false" ht="12.75" hidden="false" customHeight="false" outlineLevel="0" collapsed="false">
      <c r="A319" s="68"/>
      <c r="B319" s="68"/>
      <c r="C319" s="68"/>
      <c r="D319" s="68"/>
      <c r="E319" s="68"/>
      <c r="F319" s="63"/>
      <c r="G319" s="63"/>
      <c r="H319" s="63"/>
      <c r="I319" s="63"/>
      <c r="J319" s="63"/>
      <c r="K319" s="63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</row>
    <row r="320" customFormat="false" ht="12.75" hidden="false" customHeight="false" outlineLevel="0" collapsed="false">
      <c r="A320" s="68"/>
      <c r="B320" s="68"/>
      <c r="C320" s="68"/>
      <c r="D320" s="68"/>
      <c r="E320" s="68"/>
      <c r="F320" s="63"/>
      <c r="G320" s="63"/>
      <c r="H320" s="63"/>
      <c r="I320" s="63"/>
      <c r="J320" s="63"/>
      <c r="K320" s="63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</row>
    <row r="321" customFormat="false" ht="12.75" hidden="false" customHeight="false" outlineLevel="0" collapsed="false">
      <c r="A321" s="68"/>
      <c r="B321" s="68"/>
      <c r="C321" s="68"/>
      <c r="D321" s="68"/>
      <c r="E321" s="68"/>
      <c r="F321" s="63"/>
      <c r="G321" s="63"/>
      <c r="H321" s="63"/>
      <c r="I321" s="63"/>
      <c r="J321" s="63"/>
      <c r="K321" s="63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</row>
    <row r="322" customFormat="false" ht="12.75" hidden="false" customHeight="false" outlineLevel="0" collapsed="false">
      <c r="A322" s="68"/>
      <c r="B322" s="68"/>
      <c r="C322" s="68"/>
      <c r="D322" s="68"/>
      <c r="E322" s="68"/>
      <c r="F322" s="63"/>
      <c r="G322" s="63"/>
      <c r="H322" s="63"/>
      <c r="I322" s="63"/>
      <c r="J322" s="63"/>
      <c r="K322" s="63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</row>
    <row r="323" customFormat="false" ht="12.75" hidden="false" customHeight="false" outlineLevel="0" collapsed="false">
      <c r="A323" s="68"/>
      <c r="B323" s="68"/>
      <c r="C323" s="68"/>
      <c r="D323" s="68"/>
      <c r="E323" s="68"/>
      <c r="F323" s="63"/>
      <c r="G323" s="63"/>
      <c r="H323" s="63"/>
      <c r="I323" s="63"/>
      <c r="J323" s="63"/>
      <c r="K323" s="63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</row>
    <row r="324" customFormat="false" ht="12.75" hidden="false" customHeight="false" outlineLevel="0" collapsed="false">
      <c r="A324" s="68"/>
      <c r="B324" s="68"/>
      <c r="C324" s="68"/>
      <c r="D324" s="68"/>
      <c r="E324" s="68"/>
      <c r="F324" s="63"/>
      <c r="G324" s="63"/>
      <c r="H324" s="63"/>
      <c r="I324" s="63"/>
      <c r="J324" s="63"/>
      <c r="K324" s="63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</row>
    <row r="325" customFormat="false" ht="12.75" hidden="false" customHeight="false" outlineLevel="0" collapsed="false">
      <c r="A325" s="68"/>
      <c r="B325" s="68"/>
      <c r="C325" s="68"/>
      <c r="D325" s="68"/>
      <c r="E325" s="68"/>
      <c r="F325" s="63"/>
      <c r="G325" s="63"/>
      <c r="H325" s="63"/>
      <c r="I325" s="63"/>
      <c r="J325" s="63"/>
      <c r="K325" s="63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  <c r="AE325" s="68"/>
      <c r="AF325" s="68"/>
      <c r="AG325" s="68"/>
      <c r="AH325" s="68"/>
      <c r="AI325" s="68"/>
      <c r="AJ325" s="68"/>
      <c r="AK325" s="68"/>
      <c r="AL325" s="68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  <c r="AZ325" s="68"/>
      <c r="BA325" s="68"/>
      <c r="BB325" s="68"/>
      <c r="BC325" s="68"/>
      <c r="BD325" s="68"/>
      <c r="BE325" s="68"/>
      <c r="BF325" s="68"/>
      <c r="BG325" s="68"/>
      <c r="BH325" s="68"/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</row>
    <row r="326" customFormat="false" ht="12.75" hidden="false" customHeight="false" outlineLevel="0" collapsed="false">
      <c r="A326" s="68"/>
      <c r="B326" s="68"/>
      <c r="C326" s="68"/>
      <c r="D326" s="68"/>
      <c r="E326" s="68"/>
      <c r="F326" s="63"/>
      <c r="G326" s="63"/>
      <c r="H326" s="63"/>
      <c r="I326" s="63"/>
      <c r="J326" s="63"/>
      <c r="K326" s="63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</row>
    <row r="327" customFormat="false" ht="12.75" hidden="false" customHeight="false" outlineLevel="0" collapsed="false">
      <c r="A327" s="68"/>
      <c r="B327" s="68"/>
      <c r="C327" s="68"/>
      <c r="D327" s="68"/>
      <c r="E327" s="68"/>
      <c r="F327" s="63"/>
      <c r="G327" s="63"/>
      <c r="H327" s="63"/>
      <c r="I327" s="63"/>
      <c r="J327" s="63"/>
      <c r="K327" s="63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</row>
    <row r="328" customFormat="false" ht="12.75" hidden="false" customHeight="false" outlineLevel="0" collapsed="false">
      <c r="A328" s="68"/>
      <c r="B328" s="68"/>
      <c r="C328" s="68"/>
      <c r="D328" s="68"/>
      <c r="E328" s="68"/>
      <c r="F328" s="63"/>
      <c r="G328" s="63"/>
      <c r="H328" s="63"/>
      <c r="I328" s="63"/>
      <c r="J328" s="63"/>
      <c r="K328" s="63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8"/>
      <c r="AK328" s="68"/>
      <c r="AL328" s="68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</row>
    <row r="329" customFormat="false" ht="12.75" hidden="false" customHeight="false" outlineLevel="0" collapsed="false">
      <c r="A329" s="68"/>
      <c r="B329" s="68"/>
      <c r="C329" s="68"/>
      <c r="D329" s="68"/>
      <c r="E329" s="68"/>
      <c r="F329" s="63"/>
      <c r="G329" s="63"/>
      <c r="H329" s="63"/>
      <c r="I329" s="63"/>
      <c r="J329" s="63"/>
      <c r="K329" s="63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8"/>
      <c r="AK329" s="68"/>
      <c r="AL329" s="68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</row>
    <row r="330" customFormat="false" ht="12.75" hidden="false" customHeight="false" outlineLevel="0" collapsed="false">
      <c r="A330" s="68"/>
      <c r="B330" s="68"/>
      <c r="C330" s="68"/>
      <c r="D330" s="68"/>
      <c r="E330" s="68"/>
      <c r="F330" s="63"/>
      <c r="G330" s="63"/>
      <c r="H330" s="63"/>
      <c r="I330" s="63"/>
      <c r="J330" s="63"/>
      <c r="K330" s="63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</row>
    <row r="331" customFormat="false" ht="12.75" hidden="false" customHeight="false" outlineLevel="0" collapsed="false">
      <c r="A331" s="68"/>
      <c r="B331" s="68"/>
      <c r="C331" s="68"/>
      <c r="D331" s="68"/>
      <c r="E331" s="68"/>
      <c r="F331" s="63"/>
      <c r="G331" s="63"/>
      <c r="H331" s="63"/>
      <c r="I331" s="63"/>
      <c r="J331" s="63"/>
      <c r="K331" s="63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</row>
    <row r="332" customFormat="false" ht="12.75" hidden="false" customHeight="false" outlineLevel="0" collapsed="false">
      <c r="A332" s="68"/>
      <c r="B332" s="68"/>
      <c r="C332" s="68"/>
      <c r="D332" s="68"/>
      <c r="E332" s="68"/>
      <c r="F332" s="63"/>
      <c r="G332" s="63"/>
      <c r="H332" s="63"/>
      <c r="I332" s="63"/>
      <c r="J332" s="63"/>
      <c r="K332" s="63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</row>
    <row r="333" customFormat="false" ht="12.75" hidden="false" customHeight="false" outlineLevel="0" collapsed="false">
      <c r="A333" s="68"/>
      <c r="B333" s="68"/>
      <c r="C333" s="68"/>
      <c r="D333" s="68"/>
      <c r="E333" s="68"/>
      <c r="F333" s="63"/>
      <c r="G333" s="63"/>
      <c r="H333" s="63"/>
      <c r="I333" s="63"/>
      <c r="J333" s="63"/>
      <c r="K333" s="63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</row>
    <row r="334" customFormat="false" ht="12.75" hidden="false" customHeight="false" outlineLevel="0" collapsed="false">
      <c r="A334" s="68"/>
      <c r="B334" s="68"/>
      <c r="C334" s="68"/>
      <c r="D334" s="68"/>
      <c r="E334" s="68"/>
      <c r="F334" s="63"/>
      <c r="G334" s="63"/>
      <c r="H334" s="63"/>
      <c r="I334" s="63"/>
      <c r="J334" s="63"/>
      <c r="K334" s="63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</row>
    <row r="335" customFormat="false" ht="12.75" hidden="false" customHeight="false" outlineLevel="0" collapsed="false">
      <c r="A335" s="68"/>
      <c r="B335" s="68"/>
      <c r="C335" s="68"/>
      <c r="D335" s="68"/>
      <c r="E335" s="68"/>
      <c r="F335" s="63"/>
      <c r="G335" s="63"/>
      <c r="H335" s="63"/>
      <c r="I335" s="63"/>
      <c r="J335" s="63"/>
      <c r="K335" s="63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</row>
    <row r="336" customFormat="false" ht="12.75" hidden="false" customHeight="false" outlineLevel="0" collapsed="false">
      <c r="A336" s="68"/>
      <c r="B336" s="68"/>
      <c r="C336" s="68"/>
      <c r="D336" s="68"/>
      <c r="E336" s="68"/>
      <c r="F336" s="63"/>
      <c r="G336" s="63"/>
      <c r="H336" s="63"/>
      <c r="I336" s="63"/>
      <c r="J336" s="63"/>
      <c r="K336" s="63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</row>
    <row r="337" customFormat="false" ht="12.75" hidden="false" customHeight="false" outlineLevel="0" collapsed="false">
      <c r="A337" s="68"/>
      <c r="B337" s="68"/>
      <c r="C337" s="68"/>
      <c r="D337" s="68"/>
      <c r="E337" s="68"/>
      <c r="F337" s="63"/>
      <c r="G337" s="63"/>
      <c r="H337" s="63"/>
      <c r="I337" s="63"/>
      <c r="J337" s="63"/>
      <c r="K337" s="63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8"/>
      <c r="AK337" s="68"/>
      <c r="AL337" s="68"/>
      <c r="AM337" s="68"/>
      <c r="AN337" s="68"/>
      <c r="AO337" s="68"/>
      <c r="AP337" s="68"/>
      <c r="AQ337" s="68"/>
      <c r="AR337" s="68"/>
      <c r="AS337" s="68"/>
      <c r="AT337" s="68"/>
      <c r="AU337" s="68"/>
      <c r="AV337" s="68"/>
      <c r="AW337" s="68"/>
      <c r="AX337" s="68"/>
      <c r="AY337" s="68"/>
      <c r="AZ337" s="68"/>
      <c r="BA337" s="68"/>
      <c r="BB337" s="68"/>
      <c r="BC337" s="68"/>
      <c r="BD337" s="68"/>
      <c r="BE337" s="68"/>
      <c r="BF337" s="68"/>
      <c r="BG337" s="68"/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</row>
    <row r="338" customFormat="false" ht="12.75" hidden="false" customHeight="false" outlineLevel="0" collapsed="false">
      <c r="A338" s="68"/>
      <c r="B338" s="68"/>
      <c r="C338" s="68"/>
      <c r="D338" s="68"/>
      <c r="E338" s="68"/>
      <c r="F338" s="63"/>
      <c r="G338" s="63"/>
      <c r="H338" s="63"/>
      <c r="I338" s="63"/>
      <c r="J338" s="63"/>
      <c r="K338" s="63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</row>
    <row r="339" customFormat="false" ht="12.75" hidden="false" customHeight="false" outlineLevel="0" collapsed="false">
      <c r="A339" s="68"/>
      <c r="B339" s="68"/>
      <c r="C339" s="68"/>
      <c r="D339" s="68"/>
      <c r="E339" s="68"/>
      <c r="F339" s="63"/>
      <c r="G339" s="63"/>
      <c r="H339" s="63"/>
      <c r="I339" s="63"/>
      <c r="J339" s="63"/>
      <c r="K339" s="63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</row>
    <row r="340" customFormat="false" ht="12.75" hidden="false" customHeight="false" outlineLevel="0" collapsed="false">
      <c r="A340" s="68"/>
      <c r="B340" s="68"/>
      <c r="C340" s="68"/>
      <c r="D340" s="68"/>
      <c r="E340" s="68"/>
      <c r="F340" s="63"/>
      <c r="G340" s="63"/>
      <c r="H340" s="63"/>
      <c r="I340" s="63"/>
      <c r="J340" s="63"/>
      <c r="K340" s="63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</row>
    <row r="341" customFormat="false" ht="12.75" hidden="false" customHeight="false" outlineLevel="0" collapsed="false">
      <c r="A341" s="68"/>
      <c r="B341" s="68"/>
      <c r="C341" s="68"/>
      <c r="D341" s="68"/>
      <c r="E341" s="68"/>
      <c r="F341" s="63"/>
      <c r="G341" s="63"/>
      <c r="H341" s="63"/>
      <c r="I341" s="63"/>
      <c r="J341" s="63"/>
      <c r="K341" s="63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</row>
    <row r="342" customFormat="false" ht="12.75" hidden="false" customHeight="false" outlineLevel="0" collapsed="false">
      <c r="A342" s="68"/>
      <c r="B342" s="68"/>
      <c r="C342" s="68"/>
      <c r="D342" s="68"/>
      <c r="E342" s="68"/>
      <c r="F342" s="63"/>
      <c r="G342" s="63"/>
      <c r="H342" s="63"/>
      <c r="I342" s="63"/>
      <c r="J342" s="63"/>
      <c r="K342" s="63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</row>
    <row r="343" customFormat="false" ht="12.75" hidden="false" customHeight="false" outlineLevel="0" collapsed="false">
      <c r="A343" s="68"/>
      <c r="B343" s="68"/>
      <c r="C343" s="68"/>
      <c r="D343" s="68"/>
      <c r="E343" s="68"/>
      <c r="F343" s="63"/>
      <c r="G343" s="63"/>
      <c r="H343" s="63"/>
      <c r="I343" s="63"/>
      <c r="J343" s="63"/>
      <c r="K343" s="63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</row>
    <row r="344" customFormat="false" ht="12.75" hidden="false" customHeight="false" outlineLevel="0" collapsed="false">
      <c r="A344" s="68"/>
      <c r="B344" s="68"/>
      <c r="C344" s="68"/>
      <c r="D344" s="68"/>
      <c r="E344" s="68"/>
      <c r="F344" s="63"/>
      <c r="G344" s="63"/>
      <c r="H344" s="63"/>
      <c r="I344" s="63"/>
      <c r="J344" s="63"/>
      <c r="K344" s="63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</row>
    <row r="345" customFormat="false" ht="12.75" hidden="false" customHeight="false" outlineLevel="0" collapsed="false">
      <c r="A345" s="68"/>
      <c r="B345" s="68"/>
      <c r="C345" s="68"/>
      <c r="D345" s="68"/>
      <c r="E345" s="68"/>
      <c r="F345" s="63"/>
      <c r="G345" s="63"/>
      <c r="H345" s="63"/>
      <c r="I345" s="63"/>
      <c r="J345" s="63"/>
      <c r="K345" s="63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</row>
    <row r="346" customFormat="false" ht="12.75" hidden="false" customHeight="false" outlineLevel="0" collapsed="false">
      <c r="A346" s="68"/>
      <c r="B346" s="68"/>
      <c r="C346" s="68"/>
      <c r="D346" s="68"/>
      <c r="E346" s="68"/>
      <c r="F346" s="63"/>
      <c r="G346" s="63"/>
      <c r="H346" s="63"/>
      <c r="I346" s="63"/>
      <c r="J346" s="63"/>
      <c r="K346" s="63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</row>
    <row r="347" customFormat="false" ht="12.75" hidden="false" customHeight="false" outlineLevel="0" collapsed="false">
      <c r="A347" s="68"/>
      <c r="B347" s="68"/>
      <c r="C347" s="68"/>
      <c r="D347" s="68"/>
      <c r="E347" s="68"/>
      <c r="F347" s="63"/>
      <c r="G347" s="63"/>
      <c r="H347" s="63"/>
      <c r="I347" s="63"/>
      <c r="J347" s="63"/>
      <c r="K347" s="63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</row>
    <row r="348" customFormat="false" ht="12.75" hidden="false" customHeight="false" outlineLevel="0" collapsed="false">
      <c r="A348" s="68"/>
      <c r="B348" s="68"/>
      <c r="C348" s="68"/>
      <c r="D348" s="68"/>
      <c r="E348" s="68"/>
      <c r="F348" s="63"/>
      <c r="G348" s="63"/>
      <c r="H348" s="63"/>
      <c r="I348" s="63"/>
      <c r="J348" s="63"/>
      <c r="K348" s="63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</row>
    <row r="349" customFormat="false" ht="12.75" hidden="false" customHeight="false" outlineLevel="0" collapsed="false">
      <c r="A349" s="68"/>
      <c r="B349" s="68"/>
      <c r="C349" s="68"/>
      <c r="D349" s="68"/>
      <c r="E349" s="68"/>
      <c r="F349" s="63"/>
      <c r="G349" s="63"/>
      <c r="H349" s="63"/>
      <c r="I349" s="63"/>
      <c r="J349" s="63"/>
      <c r="K349" s="63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</row>
    <row r="350" customFormat="false" ht="12.75" hidden="false" customHeight="false" outlineLevel="0" collapsed="false">
      <c r="A350" s="68"/>
      <c r="B350" s="68"/>
      <c r="C350" s="68"/>
      <c r="D350" s="68"/>
      <c r="E350" s="68"/>
      <c r="F350" s="63"/>
      <c r="G350" s="63"/>
      <c r="H350" s="63"/>
      <c r="I350" s="63"/>
      <c r="J350" s="63"/>
      <c r="K350" s="63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  <c r="AE350" s="68"/>
      <c r="AF350" s="68"/>
      <c r="AG350" s="68"/>
      <c r="AH350" s="68"/>
      <c r="AI350" s="68"/>
      <c r="AJ350" s="68"/>
      <c r="AK350" s="68"/>
      <c r="AL350" s="68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  <c r="AZ350" s="68"/>
      <c r="BA350" s="68"/>
      <c r="BB350" s="68"/>
      <c r="BC350" s="68"/>
      <c r="BD350" s="68"/>
      <c r="BE350" s="68"/>
      <c r="BF350" s="68"/>
      <c r="BG350" s="68"/>
      <c r="BH350" s="68"/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</row>
    <row r="351" customFormat="false" ht="12.75" hidden="false" customHeight="false" outlineLevel="0" collapsed="false">
      <c r="A351" s="68"/>
      <c r="B351" s="68"/>
      <c r="C351" s="68"/>
      <c r="D351" s="68"/>
      <c r="E351" s="68"/>
      <c r="F351" s="63"/>
      <c r="G351" s="63"/>
      <c r="H351" s="63"/>
      <c r="I351" s="63"/>
      <c r="J351" s="63"/>
      <c r="K351" s="63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</row>
    <row r="352" customFormat="false" ht="12.75" hidden="false" customHeight="false" outlineLevel="0" collapsed="false">
      <c r="A352" s="68"/>
      <c r="B352" s="68"/>
      <c r="C352" s="68"/>
      <c r="D352" s="68"/>
      <c r="E352" s="68"/>
      <c r="F352" s="63"/>
      <c r="G352" s="63"/>
      <c r="H352" s="63"/>
      <c r="I352" s="63"/>
      <c r="J352" s="63"/>
      <c r="K352" s="63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</row>
    <row r="353" customFormat="false" ht="12.75" hidden="false" customHeight="false" outlineLevel="0" collapsed="false">
      <c r="A353" s="68"/>
      <c r="B353" s="68"/>
      <c r="C353" s="68"/>
      <c r="D353" s="68"/>
      <c r="E353" s="68"/>
      <c r="F353" s="63"/>
      <c r="G353" s="63"/>
      <c r="H353" s="63"/>
      <c r="I353" s="63"/>
      <c r="J353" s="63"/>
      <c r="K353" s="63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</row>
    <row r="354" customFormat="false" ht="12.75" hidden="false" customHeight="false" outlineLevel="0" collapsed="false">
      <c r="A354" s="68"/>
      <c r="B354" s="68"/>
      <c r="C354" s="68"/>
      <c r="D354" s="68"/>
      <c r="E354" s="68"/>
      <c r="F354" s="63"/>
      <c r="G354" s="63"/>
      <c r="H354" s="63"/>
      <c r="I354" s="63"/>
      <c r="J354" s="63"/>
      <c r="K354" s="63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</row>
    <row r="355" customFormat="false" ht="12.75" hidden="false" customHeight="false" outlineLevel="0" collapsed="false">
      <c r="A355" s="68"/>
      <c r="B355" s="68"/>
      <c r="C355" s="68"/>
      <c r="D355" s="68"/>
      <c r="E355" s="68"/>
      <c r="F355" s="63"/>
      <c r="G355" s="63"/>
      <c r="H355" s="63"/>
      <c r="I355" s="63"/>
      <c r="J355" s="63"/>
      <c r="K355" s="63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</row>
    <row r="356" customFormat="false" ht="12.75" hidden="false" customHeight="false" outlineLevel="0" collapsed="false">
      <c r="A356" s="68"/>
      <c r="B356" s="68"/>
      <c r="C356" s="68"/>
      <c r="D356" s="68"/>
      <c r="E356" s="68"/>
      <c r="F356" s="63"/>
      <c r="G356" s="63"/>
      <c r="H356" s="63"/>
      <c r="I356" s="63"/>
      <c r="J356" s="63"/>
      <c r="K356" s="63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</row>
    <row r="357" customFormat="false" ht="12.75" hidden="false" customHeight="false" outlineLevel="0" collapsed="false">
      <c r="A357" s="68"/>
      <c r="B357" s="68"/>
      <c r="C357" s="68"/>
      <c r="D357" s="68"/>
      <c r="E357" s="68"/>
      <c r="F357" s="63"/>
      <c r="G357" s="63"/>
      <c r="H357" s="63"/>
      <c r="I357" s="63"/>
      <c r="J357" s="63"/>
      <c r="K357" s="63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</row>
    <row r="358" customFormat="false" ht="12.75" hidden="false" customHeight="false" outlineLevel="0" collapsed="false">
      <c r="A358" s="68"/>
      <c r="B358" s="68"/>
      <c r="C358" s="68"/>
      <c r="D358" s="68"/>
      <c r="E358" s="68"/>
      <c r="F358" s="63"/>
      <c r="G358" s="63"/>
      <c r="H358" s="63"/>
      <c r="I358" s="63"/>
      <c r="J358" s="63"/>
      <c r="K358" s="63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  <c r="AE358" s="68"/>
      <c r="AF358" s="68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</row>
    <row r="359" customFormat="false" ht="12.75" hidden="false" customHeight="false" outlineLevel="0" collapsed="false">
      <c r="A359" s="68"/>
      <c r="B359" s="68"/>
      <c r="C359" s="68"/>
      <c r="D359" s="68"/>
      <c r="E359" s="68"/>
      <c r="F359" s="63"/>
      <c r="G359" s="63"/>
      <c r="H359" s="63"/>
      <c r="I359" s="63"/>
      <c r="J359" s="63"/>
      <c r="K359" s="63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  <c r="AE359" s="68"/>
      <c r="AF359" s="68"/>
      <c r="AG359" s="68"/>
      <c r="AH359" s="68"/>
      <c r="AI359" s="68"/>
      <c r="AJ359" s="68"/>
      <c r="AK359" s="68"/>
      <c r="AL359" s="68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</row>
    <row r="360" customFormat="false" ht="12.75" hidden="false" customHeight="false" outlineLevel="0" collapsed="false">
      <c r="A360" s="68"/>
      <c r="B360" s="68"/>
      <c r="C360" s="68"/>
      <c r="D360" s="68"/>
      <c r="E360" s="68"/>
      <c r="F360" s="63"/>
      <c r="G360" s="63"/>
      <c r="H360" s="63"/>
      <c r="I360" s="63"/>
      <c r="J360" s="63"/>
      <c r="K360" s="63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8"/>
      <c r="AE360" s="68"/>
      <c r="AF360" s="68"/>
      <c r="AG360" s="68"/>
      <c r="AH360" s="68"/>
      <c r="AI360" s="68"/>
      <c r="AJ360" s="68"/>
      <c r="AK360" s="68"/>
      <c r="AL360" s="68"/>
      <c r="AM360" s="68"/>
      <c r="AN360" s="68"/>
      <c r="AO360" s="68"/>
      <c r="AP360" s="68"/>
      <c r="AQ360" s="68"/>
      <c r="AR360" s="68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</row>
    <row r="361" customFormat="false" ht="12.75" hidden="false" customHeight="false" outlineLevel="0" collapsed="false">
      <c r="A361" s="68"/>
      <c r="B361" s="68"/>
      <c r="C361" s="68"/>
      <c r="D361" s="68"/>
      <c r="E361" s="68"/>
      <c r="F361" s="63"/>
      <c r="G361" s="63"/>
      <c r="H361" s="63"/>
      <c r="I361" s="63"/>
      <c r="J361" s="63"/>
      <c r="K361" s="63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  <c r="AE361" s="68"/>
      <c r="AF361" s="68"/>
      <c r="AG361" s="68"/>
      <c r="AH361" s="68"/>
      <c r="AI361" s="68"/>
      <c r="AJ361" s="68"/>
      <c r="AK361" s="68"/>
      <c r="AL361" s="68"/>
      <c r="AM361" s="68"/>
      <c r="AN361" s="68"/>
      <c r="AO361" s="68"/>
      <c r="AP361" s="68"/>
      <c r="AQ361" s="68"/>
      <c r="AR361" s="68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</row>
    <row r="362" customFormat="false" ht="12.75" hidden="false" customHeight="false" outlineLevel="0" collapsed="false">
      <c r="A362" s="68"/>
      <c r="B362" s="68"/>
      <c r="C362" s="68"/>
      <c r="D362" s="68"/>
      <c r="E362" s="68"/>
      <c r="F362" s="63"/>
      <c r="G362" s="63"/>
      <c r="H362" s="63"/>
      <c r="I362" s="63"/>
      <c r="J362" s="63"/>
      <c r="K362" s="63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  <c r="AF362" s="68"/>
      <c r="AG362" s="68"/>
      <c r="AH362" s="68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</row>
    <row r="363" customFormat="false" ht="12.75" hidden="false" customHeight="false" outlineLevel="0" collapsed="false">
      <c r="A363" s="68"/>
      <c r="B363" s="68"/>
      <c r="C363" s="68"/>
      <c r="D363" s="68"/>
      <c r="E363" s="68"/>
      <c r="F363" s="63"/>
      <c r="G363" s="63"/>
      <c r="H363" s="63"/>
      <c r="I363" s="63"/>
      <c r="J363" s="63"/>
      <c r="K363" s="63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</row>
    <row r="364" customFormat="false" ht="12.75" hidden="false" customHeight="false" outlineLevel="0" collapsed="false">
      <c r="A364" s="68"/>
      <c r="B364" s="68"/>
      <c r="C364" s="68"/>
      <c r="D364" s="68"/>
      <c r="E364" s="68"/>
      <c r="F364" s="63"/>
      <c r="G364" s="63"/>
      <c r="H364" s="63"/>
      <c r="I364" s="63"/>
      <c r="J364" s="63"/>
      <c r="K364" s="63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</row>
    <row r="365" customFormat="false" ht="12.75" hidden="false" customHeight="false" outlineLevel="0" collapsed="false">
      <c r="A365" s="68"/>
      <c r="B365" s="68"/>
      <c r="C365" s="68"/>
      <c r="D365" s="68"/>
      <c r="E365" s="68"/>
      <c r="F365" s="63"/>
      <c r="G365" s="63"/>
      <c r="H365" s="63"/>
      <c r="I365" s="63"/>
      <c r="J365" s="63"/>
      <c r="K365" s="63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</row>
    <row r="366" customFormat="false" ht="12.75" hidden="false" customHeight="false" outlineLevel="0" collapsed="false">
      <c r="A366" s="68"/>
      <c r="B366" s="68"/>
      <c r="C366" s="68"/>
      <c r="D366" s="68"/>
      <c r="E366" s="68"/>
      <c r="F366" s="63"/>
      <c r="G366" s="63"/>
      <c r="H366" s="63"/>
      <c r="I366" s="63"/>
      <c r="J366" s="63"/>
      <c r="K366" s="63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</row>
    <row r="367" customFormat="false" ht="12.75" hidden="false" customHeight="false" outlineLevel="0" collapsed="false">
      <c r="A367" s="68"/>
      <c r="B367" s="68"/>
      <c r="C367" s="68"/>
      <c r="D367" s="68"/>
      <c r="E367" s="68"/>
      <c r="F367" s="63"/>
      <c r="G367" s="63"/>
      <c r="H367" s="63"/>
      <c r="I367" s="63"/>
      <c r="J367" s="63"/>
      <c r="K367" s="63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</row>
    <row r="368" customFormat="false" ht="12.75" hidden="false" customHeight="false" outlineLevel="0" collapsed="false">
      <c r="A368" s="68"/>
      <c r="B368" s="68"/>
      <c r="C368" s="68"/>
      <c r="D368" s="68"/>
      <c r="E368" s="68"/>
      <c r="F368" s="63"/>
      <c r="G368" s="63"/>
      <c r="H368" s="63"/>
      <c r="I368" s="63"/>
      <c r="J368" s="63"/>
      <c r="K368" s="63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  <c r="AE368" s="68"/>
      <c r="AF368" s="68"/>
      <c r="AG368" s="68"/>
      <c r="AH368" s="68"/>
      <c r="AI368" s="68"/>
      <c r="AJ368" s="68"/>
      <c r="AK368" s="68"/>
      <c r="AL368" s="68"/>
      <c r="AM368" s="68"/>
      <c r="AN368" s="68"/>
      <c r="AO368" s="68"/>
      <c r="AP368" s="68"/>
      <c r="AQ368" s="68"/>
      <c r="AR368" s="68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</row>
    <row r="369" customFormat="false" ht="12.75" hidden="false" customHeight="false" outlineLevel="0" collapsed="false">
      <c r="A369" s="68"/>
      <c r="B369" s="68"/>
      <c r="C369" s="68"/>
      <c r="D369" s="68"/>
      <c r="E369" s="68"/>
      <c r="F369" s="63"/>
      <c r="G369" s="63"/>
      <c r="H369" s="63"/>
      <c r="I369" s="63"/>
      <c r="J369" s="63"/>
      <c r="K369" s="63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</row>
    <row r="370" customFormat="false" ht="12.75" hidden="false" customHeight="false" outlineLevel="0" collapsed="false">
      <c r="A370" s="68"/>
      <c r="B370" s="68"/>
      <c r="C370" s="68"/>
      <c r="D370" s="68"/>
      <c r="E370" s="68"/>
      <c r="F370" s="63"/>
      <c r="G370" s="63"/>
      <c r="H370" s="63"/>
      <c r="I370" s="63"/>
      <c r="J370" s="63"/>
      <c r="K370" s="63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</row>
    <row r="371" customFormat="false" ht="12.75" hidden="false" customHeight="false" outlineLevel="0" collapsed="false">
      <c r="A371" s="68"/>
      <c r="B371" s="68"/>
      <c r="C371" s="68"/>
      <c r="D371" s="68"/>
      <c r="E371" s="68"/>
      <c r="F371" s="63"/>
      <c r="G371" s="63"/>
      <c r="H371" s="63"/>
      <c r="I371" s="63"/>
      <c r="J371" s="63"/>
      <c r="K371" s="63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  <c r="AE371" s="68"/>
      <c r="AF371" s="68"/>
      <c r="AG371" s="68"/>
      <c r="AH371" s="68"/>
      <c r="AI371" s="68"/>
      <c r="AJ371" s="68"/>
      <c r="AK371" s="68"/>
      <c r="AL371" s="68"/>
      <c r="AM371" s="68"/>
      <c r="AN371" s="68"/>
      <c r="AO371" s="68"/>
      <c r="AP371" s="68"/>
      <c r="AQ371" s="68"/>
      <c r="AR371" s="68"/>
      <c r="AS371" s="68"/>
      <c r="AT371" s="68"/>
      <c r="AU371" s="68"/>
      <c r="AV371" s="68"/>
      <c r="AW371" s="68"/>
      <c r="AX371" s="68"/>
      <c r="AY371" s="68"/>
      <c r="AZ371" s="68"/>
      <c r="BA371" s="68"/>
      <c r="BB371" s="68"/>
      <c r="BC371" s="68"/>
      <c r="BD371" s="68"/>
      <c r="BE371" s="68"/>
      <c r="BF371" s="68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</row>
    <row r="372" customFormat="false" ht="12.75" hidden="false" customHeight="false" outlineLevel="0" collapsed="false">
      <c r="A372" s="68"/>
      <c r="B372" s="68"/>
      <c r="C372" s="68"/>
      <c r="D372" s="68"/>
      <c r="E372" s="68"/>
      <c r="F372" s="63"/>
      <c r="G372" s="63"/>
      <c r="H372" s="63"/>
      <c r="I372" s="63"/>
      <c r="J372" s="63"/>
      <c r="K372" s="63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8"/>
      <c r="AK372" s="68"/>
      <c r="AL372" s="68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  <c r="AZ372" s="68"/>
      <c r="BA372" s="68"/>
      <c r="BB372" s="68"/>
      <c r="BC372" s="68"/>
      <c r="BD372" s="68"/>
      <c r="BE372" s="68"/>
      <c r="BF372" s="68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</row>
    <row r="373" customFormat="false" ht="12.75" hidden="false" customHeight="false" outlineLevel="0" collapsed="false">
      <c r="A373" s="68"/>
      <c r="B373" s="68"/>
      <c r="C373" s="68"/>
      <c r="D373" s="68"/>
      <c r="E373" s="68"/>
      <c r="F373" s="63"/>
      <c r="G373" s="63"/>
      <c r="H373" s="63"/>
      <c r="I373" s="63"/>
      <c r="J373" s="63"/>
      <c r="K373" s="63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  <c r="AF373" s="68"/>
      <c r="AG373" s="68"/>
      <c r="AH373" s="68"/>
      <c r="AI373" s="68"/>
      <c r="AJ373" s="68"/>
      <c r="AK373" s="68"/>
      <c r="AL373" s="68"/>
      <c r="AM373" s="68"/>
      <c r="AN373" s="68"/>
      <c r="AO373" s="68"/>
      <c r="AP373" s="68"/>
      <c r="AQ373" s="68"/>
      <c r="AR373" s="68"/>
      <c r="AS373" s="68"/>
      <c r="AT373" s="68"/>
      <c r="AU373" s="68"/>
      <c r="AV373" s="68"/>
      <c r="AW373" s="68"/>
      <c r="AX373" s="68"/>
      <c r="AY373" s="68"/>
      <c r="AZ373" s="68"/>
      <c r="BA373" s="68"/>
      <c r="BB373" s="68"/>
      <c r="BC373" s="68"/>
      <c r="BD373" s="68"/>
      <c r="BE373" s="68"/>
      <c r="BF373" s="68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</row>
    <row r="374" customFormat="false" ht="12.75" hidden="false" customHeight="false" outlineLevel="0" collapsed="false">
      <c r="A374" s="68"/>
      <c r="B374" s="68"/>
      <c r="C374" s="68"/>
      <c r="D374" s="68"/>
      <c r="E374" s="68"/>
      <c r="F374" s="63"/>
      <c r="G374" s="63"/>
      <c r="H374" s="63"/>
      <c r="I374" s="63"/>
      <c r="J374" s="63"/>
      <c r="K374" s="63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</row>
    <row r="375" customFormat="false" ht="12.75" hidden="false" customHeight="false" outlineLevel="0" collapsed="false">
      <c r="A375" s="68"/>
      <c r="B375" s="68"/>
      <c r="C375" s="68"/>
      <c r="D375" s="68"/>
      <c r="E375" s="68"/>
      <c r="F375" s="63"/>
      <c r="G375" s="63"/>
      <c r="H375" s="63"/>
      <c r="I375" s="63"/>
      <c r="J375" s="63"/>
      <c r="K375" s="63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</row>
    <row r="376" customFormat="false" ht="12.75" hidden="false" customHeight="false" outlineLevel="0" collapsed="false">
      <c r="A376" s="68"/>
      <c r="B376" s="68"/>
      <c r="C376" s="68"/>
      <c r="D376" s="68"/>
      <c r="E376" s="68"/>
      <c r="F376" s="63"/>
      <c r="G376" s="63"/>
      <c r="H376" s="63"/>
      <c r="I376" s="63"/>
      <c r="J376" s="63"/>
      <c r="K376" s="63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</row>
    <row r="377" customFormat="false" ht="12.75" hidden="false" customHeight="false" outlineLevel="0" collapsed="false">
      <c r="A377" s="68"/>
      <c r="B377" s="68"/>
      <c r="C377" s="68"/>
      <c r="D377" s="68"/>
      <c r="E377" s="68"/>
      <c r="F377" s="63"/>
      <c r="G377" s="63"/>
      <c r="H377" s="63"/>
      <c r="I377" s="63"/>
      <c r="J377" s="63"/>
      <c r="K377" s="63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</row>
    <row r="378" customFormat="false" ht="12.75" hidden="false" customHeight="false" outlineLevel="0" collapsed="false">
      <c r="A378" s="68"/>
      <c r="B378" s="68"/>
      <c r="C378" s="68"/>
      <c r="D378" s="68"/>
      <c r="E378" s="68"/>
      <c r="F378" s="63"/>
      <c r="G378" s="63"/>
      <c r="H378" s="63"/>
      <c r="I378" s="63"/>
      <c r="J378" s="63"/>
      <c r="K378" s="63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</row>
    <row r="379" customFormat="false" ht="12.75" hidden="false" customHeight="false" outlineLevel="0" collapsed="false">
      <c r="A379" s="68"/>
      <c r="B379" s="68"/>
      <c r="C379" s="68"/>
      <c r="D379" s="68"/>
      <c r="E379" s="68"/>
      <c r="F379" s="63"/>
      <c r="G379" s="63"/>
      <c r="H379" s="63"/>
      <c r="I379" s="63"/>
      <c r="J379" s="63"/>
      <c r="K379" s="63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</row>
    <row r="380" customFormat="false" ht="12.75" hidden="false" customHeight="false" outlineLevel="0" collapsed="false">
      <c r="A380" s="68"/>
      <c r="B380" s="68"/>
      <c r="C380" s="68"/>
      <c r="D380" s="68"/>
      <c r="E380" s="68"/>
      <c r="F380" s="63"/>
      <c r="G380" s="63"/>
      <c r="H380" s="63"/>
      <c r="I380" s="63"/>
      <c r="J380" s="63"/>
      <c r="K380" s="63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</row>
    <row r="381" customFormat="false" ht="12.75" hidden="false" customHeight="false" outlineLevel="0" collapsed="false">
      <c r="A381" s="68"/>
      <c r="B381" s="68"/>
      <c r="C381" s="68"/>
      <c r="D381" s="68"/>
      <c r="E381" s="68"/>
      <c r="F381" s="63"/>
      <c r="G381" s="63"/>
      <c r="H381" s="63"/>
      <c r="I381" s="63"/>
      <c r="J381" s="63"/>
      <c r="K381" s="63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</row>
    <row r="382" customFormat="false" ht="12.75" hidden="false" customHeight="false" outlineLevel="0" collapsed="false">
      <c r="A382" s="68"/>
      <c r="B382" s="68"/>
      <c r="C382" s="68"/>
      <c r="D382" s="68"/>
      <c r="E382" s="68"/>
      <c r="F382" s="63"/>
      <c r="G382" s="63"/>
      <c r="H382" s="63"/>
      <c r="I382" s="63"/>
      <c r="J382" s="63"/>
      <c r="K382" s="63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</row>
    <row r="383" customFormat="false" ht="12.75" hidden="false" customHeight="false" outlineLevel="0" collapsed="false">
      <c r="A383" s="68"/>
      <c r="B383" s="68"/>
      <c r="C383" s="68"/>
      <c r="D383" s="68"/>
      <c r="E383" s="68"/>
      <c r="F383" s="63"/>
      <c r="G383" s="63"/>
      <c r="H383" s="63"/>
      <c r="I383" s="63"/>
      <c r="J383" s="63"/>
      <c r="K383" s="63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</row>
    <row r="384" customFormat="false" ht="12.75" hidden="false" customHeight="false" outlineLevel="0" collapsed="false">
      <c r="A384" s="68"/>
      <c r="B384" s="68"/>
      <c r="C384" s="68"/>
      <c r="D384" s="68"/>
      <c r="E384" s="68"/>
      <c r="F384" s="63"/>
      <c r="G384" s="63"/>
      <c r="H384" s="63"/>
      <c r="I384" s="63"/>
      <c r="J384" s="63"/>
      <c r="K384" s="63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</row>
    <row r="385" customFormat="false" ht="12.75" hidden="false" customHeight="false" outlineLevel="0" collapsed="false">
      <c r="A385" s="68"/>
      <c r="B385" s="68"/>
      <c r="C385" s="68"/>
      <c r="D385" s="68"/>
      <c r="E385" s="68"/>
      <c r="F385" s="63"/>
      <c r="G385" s="63"/>
      <c r="H385" s="63"/>
      <c r="I385" s="63"/>
      <c r="J385" s="63"/>
      <c r="K385" s="63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</row>
    <row r="386" customFormat="false" ht="12.75" hidden="false" customHeight="false" outlineLevel="0" collapsed="false">
      <c r="A386" s="68"/>
      <c r="B386" s="68"/>
      <c r="C386" s="68"/>
      <c r="D386" s="68"/>
      <c r="E386" s="68"/>
      <c r="F386" s="63"/>
      <c r="G386" s="63"/>
      <c r="H386" s="63"/>
      <c r="I386" s="63"/>
      <c r="J386" s="63"/>
      <c r="K386" s="63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</row>
    <row r="387" customFormat="false" ht="12.75" hidden="false" customHeight="false" outlineLevel="0" collapsed="false">
      <c r="A387" s="68"/>
      <c r="B387" s="68"/>
      <c r="C387" s="68"/>
      <c r="D387" s="68"/>
      <c r="E387" s="68"/>
      <c r="F387" s="63"/>
      <c r="G387" s="63"/>
      <c r="H387" s="63"/>
      <c r="I387" s="63"/>
      <c r="J387" s="63"/>
      <c r="K387" s="63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</row>
    <row r="388" customFormat="false" ht="12.75" hidden="false" customHeight="false" outlineLevel="0" collapsed="false">
      <c r="A388" s="68"/>
      <c r="B388" s="68"/>
      <c r="C388" s="68"/>
      <c r="D388" s="68"/>
      <c r="E388" s="68"/>
      <c r="F388" s="63"/>
      <c r="G388" s="63"/>
      <c r="H388" s="63"/>
      <c r="I388" s="63"/>
      <c r="J388" s="63"/>
      <c r="K388" s="63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</row>
    <row r="389" customFormat="false" ht="12.75" hidden="false" customHeight="false" outlineLevel="0" collapsed="false">
      <c r="A389" s="68"/>
      <c r="B389" s="68"/>
      <c r="C389" s="68"/>
      <c r="D389" s="68"/>
      <c r="E389" s="68"/>
      <c r="F389" s="63"/>
      <c r="G389" s="63"/>
      <c r="H389" s="63"/>
      <c r="I389" s="63"/>
      <c r="J389" s="63"/>
      <c r="K389" s="63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</row>
    <row r="390" customFormat="false" ht="12.75" hidden="false" customHeight="false" outlineLevel="0" collapsed="false">
      <c r="A390" s="68"/>
      <c r="B390" s="68"/>
      <c r="C390" s="68"/>
      <c r="D390" s="68"/>
      <c r="E390" s="68"/>
      <c r="F390" s="63"/>
      <c r="G390" s="63"/>
      <c r="H390" s="63"/>
      <c r="I390" s="63"/>
      <c r="J390" s="63"/>
      <c r="K390" s="63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</row>
    <row r="391" customFormat="false" ht="12.75" hidden="false" customHeight="false" outlineLevel="0" collapsed="false">
      <c r="A391" s="68"/>
      <c r="B391" s="68"/>
      <c r="C391" s="68"/>
      <c r="D391" s="68"/>
      <c r="E391" s="68"/>
      <c r="F391" s="63"/>
      <c r="G391" s="63"/>
      <c r="H391" s="63"/>
      <c r="I391" s="63"/>
      <c r="J391" s="63"/>
      <c r="K391" s="63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</row>
    <row r="392" customFormat="false" ht="12.75" hidden="false" customHeight="false" outlineLevel="0" collapsed="false">
      <c r="A392" s="68"/>
      <c r="B392" s="68"/>
      <c r="C392" s="68"/>
      <c r="D392" s="68"/>
      <c r="E392" s="68"/>
      <c r="F392" s="63"/>
      <c r="G392" s="63"/>
      <c r="H392" s="63"/>
      <c r="I392" s="63"/>
      <c r="J392" s="63"/>
      <c r="K392" s="63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</row>
    <row r="393" customFormat="false" ht="12.75" hidden="false" customHeight="false" outlineLevel="0" collapsed="false">
      <c r="A393" s="68"/>
      <c r="B393" s="68"/>
      <c r="C393" s="68"/>
      <c r="D393" s="68"/>
      <c r="E393" s="68"/>
      <c r="F393" s="63"/>
      <c r="G393" s="63"/>
      <c r="H393" s="63"/>
      <c r="I393" s="63"/>
      <c r="J393" s="63"/>
      <c r="K393" s="63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</row>
    <row r="394" customFormat="false" ht="12.75" hidden="false" customHeight="false" outlineLevel="0" collapsed="false">
      <c r="A394" s="68"/>
      <c r="B394" s="68"/>
      <c r="C394" s="68"/>
      <c r="D394" s="68"/>
      <c r="E394" s="68"/>
      <c r="F394" s="63"/>
      <c r="G394" s="63"/>
      <c r="H394" s="63"/>
      <c r="I394" s="63"/>
      <c r="J394" s="63"/>
      <c r="K394" s="63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</row>
    <row r="395" customFormat="false" ht="12.75" hidden="false" customHeight="false" outlineLevel="0" collapsed="false">
      <c r="A395" s="68"/>
      <c r="B395" s="68"/>
      <c r="C395" s="68"/>
      <c r="D395" s="68"/>
      <c r="E395" s="68"/>
      <c r="F395" s="63"/>
      <c r="G395" s="63"/>
      <c r="H395" s="63"/>
      <c r="I395" s="63"/>
      <c r="J395" s="63"/>
      <c r="K395" s="63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</row>
    <row r="396" customFormat="false" ht="12.75" hidden="false" customHeight="false" outlineLevel="0" collapsed="false">
      <c r="A396" s="68"/>
      <c r="B396" s="68"/>
      <c r="C396" s="68"/>
      <c r="D396" s="68"/>
      <c r="E396" s="68"/>
      <c r="F396" s="63"/>
      <c r="G396" s="63"/>
      <c r="H396" s="63"/>
      <c r="I396" s="63"/>
      <c r="J396" s="63"/>
      <c r="K396" s="63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</row>
    <row r="397" customFormat="false" ht="12.75" hidden="false" customHeight="false" outlineLevel="0" collapsed="false">
      <c r="A397" s="68"/>
      <c r="B397" s="68"/>
      <c r="C397" s="68"/>
      <c r="D397" s="68"/>
      <c r="E397" s="68"/>
      <c r="F397" s="63"/>
      <c r="G397" s="63"/>
      <c r="H397" s="63"/>
      <c r="I397" s="63"/>
      <c r="J397" s="63"/>
      <c r="K397" s="63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</row>
    <row r="398" customFormat="false" ht="12.75" hidden="false" customHeight="false" outlineLevel="0" collapsed="false">
      <c r="A398" s="68"/>
      <c r="B398" s="68"/>
      <c r="C398" s="68"/>
      <c r="D398" s="68"/>
      <c r="E398" s="68"/>
      <c r="F398" s="63"/>
      <c r="G398" s="63"/>
      <c r="H398" s="63"/>
      <c r="I398" s="63"/>
      <c r="J398" s="63"/>
      <c r="K398" s="63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</row>
    <row r="399" customFormat="false" ht="12.75" hidden="false" customHeight="false" outlineLevel="0" collapsed="false">
      <c r="A399" s="68"/>
      <c r="B399" s="68"/>
      <c r="C399" s="68"/>
      <c r="D399" s="68"/>
      <c r="E399" s="68"/>
      <c r="F399" s="63"/>
      <c r="G399" s="63"/>
      <c r="H399" s="63"/>
      <c r="I399" s="63"/>
      <c r="J399" s="63"/>
      <c r="K399" s="63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</row>
    <row r="400" customFormat="false" ht="12.75" hidden="false" customHeight="false" outlineLevel="0" collapsed="false">
      <c r="A400" s="68"/>
      <c r="B400" s="68"/>
      <c r="C400" s="68"/>
      <c r="D400" s="68"/>
      <c r="E400" s="68"/>
      <c r="F400" s="63"/>
      <c r="G400" s="63"/>
      <c r="H400" s="63"/>
      <c r="I400" s="63"/>
      <c r="J400" s="63"/>
      <c r="K400" s="63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  <c r="AF400" s="68"/>
      <c r="AG400" s="68"/>
      <c r="AH400" s="68"/>
      <c r="AI400" s="68"/>
      <c r="AJ400" s="68"/>
      <c r="AK400" s="68"/>
      <c r="AL400" s="68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  <c r="AZ400" s="68"/>
      <c r="BA400" s="68"/>
      <c r="BB400" s="68"/>
      <c r="BC400" s="68"/>
      <c r="BD400" s="68"/>
      <c r="BE400" s="68"/>
      <c r="BF400" s="68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</row>
    <row r="401" customFormat="false" ht="12.75" hidden="false" customHeight="false" outlineLevel="0" collapsed="false">
      <c r="A401" s="68"/>
      <c r="B401" s="68"/>
      <c r="C401" s="68"/>
      <c r="D401" s="68"/>
      <c r="E401" s="68"/>
      <c r="F401" s="63"/>
      <c r="G401" s="63"/>
      <c r="H401" s="63"/>
      <c r="I401" s="63"/>
      <c r="J401" s="63"/>
      <c r="K401" s="63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</row>
    <row r="402" customFormat="false" ht="12.75" hidden="false" customHeight="false" outlineLevel="0" collapsed="false">
      <c r="A402" s="68"/>
      <c r="B402" s="68"/>
      <c r="C402" s="68"/>
      <c r="D402" s="68"/>
      <c r="E402" s="68"/>
      <c r="F402" s="63"/>
      <c r="G402" s="63"/>
      <c r="H402" s="63"/>
      <c r="I402" s="63"/>
      <c r="J402" s="63"/>
      <c r="K402" s="63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</row>
    <row r="403" customFormat="false" ht="12.75" hidden="false" customHeight="false" outlineLevel="0" collapsed="false">
      <c r="A403" s="68"/>
      <c r="B403" s="68"/>
      <c r="C403" s="68"/>
      <c r="D403" s="68"/>
      <c r="E403" s="68"/>
      <c r="F403" s="63"/>
      <c r="G403" s="63"/>
      <c r="H403" s="63"/>
      <c r="I403" s="63"/>
      <c r="J403" s="63"/>
      <c r="K403" s="63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</row>
    <row r="404" customFormat="false" ht="12.75" hidden="false" customHeight="false" outlineLevel="0" collapsed="false">
      <c r="A404" s="68"/>
      <c r="B404" s="68"/>
      <c r="C404" s="68"/>
      <c r="D404" s="68"/>
      <c r="E404" s="68"/>
      <c r="F404" s="63"/>
      <c r="G404" s="63"/>
      <c r="H404" s="63"/>
      <c r="I404" s="63"/>
      <c r="J404" s="63"/>
      <c r="K404" s="63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</row>
    <row r="405" customFormat="false" ht="12.75" hidden="false" customHeight="false" outlineLevel="0" collapsed="false">
      <c r="A405" s="68"/>
      <c r="B405" s="68"/>
      <c r="C405" s="68"/>
      <c r="D405" s="68"/>
      <c r="E405" s="68"/>
      <c r="F405" s="63"/>
      <c r="G405" s="63"/>
      <c r="H405" s="63"/>
      <c r="I405" s="63"/>
      <c r="J405" s="63"/>
      <c r="K405" s="63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</row>
    <row r="406" customFormat="false" ht="12.75" hidden="false" customHeight="false" outlineLevel="0" collapsed="false">
      <c r="A406" s="68"/>
      <c r="B406" s="68"/>
      <c r="C406" s="68"/>
      <c r="D406" s="68"/>
      <c r="E406" s="68"/>
      <c r="F406" s="63"/>
      <c r="G406" s="63"/>
      <c r="H406" s="63"/>
      <c r="I406" s="63"/>
      <c r="J406" s="63"/>
      <c r="K406" s="63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</row>
    <row r="407" customFormat="false" ht="12.75" hidden="false" customHeight="false" outlineLevel="0" collapsed="false">
      <c r="A407" s="68"/>
      <c r="B407" s="68"/>
      <c r="C407" s="68"/>
      <c r="D407" s="68"/>
      <c r="E407" s="68"/>
      <c r="F407" s="63"/>
      <c r="G407" s="63"/>
      <c r="H407" s="63"/>
      <c r="I407" s="63"/>
      <c r="J407" s="63"/>
      <c r="K407" s="63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</row>
    <row r="408" customFormat="false" ht="12.75" hidden="false" customHeight="false" outlineLevel="0" collapsed="false">
      <c r="A408" s="68"/>
      <c r="B408" s="68"/>
      <c r="C408" s="68"/>
      <c r="D408" s="68"/>
      <c r="E408" s="68"/>
      <c r="F408" s="63"/>
      <c r="G408" s="63"/>
      <c r="H408" s="63"/>
      <c r="I408" s="63"/>
      <c r="J408" s="63"/>
      <c r="K408" s="63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</row>
    <row r="409" customFormat="false" ht="12.75" hidden="false" customHeight="false" outlineLevel="0" collapsed="false">
      <c r="A409" s="68"/>
      <c r="B409" s="68"/>
      <c r="C409" s="68"/>
      <c r="D409" s="68"/>
      <c r="E409" s="68"/>
      <c r="F409" s="63"/>
      <c r="G409" s="63"/>
      <c r="H409" s="63"/>
      <c r="I409" s="63"/>
      <c r="J409" s="63"/>
      <c r="K409" s="63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</row>
    <row r="410" customFormat="false" ht="12.75" hidden="false" customHeight="false" outlineLevel="0" collapsed="false">
      <c r="A410" s="68"/>
      <c r="B410" s="68"/>
      <c r="C410" s="68"/>
      <c r="D410" s="68"/>
      <c r="E410" s="68"/>
      <c r="F410" s="63"/>
      <c r="G410" s="63"/>
      <c r="H410" s="63"/>
      <c r="I410" s="63"/>
      <c r="J410" s="63"/>
      <c r="K410" s="63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</row>
    <row r="411" customFormat="false" ht="12.75" hidden="false" customHeight="false" outlineLevel="0" collapsed="false">
      <c r="A411" s="68"/>
      <c r="B411" s="68"/>
      <c r="C411" s="68"/>
      <c r="D411" s="68"/>
      <c r="E411" s="68"/>
      <c r="F411" s="63"/>
      <c r="G411" s="63"/>
      <c r="H411" s="63"/>
      <c r="I411" s="63"/>
      <c r="J411" s="63"/>
      <c r="K411" s="63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</row>
    <row r="412" customFormat="false" ht="12.75" hidden="false" customHeight="false" outlineLevel="0" collapsed="false">
      <c r="A412" s="68"/>
      <c r="B412" s="68"/>
      <c r="C412" s="68"/>
      <c r="D412" s="68"/>
      <c r="E412" s="68"/>
      <c r="F412" s="63"/>
      <c r="G412" s="63"/>
      <c r="H412" s="63"/>
      <c r="I412" s="63"/>
      <c r="J412" s="63"/>
      <c r="K412" s="63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</row>
    <row r="413" customFormat="false" ht="12.75" hidden="false" customHeight="false" outlineLevel="0" collapsed="false">
      <c r="A413" s="68"/>
      <c r="B413" s="68"/>
      <c r="C413" s="68"/>
      <c r="D413" s="68"/>
      <c r="E413" s="68"/>
      <c r="F413" s="63"/>
      <c r="G413" s="63"/>
      <c r="H413" s="63"/>
      <c r="I413" s="63"/>
      <c r="J413" s="63"/>
      <c r="K413" s="63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</row>
    <row r="414" customFormat="false" ht="12.75" hidden="false" customHeight="false" outlineLevel="0" collapsed="false">
      <c r="A414" s="68"/>
      <c r="B414" s="68"/>
      <c r="C414" s="68"/>
      <c r="D414" s="68"/>
      <c r="E414" s="68"/>
      <c r="F414" s="63"/>
      <c r="G414" s="63"/>
      <c r="H414" s="63"/>
      <c r="I414" s="63"/>
      <c r="J414" s="63"/>
      <c r="K414" s="63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</row>
    <row r="415" customFormat="false" ht="12.75" hidden="false" customHeight="false" outlineLevel="0" collapsed="false">
      <c r="A415" s="68"/>
      <c r="B415" s="68"/>
      <c r="C415" s="68"/>
      <c r="D415" s="68"/>
      <c r="E415" s="68"/>
      <c r="F415" s="63"/>
      <c r="G415" s="63"/>
      <c r="H415" s="63"/>
      <c r="I415" s="63"/>
      <c r="J415" s="63"/>
      <c r="K415" s="63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</row>
    <row r="416" customFormat="false" ht="12.75" hidden="false" customHeight="false" outlineLevel="0" collapsed="false">
      <c r="A416" s="68"/>
      <c r="B416" s="68"/>
      <c r="C416" s="68"/>
      <c r="D416" s="68"/>
      <c r="E416" s="68"/>
      <c r="F416" s="63"/>
      <c r="G416" s="63"/>
      <c r="H416" s="63"/>
      <c r="I416" s="63"/>
      <c r="J416" s="63"/>
      <c r="K416" s="63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</row>
    <row r="417" customFormat="false" ht="12.75" hidden="false" customHeight="false" outlineLevel="0" collapsed="false">
      <c r="A417" s="68"/>
      <c r="B417" s="68"/>
      <c r="C417" s="68"/>
      <c r="D417" s="68"/>
      <c r="E417" s="68"/>
      <c r="F417" s="63"/>
      <c r="G417" s="63"/>
      <c r="H417" s="63"/>
      <c r="I417" s="63"/>
      <c r="J417" s="63"/>
      <c r="K417" s="63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</row>
    <row r="418" customFormat="false" ht="12.75" hidden="false" customHeight="false" outlineLevel="0" collapsed="false">
      <c r="A418" s="68"/>
      <c r="B418" s="68"/>
      <c r="C418" s="68"/>
      <c r="D418" s="68"/>
      <c r="E418" s="68"/>
      <c r="F418" s="63"/>
      <c r="G418" s="63"/>
      <c r="H418" s="63"/>
      <c r="I418" s="63"/>
      <c r="J418" s="63"/>
      <c r="K418" s="63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</row>
    <row r="419" customFormat="false" ht="12.75" hidden="false" customHeight="false" outlineLevel="0" collapsed="false">
      <c r="A419" s="68"/>
      <c r="B419" s="68"/>
      <c r="C419" s="68"/>
      <c r="D419" s="68"/>
      <c r="E419" s="68"/>
      <c r="F419" s="63"/>
      <c r="G419" s="63"/>
      <c r="H419" s="63"/>
      <c r="I419" s="63"/>
      <c r="J419" s="63"/>
      <c r="K419" s="63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8"/>
      <c r="AE419" s="68"/>
      <c r="AF419" s="68"/>
      <c r="AG419" s="68"/>
      <c r="AH419" s="68"/>
      <c r="AI419" s="68"/>
      <c r="AJ419" s="68"/>
      <c r="AK419" s="68"/>
      <c r="AL419" s="68"/>
      <c r="AM419" s="68"/>
      <c r="AN419" s="68"/>
      <c r="AO419" s="68"/>
      <c r="AP419" s="68"/>
      <c r="AQ419" s="68"/>
      <c r="AR419" s="68"/>
      <c r="AS419" s="68"/>
      <c r="AT419" s="68"/>
      <c r="AU419" s="68"/>
      <c r="AV419" s="68"/>
      <c r="AW419" s="68"/>
      <c r="AX419" s="68"/>
      <c r="AY419" s="68"/>
      <c r="AZ419" s="68"/>
      <c r="BA419" s="68"/>
      <c r="BB419" s="68"/>
      <c r="BC419" s="68"/>
      <c r="BD419" s="68"/>
      <c r="BE419" s="68"/>
      <c r="BF419" s="68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</row>
    <row r="420" customFormat="false" ht="12.75" hidden="false" customHeight="false" outlineLevel="0" collapsed="false">
      <c r="A420" s="68"/>
      <c r="B420" s="68"/>
      <c r="C420" s="68"/>
      <c r="D420" s="68"/>
      <c r="E420" s="68"/>
      <c r="F420" s="63"/>
      <c r="G420" s="63"/>
      <c r="H420" s="63"/>
      <c r="I420" s="63"/>
      <c r="J420" s="63"/>
      <c r="K420" s="63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</row>
    <row r="421" customFormat="false" ht="12.75" hidden="false" customHeight="false" outlineLevel="0" collapsed="false">
      <c r="A421" s="68"/>
      <c r="B421" s="68"/>
      <c r="C421" s="68"/>
      <c r="D421" s="68"/>
      <c r="E421" s="68"/>
      <c r="F421" s="63"/>
      <c r="G421" s="63"/>
      <c r="H421" s="63"/>
      <c r="I421" s="63"/>
      <c r="J421" s="63"/>
      <c r="K421" s="63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</row>
    <row r="422" customFormat="false" ht="12.75" hidden="false" customHeight="false" outlineLevel="0" collapsed="false">
      <c r="A422" s="68"/>
      <c r="B422" s="68"/>
      <c r="C422" s="68"/>
      <c r="D422" s="68"/>
      <c r="E422" s="68"/>
      <c r="F422" s="63"/>
      <c r="G422" s="63"/>
      <c r="H422" s="63"/>
      <c r="I422" s="63"/>
      <c r="J422" s="63"/>
      <c r="K422" s="63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</row>
    <row r="423" customFormat="false" ht="12.75" hidden="false" customHeight="false" outlineLevel="0" collapsed="false">
      <c r="A423" s="68"/>
      <c r="B423" s="68"/>
      <c r="C423" s="68"/>
      <c r="D423" s="68"/>
      <c r="E423" s="68"/>
      <c r="F423" s="63"/>
      <c r="G423" s="63"/>
      <c r="H423" s="63"/>
      <c r="I423" s="63"/>
      <c r="J423" s="63"/>
      <c r="K423" s="63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</row>
    <row r="424" customFormat="false" ht="12.75" hidden="false" customHeight="false" outlineLevel="0" collapsed="false">
      <c r="A424" s="68"/>
      <c r="B424" s="68"/>
      <c r="C424" s="68"/>
      <c r="D424" s="68"/>
      <c r="E424" s="68"/>
      <c r="F424" s="63"/>
      <c r="G424" s="63"/>
      <c r="H424" s="63"/>
      <c r="I424" s="63"/>
      <c r="J424" s="63"/>
      <c r="K424" s="63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</row>
    <row r="425" customFormat="false" ht="12.75" hidden="false" customHeight="false" outlineLevel="0" collapsed="false">
      <c r="A425" s="68"/>
      <c r="B425" s="68"/>
      <c r="C425" s="68"/>
      <c r="D425" s="68"/>
      <c r="E425" s="68"/>
      <c r="F425" s="63"/>
      <c r="G425" s="63"/>
      <c r="H425" s="63"/>
      <c r="I425" s="63"/>
      <c r="J425" s="63"/>
      <c r="K425" s="63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8"/>
      <c r="AK425" s="68"/>
      <c r="AL425" s="68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  <c r="AZ425" s="68"/>
      <c r="BA425" s="68"/>
      <c r="BB425" s="68"/>
      <c r="BC425" s="68"/>
      <c r="BD425" s="68"/>
      <c r="BE425" s="68"/>
      <c r="BF425" s="68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</row>
    <row r="426" customFormat="false" ht="12.75" hidden="false" customHeight="false" outlineLevel="0" collapsed="false">
      <c r="A426" s="68"/>
      <c r="B426" s="68"/>
      <c r="C426" s="68"/>
      <c r="D426" s="68"/>
      <c r="E426" s="68"/>
      <c r="F426" s="63"/>
      <c r="G426" s="63"/>
      <c r="H426" s="63"/>
      <c r="I426" s="63"/>
      <c r="J426" s="63"/>
      <c r="K426" s="63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</row>
    <row r="427" customFormat="false" ht="12.75" hidden="false" customHeight="false" outlineLevel="0" collapsed="false">
      <c r="A427" s="68"/>
      <c r="B427" s="68"/>
      <c r="C427" s="68"/>
      <c r="D427" s="68"/>
      <c r="E427" s="68"/>
      <c r="F427" s="63"/>
      <c r="G427" s="63"/>
      <c r="H427" s="63"/>
      <c r="I427" s="63"/>
      <c r="J427" s="63"/>
      <c r="K427" s="63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</row>
    <row r="428" customFormat="false" ht="12.75" hidden="false" customHeight="false" outlineLevel="0" collapsed="false">
      <c r="A428" s="68"/>
      <c r="B428" s="68"/>
      <c r="C428" s="68"/>
      <c r="D428" s="68"/>
      <c r="E428" s="68"/>
      <c r="F428" s="63"/>
      <c r="G428" s="63"/>
      <c r="H428" s="63"/>
      <c r="I428" s="63"/>
      <c r="J428" s="63"/>
      <c r="K428" s="63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68"/>
      <c r="AI428" s="68"/>
      <c r="AJ428" s="68"/>
      <c r="AK428" s="68"/>
      <c r="AL428" s="68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  <c r="AZ428" s="68"/>
      <c r="BA428" s="68"/>
      <c r="BB428" s="68"/>
      <c r="BC428" s="68"/>
      <c r="BD428" s="68"/>
      <c r="BE428" s="68"/>
      <c r="BF428" s="68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</row>
    <row r="429" customFormat="false" ht="12.75" hidden="false" customHeight="false" outlineLevel="0" collapsed="false">
      <c r="A429" s="68"/>
      <c r="B429" s="68"/>
      <c r="C429" s="68"/>
      <c r="D429" s="68"/>
      <c r="E429" s="68"/>
      <c r="F429" s="63"/>
      <c r="G429" s="63"/>
      <c r="H429" s="63"/>
      <c r="I429" s="63"/>
      <c r="J429" s="63"/>
      <c r="K429" s="63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  <c r="AF429" s="68"/>
      <c r="AG429" s="68"/>
      <c r="AH429" s="68"/>
      <c r="AI429" s="68"/>
      <c r="AJ429" s="68"/>
      <c r="AK429" s="68"/>
      <c r="AL429" s="68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  <c r="AZ429" s="68"/>
      <c r="BA429" s="68"/>
      <c r="BB429" s="68"/>
      <c r="BC429" s="68"/>
      <c r="BD429" s="68"/>
      <c r="BE429" s="68"/>
      <c r="BF429" s="68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</row>
    <row r="430" customFormat="false" ht="12.75" hidden="false" customHeight="false" outlineLevel="0" collapsed="false">
      <c r="A430" s="68"/>
      <c r="B430" s="68"/>
      <c r="C430" s="68"/>
      <c r="D430" s="68"/>
      <c r="E430" s="68"/>
      <c r="F430" s="63"/>
      <c r="G430" s="63"/>
      <c r="H430" s="63"/>
      <c r="I430" s="63"/>
      <c r="J430" s="63"/>
      <c r="K430" s="63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  <c r="AZ430" s="68"/>
      <c r="BA430" s="68"/>
      <c r="BB430" s="68"/>
      <c r="BC430" s="68"/>
      <c r="BD430" s="68"/>
      <c r="BE430" s="68"/>
      <c r="BF430" s="68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</row>
    <row r="431" customFormat="false" ht="12.75" hidden="false" customHeight="false" outlineLevel="0" collapsed="false">
      <c r="A431" s="68"/>
      <c r="B431" s="68"/>
      <c r="C431" s="68"/>
      <c r="D431" s="68"/>
      <c r="E431" s="68"/>
      <c r="F431" s="63"/>
      <c r="G431" s="63"/>
      <c r="H431" s="63"/>
      <c r="I431" s="63"/>
      <c r="J431" s="63"/>
      <c r="K431" s="63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</row>
    <row r="432" customFormat="false" ht="12.75" hidden="false" customHeight="false" outlineLevel="0" collapsed="false">
      <c r="A432" s="68"/>
      <c r="B432" s="68"/>
      <c r="C432" s="68"/>
      <c r="D432" s="68"/>
      <c r="E432" s="68"/>
      <c r="F432" s="63"/>
      <c r="G432" s="63"/>
      <c r="H432" s="63"/>
      <c r="I432" s="63"/>
      <c r="J432" s="63"/>
      <c r="K432" s="63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  <c r="AF432" s="68"/>
      <c r="AG432" s="68"/>
      <c r="AH432" s="68"/>
      <c r="AI432" s="68"/>
      <c r="AJ432" s="68"/>
      <c r="AK432" s="68"/>
      <c r="AL432" s="68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  <c r="AZ432" s="68"/>
      <c r="BA432" s="68"/>
      <c r="BB432" s="68"/>
      <c r="BC432" s="68"/>
      <c r="BD432" s="68"/>
      <c r="BE432" s="68"/>
      <c r="BF432" s="68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</row>
    <row r="433" customFormat="false" ht="12.75" hidden="false" customHeight="false" outlineLevel="0" collapsed="false">
      <c r="A433" s="68"/>
      <c r="B433" s="68"/>
      <c r="C433" s="68"/>
      <c r="D433" s="68"/>
      <c r="E433" s="68"/>
      <c r="F433" s="63"/>
      <c r="G433" s="63"/>
      <c r="H433" s="63"/>
      <c r="I433" s="63"/>
      <c r="J433" s="63"/>
      <c r="K433" s="63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</row>
    <row r="434" customFormat="false" ht="12.75" hidden="false" customHeight="false" outlineLevel="0" collapsed="false">
      <c r="A434" s="68"/>
      <c r="B434" s="68"/>
      <c r="C434" s="68"/>
      <c r="D434" s="68"/>
      <c r="E434" s="68"/>
      <c r="F434" s="63"/>
      <c r="G434" s="63"/>
      <c r="H434" s="63"/>
      <c r="I434" s="63"/>
      <c r="J434" s="63"/>
      <c r="K434" s="63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</row>
    <row r="435" customFormat="false" ht="12.75" hidden="false" customHeight="false" outlineLevel="0" collapsed="false">
      <c r="A435" s="68"/>
      <c r="B435" s="68"/>
      <c r="C435" s="68"/>
      <c r="D435" s="68"/>
      <c r="E435" s="68"/>
      <c r="F435" s="63"/>
      <c r="G435" s="63"/>
      <c r="H435" s="63"/>
      <c r="I435" s="63"/>
      <c r="J435" s="63"/>
      <c r="K435" s="63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</row>
    <row r="436" customFormat="false" ht="12.75" hidden="false" customHeight="false" outlineLevel="0" collapsed="false">
      <c r="A436" s="68"/>
      <c r="B436" s="68"/>
      <c r="C436" s="68"/>
      <c r="D436" s="68"/>
      <c r="E436" s="68"/>
      <c r="F436" s="63"/>
      <c r="G436" s="63"/>
      <c r="H436" s="63"/>
      <c r="I436" s="63"/>
      <c r="J436" s="63"/>
      <c r="K436" s="63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</row>
    <row r="437" customFormat="false" ht="12.75" hidden="false" customHeight="false" outlineLevel="0" collapsed="false">
      <c r="A437" s="68"/>
      <c r="B437" s="68"/>
      <c r="C437" s="68"/>
      <c r="D437" s="68"/>
      <c r="E437" s="68"/>
      <c r="F437" s="63"/>
      <c r="G437" s="63"/>
      <c r="H437" s="63"/>
      <c r="I437" s="63"/>
      <c r="J437" s="63"/>
      <c r="K437" s="63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</row>
    <row r="438" customFormat="false" ht="12.75" hidden="false" customHeight="false" outlineLevel="0" collapsed="false">
      <c r="A438" s="68"/>
      <c r="B438" s="68"/>
      <c r="C438" s="68"/>
      <c r="D438" s="68"/>
      <c r="E438" s="68"/>
      <c r="F438" s="63"/>
      <c r="G438" s="63"/>
      <c r="H438" s="63"/>
      <c r="I438" s="63"/>
      <c r="J438" s="63"/>
      <c r="K438" s="63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</row>
    <row r="439" customFormat="false" ht="12.75" hidden="false" customHeight="false" outlineLevel="0" collapsed="false">
      <c r="A439" s="68"/>
      <c r="B439" s="68"/>
      <c r="C439" s="68"/>
      <c r="D439" s="68"/>
      <c r="E439" s="68"/>
      <c r="F439" s="63"/>
      <c r="G439" s="63"/>
      <c r="H439" s="63"/>
      <c r="I439" s="63"/>
      <c r="J439" s="63"/>
      <c r="K439" s="63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</row>
    <row r="440" customFormat="false" ht="12.75" hidden="false" customHeight="false" outlineLevel="0" collapsed="false">
      <c r="A440" s="68"/>
      <c r="B440" s="68"/>
      <c r="C440" s="68"/>
      <c r="D440" s="68"/>
      <c r="E440" s="68"/>
      <c r="F440" s="63"/>
      <c r="G440" s="63"/>
      <c r="H440" s="63"/>
      <c r="I440" s="63"/>
      <c r="J440" s="63"/>
      <c r="K440" s="63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</row>
    <row r="441" customFormat="false" ht="12.75" hidden="false" customHeight="false" outlineLevel="0" collapsed="false">
      <c r="A441" s="68"/>
      <c r="B441" s="68"/>
      <c r="C441" s="68"/>
      <c r="D441" s="68"/>
      <c r="E441" s="68"/>
      <c r="F441" s="63"/>
      <c r="G441" s="63"/>
      <c r="H441" s="63"/>
      <c r="I441" s="63"/>
      <c r="J441" s="63"/>
      <c r="K441" s="63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</row>
    <row r="442" customFormat="false" ht="12.75" hidden="false" customHeight="false" outlineLevel="0" collapsed="false">
      <c r="A442" s="68"/>
      <c r="B442" s="68"/>
      <c r="C442" s="68"/>
      <c r="D442" s="68"/>
      <c r="E442" s="68"/>
      <c r="F442" s="63"/>
      <c r="G442" s="63"/>
      <c r="H442" s="63"/>
      <c r="I442" s="63"/>
      <c r="J442" s="63"/>
      <c r="K442" s="63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</row>
    <row r="443" customFormat="false" ht="12.75" hidden="false" customHeight="false" outlineLevel="0" collapsed="false">
      <c r="A443" s="68"/>
      <c r="B443" s="68"/>
      <c r="C443" s="68"/>
      <c r="D443" s="68"/>
      <c r="E443" s="68"/>
      <c r="F443" s="63"/>
      <c r="G443" s="63"/>
      <c r="H443" s="63"/>
      <c r="I443" s="63"/>
      <c r="J443" s="63"/>
      <c r="K443" s="63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</row>
    <row r="444" customFormat="false" ht="12.75" hidden="false" customHeight="false" outlineLevel="0" collapsed="false">
      <c r="A444" s="68"/>
      <c r="B444" s="68"/>
      <c r="C444" s="68"/>
      <c r="D444" s="68"/>
      <c r="E444" s="68"/>
      <c r="F444" s="63"/>
      <c r="G444" s="63"/>
      <c r="H444" s="63"/>
      <c r="I444" s="63"/>
      <c r="J444" s="63"/>
      <c r="K444" s="63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</row>
    <row r="445" customFormat="false" ht="12.75" hidden="false" customHeight="false" outlineLevel="0" collapsed="false">
      <c r="A445" s="68"/>
      <c r="B445" s="68"/>
      <c r="C445" s="68"/>
      <c r="D445" s="68"/>
      <c r="E445" s="68"/>
      <c r="F445" s="63"/>
      <c r="G445" s="63"/>
      <c r="H445" s="63"/>
      <c r="I445" s="63"/>
      <c r="J445" s="63"/>
      <c r="K445" s="63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</row>
    <row r="446" customFormat="false" ht="12.75" hidden="false" customHeight="false" outlineLevel="0" collapsed="false">
      <c r="A446" s="68"/>
      <c r="B446" s="68"/>
      <c r="C446" s="68"/>
      <c r="D446" s="68"/>
      <c r="E446" s="68"/>
      <c r="F446" s="63"/>
      <c r="G446" s="63"/>
      <c r="H446" s="63"/>
      <c r="I446" s="63"/>
      <c r="J446" s="63"/>
      <c r="K446" s="63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</row>
    <row r="447" customFormat="false" ht="12.75" hidden="false" customHeight="false" outlineLevel="0" collapsed="false">
      <c r="A447" s="68"/>
      <c r="B447" s="68"/>
      <c r="C447" s="68"/>
      <c r="D447" s="68"/>
      <c r="E447" s="68"/>
      <c r="F447" s="63"/>
      <c r="G447" s="63"/>
      <c r="H447" s="63"/>
      <c r="I447" s="63"/>
      <c r="J447" s="63"/>
      <c r="K447" s="63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</row>
    <row r="448" customFormat="false" ht="12.75" hidden="false" customHeight="false" outlineLevel="0" collapsed="false">
      <c r="A448" s="68"/>
      <c r="B448" s="68"/>
      <c r="C448" s="68"/>
      <c r="D448" s="68"/>
      <c r="E448" s="68"/>
      <c r="F448" s="63"/>
      <c r="G448" s="63"/>
      <c r="H448" s="63"/>
      <c r="I448" s="63"/>
      <c r="J448" s="63"/>
      <c r="K448" s="63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</row>
    <row r="449" customFormat="false" ht="12.75" hidden="false" customHeight="false" outlineLevel="0" collapsed="false">
      <c r="A449" s="68"/>
      <c r="B449" s="68"/>
      <c r="C449" s="68"/>
      <c r="D449" s="68"/>
      <c r="E449" s="68"/>
      <c r="F449" s="63"/>
      <c r="G449" s="63"/>
      <c r="H449" s="63"/>
      <c r="I449" s="63"/>
      <c r="J449" s="63"/>
      <c r="K449" s="63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</row>
    <row r="450" customFormat="false" ht="12.75" hidden="false" customHeight="false" outlineLevel="0" collapsed="false">
      <c r="A450" s="68"/>
      <c r="B450" s="68"/>
      <c r="C450" s="68"/>
      <c r="D450" s="68"/>
      <c r="E450" s="68"/>
      <c r="F450" s="63"/>
      <c r="G450" s="63"/>
      <c r="H450" s="63"/>
      <c r="I450" s="63"/>
      <c r="J450" s="63"/>
      <c r="K450" s="63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</row>
    <row r="451" customFormat="false" ht="12.75" hidden="false" customHeight="false" outlineLevel="0" collapsed="false">
      <c r="A451" s="68"/>
      <c r="B451" s="68"/>
      <c r="C451" s="68"/>
      <c r="D451" s="68"/>
      <c r="E451" s="68"/>
      <c r="F451" s="63"/>
      <c r="G451" s="63"/>
      <c r="H451" s="63"/>
      <c r="I451" s="63"/>
      <c r="J451" s="63"/>
      <c r="K451" s="63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</row>
    <row r="452" customFormat="false" ht="12.75" hidden="false" customHeight="false" outlineLevel="0" collapsed="false">
      <c r="A452" s="68"/>
      <c r="B452" s="68"/>
      <c r="C452" s="68"/>
      <c r="D452" s="68"/>
      <c r="E452" s="68"/>
      <c r="F452" s="63"/>
      <c r="G452" s="63"/>
      <c r="H452" s="63"/>
      <c r="I452" s="63"/>
      <c r="J452" s="63"/>
      <c r="K452" s="63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</row>
    <row r="453" customFormat="false" ht="12.75" hidden="false" customHeight="false" outlineLevel="0" collapsed="false">
      <c r="A453" s="68"/>
      <c r="B453" s="68"/>
      <c r="C453" s="68"/>
      <c r="D453" s="68"/>
      <c r="E453" s="68"/>
      <c r="F453" s="63"/>
      <c r="G453" s="63"/>
      <c r="H453" s="63"/>
      <c r="I453" s="63"/>
      <c r="J453" s="63"/>
      <c r="K453" s="63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</row>
    <row r="454" customFormat="false" ht="12.75" hidden="false" customHeight="false" outlineLevel="0" collapsed="false">
      <c r="A454" s="68"/>
      <c r="B454" s="68"/>
      <c r="C454" s="68"/>
      <c r="D454" s="68"/>
      <c r="E454" s="68"/>
      <c r="F454" s="63"/>
      <c r="G454" s="63"/>
      <c r="H454" s="63"/>
      <c r="I454" s="63"/>
      <c r="J454" s="63"/>
      <c r="K454" s="63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</row>
    <row r="455" customFormat="false" ht="12.75" hidden="false" customHeight="false" outlineLevel="0" collapsed="false">
      <c r="A455" s="68"/>
      <c r="B455" s="68"/>
      <c r="C455" s="68"/>
      <c r="D455" s="68"/>
      <c r="E455" s="68"/>
      <c r="F455" s="63"/>
      <c r="G455" s="63"/>
      <c r="H455" s="63"/>
      <c r="I455" s="63"/>
      <c r="J455" s="63"/>
      <c r="K455" s="63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</row>
    <row r="456" customFormat="false" ht="12.75" hidden="false" customHeight="false" outlineLevel="0" collapsed="false">
      <c r="A456" s="68"/>
      <c r="B456" s="68"/>
      <c r="C456" s="68"/>
      <c r="D456" s="68"/>
      <c r="E456" s="68"/>
      <c r="F456" s="63"/>
      <c r="G456" s="63"/>
      <c r="H456" s="63"/>
      <c r="I456" s="63"/>
      <c r="J456" s="63"/>
      <c r="K456" s="63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</row>
    <row r="457" customFormat="false" ht="12.75" hidden="false" customHeight="false" outlineLevel="0" collapsed="false">
      <c r="A457" s="68"/>
      <c r="B457" s="68"/>
      <c r="C457" s="68"/>
      <c r="D457" s="68"/>
      <c r="E457" s="68"/>
      <c r="F457" s="63"/>
      <c r="G457" s="63"/>
      <c r="H457" s="63"/>
      <c r="I457" s="63"/>
      <c r="J457" s="63"/>
      <c r="K457" s="63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</row>
    <row r="458" customFormat="false" ht="12.75" hidden="false" customHeight="false" outlineLevel="0" collapsed="false">
      <c r="A458" s="68"/>
      <c r="B458" s="68"/>
      <c r="C458" s="68"/>
      <c r="D458" s="68"/>
      <c r="E458" s="68"/>
      <c r="F458" s="63"/>
      <c r="G458" s="63"/>
      <c r="H458" s="63"/>
      <c r="I458" s="63"/>
      <c r="J458" s="63"/>
      <c r="K458" s="63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</row>
    <row r="459" customFormat="false" ht="12.75" hidden="false" customHeight="false" outlineLevel="0" collapsed="false">
      <c r="A459" s="68"/>
      <c r="B459" s="68"/>
      <c r="C459" s="68"/>
      <c r="D459" s="68"/>
      <c r="E459" s="68"/>
      <c r="F459" s="63"/>
      <c r="G459" s="63"/>
      <c r="H459" s="63"/>
      <c r="I459" s="63"/>
      <c r="J459" s="63"/>
      <c r="K459" s="63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</row>
    <row r="460" customFormat="false" ht="12.75" hidden="false" customHeight="false" outlineLevel="0" collapsed="false">
      <c r="A460" s="68"/>
      <c r="B460" s="68"/>
      <c r="C460" s="68"/>
      <c r="D460" s="68"/>
      <c r="E460" s="68"/>
      <c r="F460" s="63"/>
      <c r="G460" s="63"/>
      <c r="H460" s="63"/>
      <c r="I460" s="63"/>
      <c r="J460" s="63"/>
      <c r="K460" s="63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</row>
    <row r="461" customFormat="false" ht="12.75" hidden="false" customHeight="false" outlineLevel="0" collapsed="false">
      <c r="A461" s="68"/>
      <c r="B461" s="68"/>
      <c r="C461" s="68"/>
      <c r="D461" s="68"/>
      <c r="E461" s="68"/>
      <c r="F461" s="63"/>
      <c r="G461" s="63"/>
      <c r="H461" s="63"/>
      <c r="I461" s="63"/>
      <c r="J461" s="63"/>
      <c r="K461" s="63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</row>
    <row r="462" customFormat="false" ht="12.75" hidden="false" customHeight="false" outlineLevel="0" collapsed="false">
      <c r="A462" s="68"/>
      <c r="B462" s="68"/>
      <c r="C462" s="68"/>
      <c r="D462" s="68"/>
      <c r="E462" s="68"/>
      <c r="F462" s="63"/>
      <c r="G462" s="63"/>
      <c r="H462" s="63"/>
      <c r="I462" s="63"/>
      <c r="J462" s="63"/>
      <c r="K462" s="63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</row>
    <row r="463" customFormat="false" ht="12.75" hidden="false" customHeight="false" outlineLevel="0" collapsed="false">
      <c r="A463" s="68"/>
      <c r="B463" s="68"/>
      <c r="C463" s="68"/>
      <c r="D463" s="68"/>
      <c r="E463" s="68"/>
      <c r="F463" s="63"/>
      <c r="G463" s="63"/>
      <c r="H463" s="63"/>
      <c r="I463" s="63"/>
      <c r="J463" s="63"/>
      <c r="K463" s="63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</row>
    <row r="464" customFormat="false" ht="12.75" hidden="false" customHeight="false" outlineLevel="0" collapsed="false">
      <c r="A464" s="68"/>
      <c r="B464" s="68"/>
      <c r="C464" s="68"/>
      <c r="D464" s="68"/>
      <c r="E464" s="68"/>
      <c r="F464" s="63"/>
      <c r="G464" s="63"/>
      <c r="H464" s="63"/>
      <c r="I464" s="63"/>
      <c r="J464" s="63"/>
      <c r="K464" s="63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</row>
    <row r="465" customFormat="false" ht="12.75" hidden="false" customHeight="false" outlineLevel="0" collapsed="false">
      <c r="A465" s="68"/>
      <c r="B465" s="68"/>
      <c r="C465" s="68"/>
      <c r="D465" s="68"/>
      <c r="E465" s="68"/>
      <c r="F465" s="63"/>
      <c r="G465" s="63"/>
      <c r="H465" s="63"/>
      <c r="I465" s="63"/>
      <c r="J465" s="63"/>
      <c r="K465" s="63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</row>
    <row r="466" customFormat="false" ht="12.75" hidden="false" customHeight="false" outlineLevel="0" collapsed="false">
      <c r="A466" s="68"/>
      <c r="B466" s="68"/>
      <c r="C466" s="68"/>
      <c r="D466" s="68"/>
      <c r="E466" s="68"/>
      <c r="F466" s="63"/>
      <c r="G466" s="63"/>
      <c r="H466" s="63"/>
      <c r="I466" s="63"/>
      <c r="J466" s="63"/>
      <c r="K466" s="63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</row>
    <row r="467" customFormat="false" ht="12.75" hidden="false" customHeight="false" outlineLevel="0" collapsed="false">
      <c r="A467" s="68"/>
      <c r="B467" s="68"/>
      <c r="C467" s="68"/>
      <c r="D467" s="68"/>
      <c r="E467" s="68"/>
      <c r="F467" s="63"/>
      <c r="G467" s="63"/>
      <c r="H467" s="63"/>
      <c r="I467" s="63"/>
      <c r="J467" s="63"/>
      <c r="K467" s="63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</row>
    <row r="468" customFormat="false" ht="12.75" hidden="false" customHeight="false" outlineLevel="0" collapsed="false">
      <c r="A468" s="68"/>
      <c r="B468" s="68"/>
      <c r="C468" s="68"/>
      <c r="D468" s="68"/>
      <c r="E468" s="68"/>
      <c r="F468" s="63"/>
      <c r="G468" s="63"/>
      <c r="H468" s="63"/>
      <c r="I468" s="63"/>
      <c r="J468" s="63"/>
      <c r="K468" s="63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</row>
    <row r="469" customFormat="false" ht="12.75" hidden="false" customHeight="false" outlineLevel="0" collapsed="false">
      <c r="A469" s="68"/>
      <c r="B469" s="68"/>
      <c r="C469" s="68"/>
      <c r="D469" s="68"/>
      <c r="E469" s="68"/>
      <c r="F469" s="63"/>
      <c r="G469" s="63"/>
      <c r="H469" s="63"/>
      <c r="I469" s="63"/>
      <c r="J469" s="63"/>
      <c r="K469" s="63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</row>
    <row r="470" customFormat="false" ht="12.75" hidden="false" customHeight="false" outlineLevel="0" collapsed="false">
      <c r="A470" s="68"/>
      <c r="B470" s="68"/>
      <c r="C470" s="68"/>
      <c r="D470" s="68"/>
      <c r="E470" s="68"/>
      <c r="F470" s="63"/>
      <c r="G470" s="63"/>
      <c r="H470" s="63"/>
      <c r="I470" s="63"/>
      <c r="J470" s="63"/>
      <c r="K470" s="63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</row>
    <row r="471" customFormat="false" ht="12.75" hidden="false" customHeight="false" outlineLevel="0" collapsed="false">
      <c r="A471" s="68"/>
      <c r="B471" s="68"/>
      <c r="C471" s="68"/>
      <c r="D471" s="68"/>
      <c r="E471" s="68"/>
      <c r="F471" s="63"/>
      <c r="G471" s="63"/>
      <c r="H471" s="63"/>
      <c r="I471" s="63"/>
      <c r="J471" s="63"/>
      <c r="K471" s="63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</row>
    <row r="472" customFormat="false" ht="12.75" hidden="false" customHeight="false" outlineLevel="0" collapsed="false">
      <c r="A472" s="68"/>
      <c r="B472" s="68"/>
      <c r="C472" s="68"/>
      <c r="D472" s="68"/>
      <c r="E472" s="68"/>
      <c r="F472" s="63"/>
      <c r="G472" s="63"/>
      <c r="H472" s="63"/>
      <c r="I472" s="63"/>
      <c r="J472" s="63"/>
      <c r="K472" s="63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</row>
    <row r="473" customFormat="false" ht="12.75" hidden="false" customHeight="false" outlineLevel="0" collapsed="false">
      <c r="A473" s="68"/>
      <c r="B473" s="68"/>
      <c r="C473" s="68"/>
      <c r="D473" s="68"/>
      <c r="E473" s="68"/>
      <c r="F473" s="63"/>
      <c r="G473" s="63"/>
      <c r="H473" s="63"/>
      <c r="I473" s="63"/>
      <c r="J473" s="63"/>
      <c r="K473" s="63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68"/>
      <c r="AI473" s="68"/>
      <c r="AJ473" s="68"/>
      <c r="AK473" s="68"/>
      <c r="AL473" s="68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  <c r="AZ473" s="68"/>
      <c r="BA473" s="68"/>
      <c r="BB473" s="68"/>
      <c r="BC473" s="68"/>
      <c r="BD473" s="68"/>
      <c r="BE473" s="68"/>
      <c r="BF473" s="68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</row>
    <row r="474" customFormat="false" ht="12.75" hidden="false" customHeight="false" outlineLevel="0" collapsed="false">
      <c r="A474" s="68"/>
      <c r="B474" s="68"/>
      <c r="C474" s="68"/>
      <c r="D474" s="68"/>
      <c r="E474" s="68"/>
      <c r="F474" s="63"/>
      <c r="G474" s="63"/>
      <c r="H474" s="63"/>
      <c r="I474" s="63"/>
      <c r="J474" s="63"/>
      <c r="K474" s="63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</row>
    <row r="475" customFormat="false" ht="12.75" hidden="false" customHeight="false" outlineLevel="0" collapsed="false">
      <c r="A475" s="68"/>
      <c r="B475" s="68"/>
      <c r="C475" s="68"/>
      <c r="D475" s="68"/>
      <c r="E475" s="68"/>
      <c r="F475" s="63"/>
      <c r="G475" s="63"/>
      <c r="H475" s="63"/>
      <c r="I475" s="63"/>
      <c r="J475" s="63"/>
      <c r="K475" s="63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</row>
    <row r="476" customFormat="false" ht="12.75" hidden="false" customHeight="false" outlineLevel="0" collapsed="false">
      <c r="A476" s="68"/>
      <c r="B476" s="68"/>
      <c r="C476" s="68"/>
      <c r="D476" s="68"/>
      <c r="E476" s="68"/>
      <c r="F476" s="63"/>
      <c r="G476" s="63"/>
      <c r="H476" s="63"/>
      <c r="I476" s="63"/>
      <c r="J476" s="63"/>
      <c r="K476" s="63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</row>
    <row r="477" customFormat="false" ht="12.75" hidden="false" customHeight="false" outlineLevel="0" collapsed="false">
      <c r="A477" s="68"/>
      <c r="B477" s="68"/>
      <c r="C477" s="68"/>
      <c r="D477" s="68"/>
      <c r="E477" s="68"/>
      <c r="F477" s="63"/>
      <c r="G477" s="63"/>
      <c r="H477" s="63"/>
      <c r="I477" s="63"/>
      <c r="J477" s="63"/>
      <c r="K477" s="63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</row>
    <row r="478" customFormat="false" ht="12.75" hidden="false" customHeight="false" outlineLevel="0" collapsed="false">
      <c r="A478" s="68"/>
      <c r="B478" s="68"/>
      <c r="C478" s="68"/>
      <c r="D478" s="68"/>
      <c r="E478" s="68"/>
      <c r="F478" s="63"/>
      <c r="G478" s="63"/>
      <c r="H478" s="63"/>
      <c r="I478" s="63"/>
      <c r="J478" s="63"/>
      <c r="K478" s="63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</row>
    <row r="479" customFormat="false" ht="12.75" hidden="false" customHeight="false" outlineLevel="0" collapsed="false">
      <c r="A479" s="68"/>
      <c r="B479" s="68"/>
      <c r="C479" s="68"/>
      <c r="D479" s="68"/>
      <c r="E479" s="68"/>
      <c r="F479" s="63"/>
      <c r="G479" s="63"/>
      <c r="H479" s="63"/>
      <c r="I479" s="63"/>
      <c r="J479" s="63"/>
      <c r="K479" s="63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</row>
    <row r="480" customFormat="false" ht="12.75" hidden="false" customHeight="false" outlineLevel="0" collapsed="false">
      <c r="A480" s="68"/>
      <c r="B480" s="68"/>
      <c r="C480" s="68"/>
      <c r="D480" s="68"/>
      <c r="E480" s="68"/>
      <c r="F480" s="63"/>
      <c r="G480" s="63"/>
      <c r="H480" s="63"/>
      <c r="I480" s="63"/>
      <c r="J480" s="63"/>
      <c r="K480" s="63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  <c r="AE480" s="68"/>
      <c r="AF480" s="68"/>
      <c r="AG480" s="68"/>
      <c r="AH480" s="68"/>
      <c r="AI480" s="68"/>
      <c r="AJ480" s="68"/>
      <c r="AK480" s="68"/>
      <c r="AL480" s="68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  <c r="AZ480" s="68"/>
      <c r="BA480" s="68"/>
      <c r="BB480" s="68"/>
      <c r="BC480" s="68"/>
      <c r="BD480" s="68"/>
      <c r="BE480" s="68"/>
      <c r="BF480" s="68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</row>
    <row r="481" customFormat="false" ht="12.75" hidden="false" customHeight="false" outlineLevel="0" collapsed="false">
      <c r="A481" s="68"/>
      <c r="B481" s="68"/>
      <c r="C481" s="68"/>
      <c r="D481" s="68"/>
      <c r="E481" s="68"/>
      <c r="F481" s="63"/>
      <c r="G481" s="63"/>
      <c r="H481" s="63"/>
      <c r="I481" s="63"/>
      <c r="J481" s="63"/>
      <c r="K481" s="63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</row>
    <row r="482" customFormat="false" ht="12.75" hidden="false" customHeight="false" outlineLevel="0" collapsed="false">
      <c r="A482" s="68"/>
      <c r="B482" s="68"/>
      <c r="C482" s="68"/>
      <c r="D482" s="68"/>
      <c r="E482" s="68"/>
      <c r="F482" s="63"/>
      <c r="G482" s="63"/>
      <c r="H482" s="63"/>
      <c r="I482" s="63"/>
      <c r="J482" s="63"/>
      <c r="K482" s="63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</row>
    <row r="483" customFormat="false" ht="12.75" hidden="false" customHeight="false" outlineLevel="0" collapsed="false">
      <c r="A483" s="68"/>
      <c r="B483" s="68"/>
      <c r="C483" s="68"/>
      <c r="D483" s="68"/>
      <c r="E483" s="68"/>
      <c r="F483" s="63"/>
      <c r="G483" s="63"/>
      <c r="H483" s="63"/>
      <c r="I483" s="63"/>
      <c r="J483" s="63"/>
      <c r="K483" s="63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</row>
    <row r="484" customFormat="false" ht="12.75" hidden="false" customHeight="false" outlineLevel="0" collapsed="false">
      <c r="A484" s="68"/>
      <c r="B484" s="68"/>
      <c r="C484" s="68"/>
      <c r="D484" s="68"/>
      <c r="E484" s="68"/>
      <c r="F484" s="63"/>
      <c r="G484" s="63"/>
      <c r="H484" s="63"/>
      <c r="I484" s="63"/>
      <c r="J484" s="63"/>
      <c r="K484" s="63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</row>
    <row r="485" customFormat="false" ht="12.75" hidden="false" customHeight="false" outlineLevel="0" collapsed="false">
      <c r="A485" s="68"/>
      <c r="B485" s="68"/>
      <c r="C485" s="68"/>
      <c r="D485" s="68"/>
      <c r="E485" s="68"/>
      <c r="F485" s="63"/>
      <c r="G485" s="63"/>
      <c r="H485" s="63"/>
      <c r="I485" s="63"/>
      <c r="J485" s="63"/>
      <c r="K485" s="63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</row>
    <row r="486" customFormat="false" ht="12.75" hidden="false" customHeight="false" outlineLevel="0" collapsed="false">
      <c r="A486" s="68"/>
      <c r="B486" s="68"/>
      <c r="C486" s="68"/>
      <c r="D486" s="68"/>
      <c r="E486" s="68"/>
      <c r="F486" s="63"/>
      <c r="G486" s="63"/>
      <c r="H486" s="63"/>
      <c r="I486" s="63"/>
      <c r="J486" s="63"/>
      <c r="K486" s="63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</row>
    <row r="487" customFormat="false" ht="12.75" hidden="false" customHeight="false" outlineLevel="0" collapsed="false">
      <c r="A487" s="68"/>
      <c r="B487" s="68"/>
      <c r="C487" s="68"/>
      <c r="D487" s="68"/>
      <c r="E487" s="68"/>
      <c r="F487" s="63"/>
      <c r="G487" s="63"/>
      <c r="H487" s="63"/>
      <c r="I487" s="63"/>
      <c r="J487" s="63"/>
      <c r="K487" s="63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</row>
    <row r="488" customFormat="false" ht="12.75" hidden="false" customHeight="false" outlineLevel="0" collapsed="false">
      <c r="A488" s="68"/>
      <c r="B488" s="68"/>
      <c r="C488" s="68"/>
      <c r="D488" s="68"/>
      <c r="E488" s="68"/>
      <c r="F488" s="63"/>
      <c r="G488" s="63"/>
      <c r="H488" s="63"/>
      <c r="I488" s="63"/>
      <c r="J488" s="63"/>
      <c r="K488" s="63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</row>
    <row r="489" customFormat="false" ht="12.75" hidden="false" customHeight="false" outlineLevel="0" collapsed="false">
      <c r="A489" s="68"/>
      <c r="B489" s="68"/>
      <c r="C489" s="68"/>
      <c r="D489" s="68"/>
      <c r="E489" s="68"/>
      <c r="F489" s="63"/>
      <c r="G489" s="63"/>
      <c r="H489" s="63"/>
      <c r="I489" s="63"/>
      <c r="J489" s="63"/>
      <c r="K489" s="63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</row>
    <row r="490" customFormat="false" ht="12.75" hidden="false" customHeight="false" outlineLevel="0" collapsed="false">
      <c r="A490" s="68"/>
      <c r="B490" s="68"/>
      <c r="C490" s="68"/>
      <c r="D490" s="68"/>
      <c r="E490" s="68"/>
      <c r="F490" s="63"/>
      <c r="G490" s="63"/>
      <c r="H490" s="63"/>
      <c r="I490" s="63"/>
      <c r="J490" s="63"/>
      <c r="K490" s="63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</row>
    <row r="491" customFormat="false" ht="12.75" hidden="false" customHeight="false" outlineLevel="0" collapsed="false">
      <c r="A491" s="68"/>
      <c r="B491" s="68"/>
      <c r="C491" s="68"/>
      <c r="D491" s="68"/>
      <c r="E491" s="68"/>
      <c r="F491" s="63"/>
      <c r="G491" s="63"/>
      <c r="H491" s="63"/>
      <c r="I491" s="63"/>
      <c r="J491" s="63"/>
      <c r="K491" s="63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</row>
    <row r="492" customFormat="false" ht="12.75" hidden="false" customHeight="false" outlineLevel="0" collapsed="false">
      <c r="A492" s="68"/>
      <c r="B492" s="68"/>
      <c r="C492" s="68"/>
      <c r="D492" s="68"/>
      <c r="E492" s="68"/>
      <c r="F492" s="63"/>
      <c r="G492" s="63"/>
      <c r="H492" s="63"/>
      <c r="I492" s="63"/>
      <c r="J492" s="63"/>
      <c r="K492" s="63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</row>
    <row r="493" customFormat="false" ht="12.75" hidden="false" customHeight="false" outlineLevel="0" collapsed="false">
      <c r="A493" s="68"/>
      <c r="B493" s="68"/>
      <c r="C493" s="68"/>
      <c r="D493" s="68"/>
      <c r="E493" s="68"/>
      <c r="F493" s="63"/>
      <c r="G493" s="63"/>
      <c r="H493" s="63"/>
      <c r="I493" s="63"/>
      <c r="J493" s="63"/>
      <c r="K493" s="63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</row>
    <row r="494" customFormat="false" ht="12.75" hidden="false" customHeight="false" outlineLevel="0" collapsed="false">
      <c r="A494" s="68"/>
      <c r="B494" s="68"/>
      <c r="C494" s="68"/>
      <c r="D494" s="68"/>
      <c r="E494" s="68"/>
      <c r="F494" s="63"/>
      <c r="G494" s="63"/>
      <c r="H494" s="63"/>
      <c r="I494" s="63"/>
      <c r="J494" s="63"/>
      <c r="K494" s="63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</row>
    <row r="495" customFormat="false" ht="12.75" hidden="false" customHeight="false" outlineLevel="0" collapsed="false">
      <c r="A495" s="68"/>
      <c r="B495" s="68"/>
      <c r="C495" s="68"/>
      <c r="D495" s="68"/>
      <c r="E495" s="68"/>
      <c r="F495" s="63"/>
      <c r="G495" s="63"/>
      <c r="H495" s="63"/>
      <c r="I495" s="63"/>
      <c r="J495" s="63"/>
      <c r="K495" s="63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</row>
    <row r="496" customFormat="false" ht="12.75" hidden="false" customHeight="false" outlineLevel="0" collapsed="false">
      <c r="A496" s="68"/>
      <c r="B496" s="68"/>
      <c r="C496" s="68"/>
      <c r="D496" s="68"/>
      <c r="E496" s="68"/>
      <c r="F496" s="63"/>
      <c r="G496" s="63"/>
      <c r="H496" s="63"/>
      <c r="I496" s="63"/>
      <c r="J496" s="63"/>
      <c r="K496" s="63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</row>
    <row r="497" customFormat="false" ht="12.75" hidden="false" customHeight="false" outlineLevel="0" collapsed="false">
      <c r="A497" s="68"/>
      <c r="B497" s="68"/>
      <c r="C497" s="68"/>
      <c r="D497" s="68"/>
      <c r="E497" s="68"/>
      <c r="F497" s="63"/>
      <c r="G497" s="63"/>
      <c r="H497" s="63"/>
      <c r="I497" s="63"/>
      <c r="J497" s="63"/>
      <c r="K497" s="63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</row>
    <row r="498" customFormat="false" ht="12.75" hidden="false" customHeight="false" outlineLevel="0" collapsed="false">
      <c r="A498" s="68"/>
      <c r="B498" s="68"/>
      <c r="C498" s="68"/>
      <c r="D498" s="68"/>
      <c r="E498" s="68"/>
      <c r="F498" s="63"/>
      <c r="G498" s="63"/>
      <c r="H498" s="63"/>
      <c r="I498" s="63"/>
      <c r="J498" s="63"/>
      <c r="K498" s="63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</row>
    <row r="499" customFormat="false" ht="12.75" hidden="false" customHeight="false" outlineLevel="0" collapsed="false">
      <c r="A499" s="68"/>
      <c r="B499" s="68"/>
      <c r="C499" s="68"/>
      <c r="D499" s="68"/>
      <c r="E499" s="68"/>
      <c r="F499" s="63"/>
      <c r="G499" s="63"/>
      <c r="H499" s="63"/>
      <c r="I499" s="63"/>
      <c r="J499" s="63"/>
      <c r="K499" s="63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</row>
    <row r="500" customFormat="false" ht="12.75" hidden="false" customHeight="false" outlineLevel="0" collapsed="false">
      <c r="A500" s="68"/>
      <c r="B500" s="68"/>
      <c r="C500" s="68"/>
      <c r="D500" s="68"/>
      <c r="E500" s="68"/>
      <c r="F500" s="63"/>
      <c r="G500" s="63"/>
      <c r="H500" s="63"/>
      <c r="I500" s="63"/>
      <c r="J500" s="63"/>
      <c r="K500" s="63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</row>
    <row r="501" customFormat="false" ht="12.75" hidden="false" customHeight="false" outlineLevel="0" collapsed="false">
      <c r="A501" s="68"/>
      <c r="B501" s="68"/>
      <c r="C501" s="68"/>
      <c r="D501" s="68"/>
      <c r="E501" s="68"/>
      <c r="F501" s="63"/>
      <c r="G501" s="63"/>
      <c r="H501" s="63"/>
      <c r="I501" s="63"/>
      <c r="J501" s="63"/>
      <c r="K501" s="63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</row>
    <row r="502" customFormat="false" ht="12.75" hidden="false" customHeight="false" outlineLevel="0" collapsed="false">
      <c r="A502" s="68"/>
      <c r="B502" s="68"/>
      <c r="C502" s="68"/>
      <c r="D502" s="68"/>
      <c r="E502" s="68"/>
      <c r="F502" s="63"/>
      <c r="G502" s="63"/>
      <c r="H502" s="63"/>
      <c r="I502" s="63"/>
      <c r="J502" s="63"/>
      <c r="K502" s="63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</row>
    <row r="503" customFormat="false" ht="12.75" hidden="false" customHeight="false" outlineLevel="0" collapsed="false">
      <c r="A503" s="68"/>
      <c r="B503" s="68"/>
      <c r="C503" s="68"/>
      <c r="D503" s="68"/>
      <c r="E503" s="68"/>
      <c r="F503" s="63"/>
      <c r="G503" s="63"/>
      <c r="H503" s="63"/>
      <c r="I503" s="63"/>
      <c r="J503" s="63"/>
      <c r="K503" s="63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</row>
    <row r="504" customFormat="false" ht="12.75" hidden="false" customHeight="false" outlineLevel="0" collapsed="false">
      <c r="A504" s="68"/>
      <c r="B504" s="68"/>
      <c r="C504" s="68"/>
      <c r="D504" s="68"/>
      <c r="E504" s="68"/>
      <c r="F504" s="63"/>
      <c r="G504" s="63"/>
      <c r="H504" s="63"/>
      <c r="I504" s="63"/>
      <c r="J504" s="63"/>
      <c r="K504" s="63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</row>
    <row r="505" customFormat="false" ht="12.75" hidden="false" customHeight="false" outlineLevel="0" collapsed="false">
      <c r="A505" s="68"/>
      <c r="B505" s="68"/>
      <c r="C505" s="68"/>
      <c r="D505" s="68"/>
      <c r="E505" s="68"/>
      <c r="F505" s="63"/>
      <c r="G505" s="63"/>
      <c r="H505" s="63"/>
      <c r="I505" s="63"/>
      <c r="J505" s="63"/>
      <c r="K505" s="63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</row>
    <row r="506" customFormat="false" ht="12.75" hidden="false" customHeight="false" outlineLevel="0" collapsed="false">
      <c r="A506" s="68"/>
      <c r="B506" s="68"/>
      <c r="C506" s="68"/>
      <c r="D506" s="68"/>
      <c r="E506" s="68"/>
      <c r="F506" s="63"/>
      <c r="G506" s="63"/>
      <c r="H506" s="63"/>
      <c r="I506" s="63"/>
      <c r="J506" s="63"/>
      <c r="K506" s="63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</row>
    <row r="507" customFormat="false" ht="12.75" hidden="false" customHeight="false" outlineLevel="0" collapsed="false">
      <c r="A507" s="68"/>
      <c r="B507" s="68"/>
      <c r="C507" s="68"/>
      <c r="D507" s="68"/>
      <c r="E507" s="68"/>
      <c r="F507" s="63"/>
      <c r="G507" s="63"/>
      <c r="H507" s="63"/>
      <c r="I507" s="63"/>
      <c r="J507" s="63"/>
      <c r="K507" s="63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</row>
    <row r="508" customFormat="false" ht="12.75" hidden="false" customHeight="false" outlineLevel="0" collapsed="false">
      <c r="A508" s="68"/>
      <c r="B508" s="68"/>
      <c r="C508" s="68"/>
      <c r="D508" s="68"/>
      <c r="E508" s="68"/>
      <c r="F508" s="63"/>
      <c r="G508" s="63"/>
      <c r="H508" s="63"/>
      <c r="I508" s="63"/>
      <c r="J508" s="63"/>
      <c r="K508" s="63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</row>
    <row r="509" customFormat="false" ht="12.75" hidden="false" customHeight="false" outlineLevel="0" collapsed="false">
      <c r="A509" s="68"/>
      <c r="B509" s="68"/>
      <c r="C509" s="68"/>
      <c r="D509" s="68"/>
      <c r="E509" s="68"/>
      <c r="F509" s="63"/>
      <c r="G509" s="63"/>
      <c r="H509" s="63"/>
      <c r="I509" s="63"/>
      <c r="J509" s="63"/>
      <c r="K509" s="63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</row>
    <row r="510" customFormat="false" ht="12.75" hidden="false" customHeight="false" outlineLevel="0" collapsed="false">
      <c r="A510" s="68"/>
      <c r="B510" s="68"/>
      <c r="C510" s="68"/>
      <c r="D510" s="68"/>
      <c r="E510" s="68"/>
      <c r="F510" s="63"/>
      <c r="G510" s="63"/>
      <c r="H510" s="63"/>
      <c r="I510" s="63"/>
      <c r="J510" s="63"/>
      <c r="K510" s="63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</row>
    <row r="511" customFormat="false" ht="12.75" hidden="false" customHeight="false" outlineLevel="0" collapsed="false">
      <c r="A511" s="68"/>
      <c r="B511" s="68"/>
      <c r="C511" s="68"/>
      <c r="D511" s="68"/>
      <c r="E511" s="68"/>
      <c r="F511" s="63"/>
      <c r="G511" s="63"/>
      <c r="H511" s="63"/>
      <c r="I511" s="63"/>
      <c r="J511" s="63"/>
      <c r="K511" s="63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  <c r="AE511" s="68"/>
      <c r="AF511" s="68"/>
      <c r="AG511" s="68"/>
      <c r="AH511" s="68"/>
      <c r="AI511" s="68"/>
      <c r="AJ511" s="68"/>
      <c r="AK511" s="68"/>
      <c r="AL511" s="68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  <c r="AZ511" s="68"/>
      <c r="BA511" s="68"/>
      <c r="BB511" s="68"/>
      <c r="BC511" s="68"/>
      <c r="BD511" s="68"/>
      <c r="BE511" s="68"/>
      <c r="BF511" s="68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</row>
    <row r="512" customFormat="false" ht="12.75" hidden="false" customHeight="false" outlineLevel="0" collapsed="false">
      <c r="A512" s="68"/>
      <c r="B512" s="68"/>
      <c r="C512" s="68"/>
      <c r="D512" s="68"/>
      <c r="E512" s="68"/>
      <c r="F512" s="63"/>
      <c r="G512" s="63"/>
      <c r="H512" s="63"/>
      <c r="I512" s="63"/>
      <c r="J512" s="63"/>
      <c r="K512" s="63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8"/>
      <c r="AK512" s="68"/>
      <c r="AL512" s="68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  <c r="AZ512" s="68"/>
      <c r="BA512" s="68"/>
      <c r="BB512" s="68"/>
      <c r="BC512" s="68"/>
      <c r="BD512" s="68"/>
      <c r="BE512" s="68"/>
      <c r="BF512" s="68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</row>
    <row r="513" customFormat="false" ht="12.75" hidden="false" customHeight="false" outlineLevel="0" collapsed="false">
      <c r="A513" s="68"/>
      <c r="B513" s="68"/>
      <c r="C513" s="68"/>
      <c r="D513" s="68"/>
      <c r="E513" s="68"/>
      <c r="F513" s="63"/>
      <c r="G513" s="63"/>
      <c r="H513" s="63"/>
      <c r="I513" s="63"/>
      <c r="J513" s="63"/>
      <c r="K513" s="63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  <c r="AE513" s="68"/>
      <c r="AF513" s="68"/>
      <c r="AG513" s="68"/>
      <c r="AH513" s="68"/>
      <c r="AI513" s="68"/>
      <c r="AJ513" s="68"/>
      <c r="AK513" s="68"/>
      <c r="AL513" s="68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C513" s="68"/>
      <c r="BD513" s="68"/>
      <c r="BE513" s="68"/>
      <c r="BF513" s="68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</row>
    <row r="514" customFormat="false" ht="12.75" hidden="false" customHeight="false" outlineLevel="0" collapsed="false">
      <c r="A514" s="68"/>
      <c r="B514" s="68"/>
      <c r="C514" s="68"/>
      <c r="D514" s="68"/>
      <c r="E514" s="68"/>
      <c r="F514" s="63"/>
      <c r="G514" s="63"/>
      <c r="H514" s="63"/>
      <c r="I514" s="63"/>
      <c r="J514" s="63"/>
      <c r="K514" s="63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68"/>
      <c r="AH514" s="68"/>
      <c r="AI514" s="68"/>
      <c r="AJ514" s="68"/>
      <c r="AK514" s="68"/>
      <c r="AL514" s="68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C514" s="68"/>
      <c r="BD514" s="68"/>
      <c r="BE514" s="68"/>
      <c r="BF514" s="68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</row>
    <row r="515" customFormat="false" ht="12.75" hidden="false" customHeight="false" outlineLevel="0" collapsed="false">
      <c r="A515" s="68"/>
      <c r="B515" s="68"/>
      <c r="C515" s="68"/>
      <c r="D515" s="68"/>
      <c r="E515" s="68"/>
      <c r="F515" s="63"/>
      <c r="G515" s="63"/>
      <c r="H515" s="63"/>
      <c r="I515" s="63"/>
      <c r="J515" s="63"/>
      <c r="K515" s="63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8"/>
      <c r="AK515" s="68"/>
      <c r="AL515" s="68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  <c r="AZ515" s="68"/>
      <c r="BA515" s="68"/>
      <c r="BB515" s="68"/>
      <c r="BC515" s="68"/>
      <c r="BD515" s="68"/>
      <c r="BE515" s="68"/>
      <c r="BF515" s="68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</row>
    <row r="516" customFormat="false" ht="12.75" hidden="false" customHeight="false" outlineLevel="0" collapsed="false">
      <c r="A516" s="68"/>
      <c r="B516" s="68"/>
      <c r="C516" s="68"/>
      <c r="D516" s="68"/>
      <c r="E516" s="68"/>
      <c r="F516" s="63"/>
      <c r="G516" s="63"/>
      <c r="H516" s="63"/>
      <c r="I516" s="63"/>
      <c r="J516" s="63"/>
      <c r="K516" s="63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  <c r="AZ516" s="68"/>
      <c r="BA516" s="68"/>
      <c r="BB516" s="68"/>
      <c r="BC516" s="68"/>
      <c r="BD516" s="68"/>
      <c r="BE516" s="68"/>
      <c r="BF516" s="68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</row>
    <row r="517" customFormat="false" ht="12.75" hidden="false" customHeight="false" outlineLevel="0" collapsed="false">
      <c r="A517" s="68"/>
      <c r="B517" s="68"/>
      <c r="C517" s="68"/>
      <c r="D517" s="68"/>
      <c r="E517" s="68"/>
      <c r="F517" s="63"/>
      <c r="G517" s="63"/>
      <c r="H517" s="63"/>
      <c r="I517" s="63"/>
      <c r="J517" s="63"/>
      <c r="K517" s="63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</row>
    <row r="518" customFormat="false" ht="12.75" hidden="false" customHeight="false" outlineLevel="0" collapsed="false">
      <c r="A518" s="68"/>
      <c r="B518" s="68"/>
      <c r="C518" s="68"/>
      <c r="D518" s="68"/>
      <c r="E518" s="68"/>
      <c r="F518" s="63"/>
      <c r="G518" s="63"/>
      <c r="H518" s="63"/>
      <c r="I518" s="63"/>
      <c r="J518" s="63"/>
      <c r="K518" s="63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</row>
    <row r="519" customFormat="false" ht="12.75" hidden="false" customHeight="false" outlineLevel="0" collapsed="false">
      <c r="A519" s="68"/>
      <c r="B519" s="68"/>
      <c r="C519" s="68"/>
      <c r="D519" s="68"/>
      <c r="E519" s="68"/>
      <c r="F519" s="63"/>
      <c r="G519" s="63"/>
      <c r="H519" s="63"/>
      <c r="I519" s="63"/>
      <c r="J519" s="63"/>
      <c r="K519" s="63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</row>
    <row r="520" customFormat="false" ht="12.75" hidden="false" customHeight="false" outlineLevel="0" collapsed="false">
      <c r="A520" s="68"/>
      <c r="B520" s="68"/>
      <c r="C520" s="68"/>
      <c r="D520" s="68"/>
      <c r="E520" s="68"/>
      <c r="F520" s="63"/>
      <c r="G520" s="63"/>
      <c r="H520" s="63"/>
      <c r="I520" s="63"/>
      <c r="J520" s="63"/>
      <c r="K520" s="63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</row>
    <row r="521" customFormat="false" ht="12.75" hidden="false" customHeight="false" outlineLevel="0" collapsed="false">
      <c r="A521" s="68"/>
      <c r="B521" s="68"/>
      <c r="C521" s="68"/>
      <c r="D521" s="68"/>
      <c r="E521" s="68"/>
      <c r="F521" s="63"/>
      <c r="G521" s="63"/>
      <c r="H521" s="63"/>
      <c r="I521" s="63"/>
      <c r="J521" s="63"/>
      <c r="K521" s="63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</row>
    <row r="522" customFormat="false" ht="12.75" hidden="false" customHeight="false" outlineLevel="0" collapsed="false">
      <c r="A522" s="68"/>
      <c r="B522" s="68"/>
      <c r="C522" s="68"/>
      <c r="D522" s="68"/>
      <c r="E522" s="68"/>
      <c r="F522" s="63"/>
      <c r="G522" s="63"/>
      <c r="H522" s="63"/>
      <c r="I522" s="63"/>
      <c r="J522" s="63"/>
      <c r="K522" s="63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</row>
    <row r="523" customFormat="false" ht="12.75" hidden="false" customHeight="false" outlineLevel="0" collapsed="false">
      <c r="A523" s="68"/>
      <c r="B523" s="68"/>
      <c r="C523" s="68"/>
      <c r="D523" s="68"/>
      <c r="E523" s="68"/>
      <c r="F523" s="63"/>
      <c r="G523" s="63"/>
      <c r="H523" s="63"/>
      <c r="I523" s="63"/>
      <c r="J523" s="63"/>
      <c r="K523" s="63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</row>
    <row r="524" customFormat="false" ht="12.75" hidden="false" customHeight="false" outlineLevel="0" collapsed="false">
      <c r="A524" s="68"/>
      <c r="B524" s="68"/>
      <c r="C524" s="68"/>
      <c r="D524" s="68"/>
      <c r="E524" s="68"/>
      <c r="F524" s="63"/>
      <c r="G524" s="63"/>
      <c r="H524" s="63"/>
      <c r="I524" s="63"/>
      <c r="J524" s="63"/>
      <c r="K524" s="63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</row>
    <row r="525" customFormat="false" ht="12.75" hidden="false" customHeight="false" outlineLevel="0" collapsed="false">
      <c r="A525" s="68"/>
      <c r="B525" s="68"/>
      <c r="C525" s="68"/>
      <c r="D525" s="68"/>
      <c r="E525" s="68"/>
      <c r="F525" s="63"/>
      <c r="G525" s="63"/>
      <c r="H525" s="63"/>
      <c r="I525" s="63"/>
      <c r="J525" s="63"/>
      <c r="K525" s="63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</row>
    <row r="526" customFormat="false" ht="12.75" hidden="false" customHeight="false" outlineLevel="0" collapsed="false">
      <c r="A526" s="68"/>
      <c r="B526" s="68"/>
      <c r="C526" s="68"/>
      <c r="D526" s="68"/>
      <c r="E526" s="68"/>
      <c r="F526" s="63"/>
      <c r="G526" s="63"/>
      <c r="H526" s="63"/>
      <c r="I526" s="63"/>
      <c r="J526" s="63"/>
      <c r="K526" s="63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</row>
    <row r="527" customFormat="false" ht="12.75" hidden="false" customHeight="false" outlineLevel="0" collapsed="false">
      <c r="A527" s="68"/>
      <c r="B527" s="68"/>
      <c r="C527" s="68"/>
      <c r="D527" s="68"/>
      <c r="E527" s="68"/>
      <c r="F527" s="63"/>
      <c r="G527" s="63"/>
      <c r="H527" s="63"/>
      <c r="I527" s="63"/>
      <c r="J527" s="63"/>
      <c r="K527" s="63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</row>
    <row r="528" customFormat="false" ht="12.75" hidden="false" customHeight="false" outlineLevel="0" collapsed="false">
      <c r="A528" s="68"/>
      <c r="B528" s="68"/>
      <c r="C528" s="68"/>
      <c r="D528" s="68"/>
      <c r="E528" s="68"/>
      <c r="F528" s="63"/>
      <c r="G528" s="63"/>
      <c r="H528" s="63"/>
      <c r="I528" s="63"/>
      <c r="J528" s="63"/>
      <c r="K528" s="63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</row>
    <row r="529" customFormat="false" ht="12.75" hidden="false" customHeight="false" outlineLevel="0" collapsed="false">
      <c r="A529" s="68"/>
      <c r="B529" s="68"/>
      <c r="C529" s="68"/>
      <c r="D529" s="68"/>
      <c r="E529" s="68"/>
      <c r="F529" s="63"/>
      <c r="G529" s="63"/>
      <c r="H529" s="63"/>
      <c r="I529" s="63"/>
      <c r="J529" s="63"/>
      <c r="K529" s="63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</row>
    <row r="530" customFormat="false" ht="12.75" hidden="false" customHeight="false" outlineLevel="0" collapsed="false">
      <c r="A530" s="68"/>
      <c r="B530" s="68"/>
      <c r="C530" s="68"/>
      <c r="D530" s="68"/>
      <c r="E530" s="68"/>
      <c r="F530" s="63"/>
      <c r="G530" s="63"/>
      <c r="H530" s="63"/>
      <c r="I530" s="63"/>
      <c r="J530" s="63"/>
      <c r="K530" s="63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</row>
    <row r="531" customFormat="false" ht="12.75" hidden="false" customHeight="false" outlineLevel="0" collapsed="false">
      <c r="A531" s="68"/>
      <c r="B531" s="68"/>
      <c r="C531" s="68"/>
      <c r="D531" s="68"/>
      <c r="E531" s="68"/>
      <c r="F531" s="63"/>
      <c r="G531" s="63"/>
      <c r="H531" s="63"/>
      <c r="I531" s="63"/>
      <c r="J531" s="63"/>
      <c r="K531" s="63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</row>
    <row r="532" customFormat="false" ht="12.75" hidden="false" customHeight="false" outlineLevel="0" collapsed="false">
      <c r="A532" s="68"/>
      <c r="B532" s="68"/>
      <c r="C532" s="68"/>
      <c r="D532" s="68"/>
      <c r="E532" s="68"/>
      <c r="F532" s="63"/>
      <c r="G532" s="63"/>
      <c r="H532" s="63"/>
      <c r="I532" s="63"/>
      <c r="J532" s="63"/>
      <c r="K532" s="63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</row>
    <row r="533" customFormat="false" ht="12.75" hidden="false" customHeight="false" outlineLevel="0" collapsed="false">
      <c r="A533" s="68"/>
      <c r="B533" s="68"/>
      <c r="C533" s="68"/>
      <c r="D533" s="68"/>
      <c r="E533" s="68"/>
      <c r="F533" s="63"/>
      <c r="G533" s="63"/>
      <c r="H533" s="63"/>
      <c r="I533" s="63"/>
      <c r="J533" s="63"/>
      <c r="K533" s="63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</row>
    <row r="534" customFormat="false" ht="12.75" hidden="false" customHeight="false" outlineLevel="0" collapsed="false">
      <c r="A534" s="68"/>
      <c r="B534" s="68"/>
      <c r="C534" s="68"/>
      <c r="D534" s="68"/>
      <c r="E534" s="68"/>
      <c r="F534" s="63"/>
      <c r="G534" s="63"/>
      <c r="H534" s="63"/>
      <c r="I534" s="63"/>
      <c r="J534" s="63"/>
      <c r="K534" s="63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</row>
    <row r="535" customFormat="false" ht="12.75" hidden="false" customHeight="false" outlineLevel="0" collapsed="false">
      <c r="A535" s="68"/>
      <c r="B535" s="68"/>
      <c r="C535" s="68"/>
      <c r="D535" s="68"/>
      <c r="E535" s="68"/>
      <c r="F535" s="63"/>
      <c r="G535" s="63"/>
      <c r="H535" s="63"/>
      <c r="I535" s="63"/>
      <c r="J535" s="63"/>
      <c r="K535" s="63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</row>
    <row r="536" customFormat="false" ht="12.75" hidden="false" customHeight="false" outlineLevel="0" collapsed="false">
      <c r="A536" s="68"/>
      <c r="B536" s="68"/>
      <c r="C536" s="68"/>
      <c r="D536" s="68"/>
      <c r="E536" s="68"/>
      <c r="F536" s="63"/>
      <c r="G536" s="63"/>
      <c r="H536" s="63"/>
      <c r="I536" s="63"/>
      <c r="J536" s="63"/>
      <c r="K536" s="63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</row>
    <row r="537" customFormat="false" ht="12.75" hidden="false" customHeight="false" outlineLevel="0" collapsed="false">
      <c r="A537" s="68"/>
      <c r="B537" s="68"/>
      <c r="C537" s="68"/>
      <c r="D537" s="68"/>
      <c r="E537" s="68"/>
      <c r="F537" s="63"/>
      <c r="G537" s="63"/>
      <c r="H537" s="63"/>
      <c r="I537" s="63"/>
      <c r="J537" s="63"/>
      <c r="K537" s="63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</row>
    <row r="538" customFormat="false" ht="12.75" hidden="false" customHeight="false" outlineLevel="0" collapsed="false">
      <c r="A538" s="68"/>
      <c r="B538" s="68"/>
      <c r="C538" s="68"/>
      <c r="D538" s="68"/>
      <c r="E538" s="68"/>
      <c r="F538" s="63"/>
      <c r="G538" s="63"/>
      <c r="H538" s="63"/>
      <c r="I538" s="63"/>
      <c r="J538" s="63"/>
      <c r="K538" s="63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</row>
    <row r="539" customFormat="false" ht="12.75" hidden="false" customHeight="false" outlineLevel="0" collapsed="false">
      <c r="A539" s="68"/>
      <c r="B539" s="68"/>
      <c r="C539" s="68"/>
      <c r="D539" s="68"/>
      <c r="E539" s="68"/>
      <c r="F539" s="63"/>
      <c r="G539" s="63"/>
      <c r="H539" s="63"/>
      <c r="I539" s="63"/>
      <c r="J539" s="63"/>
      <c r="K539" s="63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</row>
    <row r="540" customFormat="false" ht="12.75" hidden="false" customHeight="false" outlineLevel="0" collapsed="false">
      <c r="A540" s="68"/>
      <c r="B540" s="68"/>
      <c r="C540" s="68"/>
      <c r="D540" s="68"/>
      <c r="E540" s="68"/>
      <c r="F540" s="63"/>
      <c r="G540" s="63"/>
      <c r="H540" s="63"/>
      <c r="I540" s="63"/>
      <c r="J540" s="63"/>
      <c r="K540" s="63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</row>
    <row r="541" customFormat="false" ht="12.75" hidden="false" customHeight="false" outlineLevel="0" collapsed="false">
      <c r="A541" s="68"/>
      <c r="B541" s="68"/>
      <c r="C541" s="68"/>
      <c r="D541" s="68"/>
      <c r="E541" s="68"/>
      <c r="F541" s="63"/>
      <c r="G541" s="63"/>
      <c r="H541" s="63"/>
      <c r="I541" s="63"/>
      <c r="J541" s="63"/>
      <c r="K541" s="63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</row>
    <row r="542" customFormat="false" ht="12.75" hidden="false" customHeight="false" outlineLevel="0" collapsed="false">
      <c r="A542" s="68"/>
      <c r="B542" s="68"/>
      <c r="C542" s="68"/>
      <c r="D542" s="68"/>
      <c r="E542" s="68"/>
      <c r="F542" s="63"/>
      <c r="G542" s="63"/>
      <c r="H542" s="63"/>
      <c r="I542" s="63"/>
      <c r="J542" s="63"/>
      <c r="K542" s="63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</row>
    <row r="543" customFormat="false" ht="12.75" hidden="false" customHeight="false" outlineLevel="0" collapsed="false">
      <c r="A543" s="68"/>
      <c r="B543" s="68"/>
      <c r="C543" s="68"/>
      <c r="D543" s="68"/>
      <c r="E543" s="68"/>
      <c r="F543" s="63"/>
      <c r="G543" s="63"/>
      <c r="H543" s="63"/>
      <c r="I543" s="63"/>
      <c r="J543" s="63"/>
      <c r="K543" s="63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</row>
    <row r="544" customFormat="false" ht="12.75" hidden="false" customHeight="false" outlineLevel="0" collapsed="false">
      <c r="A544" s="68"/>
      <c r="B544" s="68"/>
      <c r="C544" s="68"/>
      <c r="D544" s="68"/>
      <c r="E544" s="68"/>
      <c r="F544" s="63"/>
      <c r="G544" s="63"/>
      <c r="H544" s="63"/>
      <c r="I544" s="63"/>
      <c r="J544" s="63"/>
      <c r="K544" s="63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</row>
    <row r="545" customFormat="false" ht="12.75" hidden="false" customHeight="false" outlineLevel="0" collapsed="false">
      <c r="A545" s="68"/>
      <c r="B545" s="68"/>
      <c r="C545" s="68"/>
      <c r="D545" s="68"/>
      <c r="E545" s="68"/>
      <c r="F545" s="63"/>
      <c r="G545" s="63"/>
      <c r="H545" s="63"/>
      <c r="I545" s="63"/>
      <c r="J545" s="63"/>
      <c r="K545" s="63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</row>
    <row r="546" customFormat="false" ht="12.75" hidden="false" customHeight="false" outlineLevel="0" collapsed="false">
      <c r="A546" s="68"/>
      <c r="B546" s="68"/>
      <c r="C546" s="68"/>
      <c r="D546" s="68"/>
      <c r="E546" s="68"/>
      <c r="F546" s="63"/>
      <c r="G546" s="63"/>
      <c r="H546" s="63"/>
      <c r="I546" s="63"/>
      <c r="J546" s="63"/>
      <c r="K546" s="63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</row>
    <row r="547" customFormat="false" ht="12.75" hidden="false" customHeight="false" outlineLevel="0" collapsed="false">
      <c r="A547" s="68"/>
      <c r="B547" s="68"/>
      <c r="C547" s="68"/>
      <c r="D547" s="68"/>
      <c r="E547" s="68"/>
      <c r="F547" s="63"/>
      <c r="G547" s="63"/>
      <c r="H547" s="63"/>
      <c r="I547" s="63"/>
      <c r="J547" s="63"/>
      <c r="K547" s="63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</row>
    <row r="548" customFormat="false" ht="12.75" hidden="false" customHeight="false" outlineLevel="0" collapsed="false">
      <c r="A548" s="68"/>
      <c r="B548" s="68"/>
      <c r="C548" s="68"/>
      <c r="D548" s="68"/>
      <c r="E548" s="68"/>
      <c r="F548" s="63"/>
      <c r="G548" s="63"/>
      <c r="H548" s="63"/>
      <c r="I548" s="63"/>
      <c r="J548" s="63"/>
      <c r="K548" s="63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</row>
    <row r="549" customFormat="false" ht="12.75" hidden="false" customHeight="false" outlineLevel="0" collapsed="false">
      <c r="A549" s="68"/>
      <c r="B549" s="68"/>
      <c r="C549" s="68"/>
      <c r="D549" s="68"/>
      <c r="E549" s="68"/>
      <c r="F549" s="63"/>
      <c r="G549" s="63"/>
      <c r="H549" s="63"/>
      <c r="I549" s="63"/>
      <c r="J549" s="63"/>
      <c r="K549" s="63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</row>
    <row r="550" customFormat="false" ht="12.75" hidden="false" customHeight="false" outlineLevel="0" collapsed="false">
      <c r="A550" s="68"/>
      <c r="B550" s="68"/>
      <c r="C550" s="68"/>
      <c r="D550" s="68"/>
      <c r="E550" s="68"/>
      <c r="F550" s="63"/>
      <c r="G550" s="63"/>
      <c r="H550" s="63"/>
      <c r="I550" s="63"/>
      <c r="J550" s="63"/>
      <c r="K550" s="63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</row>
    <row r="551" customFormat="false" ht="12.75" hidden="false" customHeight="false" outlineLevel="0" collapsed="false">
      <c r="A551" s="68"/>
      <c r="B551" s="68"/>
      <c r="C551" s="68"/>
      <c r="D551" s="68"/>
      <c r="E551" s="68"/>
      <c r="F551" s="63"/>
      <c r="G551" s="63"/>
      <c r="H551" s="63"/>
      <c r="I551" s="63"/>
      <c r="J551" s="63"/>
      <c r="K551" s="63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</row>
    <row r="552" customFormat="false" ht="12.75" hidden="false" customHeight="false" outlineLevel="0" collapsed="false">
      <c r="A552" s="68"/>
      <c r="B552" s="68"/>
      <c r="C552" s="68"/>
      <c r="D552" s="68"/>
      <c r="E552" s="68"/>
      <c r="F552" s="63"/>
      <c r="G552" s="63"/>
      <c r="H552" s="63"/>
      <c r="I552" s="63"/>
      <c r="J552" s="63"/>
      <c r="K552" s="63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</row>
    <row r="553" customFormat="false" ht="12.75" hidden="false" customHeight="false" outlineLevel="0" collapsed="false">
      <c r="A553" s="68"/>
      <c r="B553" s="68"/>
      <c r="C553" s="68"/>
      <c r="D553" s="68"/>
      <c r="E553" s="68"/>
      <c r="F553" s="63"/>
      <c r="G553" s="63"/>
      <c r="H553" s="63"/>
      <c r="I553" s="63"/>
      <c r="J553" s="63"/>
      <c r="K553" s="63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</row>
    <row r="554" customFormat="false" ht="12.75" hidden="false" customHeight="false" outlineLevel="0" collapsed="false">
      <c r="A554" s="68"/>
      <c r="B554" s="68"/>
      <c r="C554" s="68"/>
      <c r="D554" s="68"/>
      <c r="E554" s="68"/>
      <c r="F554" s="63"/>
      <c r="G554" s="63"/>
      <c r="H554" s="63"/>
      <c r="I554" s="63"/>
      <c r="J554" s="63"/>
      <c r="K554" s="63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</row>
    <row r="555" customFormat="false" ht="12.75" hidden="false" customHeight="false" outlineLevel="0" collapsed="false">
      <c r="A555" s="68"/>
      <c r="B555" s="68"/>
      <c r="C555" s="68"/>
      <c r="D555" s="68"/>
      <c r="E555" s="68"/>
      <c r="F555" s="63"/>
      <c r="G555" s="63"/>
      <c r="H555" s="63"/>
      <c r="I555" s="63"/>
      <c r="J555" s="63"/>
      <c r="K555" s="63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</row>
    <row r="556" customFormat="false" ht="12.75" hidden="false" customHeight="false" outlineLevel="0" collapsed="false">
      <c r="A556" s="68"/>
      <c r="B556" s="68"/>
      <c r="C556" s="68"/>
      <c r="D556" s="68"/>
      <c r="E556" s="68"/>
      <c r="F556" s="63"/>
      <c r="G556" s="63"/>
      <c r="H556" s="63"/>
      <c r="I556" s="63"/>
      <c r="J556" s="63"/>
      <c r="K556" s="63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</row>
    <row r="557" customFormat="false" ht="12.75" hidden="false" customHeight="false" outlineLevel="0" collapsed="false">
      <c r="A557" s="68"/>
      <c r="B557" s="68"/>
      <c r="C557" s="68"/>
      <c r="D557" s="68"/>
      <c r="E557" s="68"/>
      <c r="F557" s="63"/>
      <c r="G557" s="63"/>
      <c r="H557" s="63"/>
      <c r="I557" s="63"/>
      <c r="J557" s="63"/>
      <c r="K557" s="63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</row>
    <row r="558" customFormat="false" ht="12.75" hidden="false" customHeight="false" outlineLevel="0" collapsed="false">
      <c r="A558" s="68"/>
      <c r="B558" s="68"/>
      <c r="C558" s="68"/>
      <c r="D558" s="68"/>
      <c r="E558" s="68"/>
      <c r="F558" s="63"/>
      <c r="G558" s="63"/>
      <c r="H558" s="63"/>
      <c r="I558" s="63"/>
      <c r="J558" s="63"/>
      <c r="K558" s="63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</row>
    <row r="559" customFormat="false" ht="12.75" hidden="false" customHeight="false" outlineLevel="0" collapsed="false">
      <c r="A559" s="68"/>
      <c r="B559" s="68"/>
      <c r="C559" s="68"/>
      <c r="D559" s="68"/>
      <c r="E559" s="68"/>
      <c r="F559" s="63"/>
      <c r="G559" s="63"/>
      <c r="H559" s="63"/>
      <c r="I559" s="63"/>
      <c r="J559" s="63"/>
      <c r="K559" s="63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</row>
    <row r="560" customFormat="false" ht="12.75" hidden="false" customHeight="false" outlineLevel="0" collapsed="false">
      <c r="A560" s="68"/>
      <c r="B560" s="68"/>
      <c r="C560" s="68"/>
      <c r="D560" s="68"/>
      <c r="E560" s="68"/>
      <c r="F560" s="63"/>
      <c r="G560" s="63"/>
      <c r="H560" s="63"/>
      <c r="I560" s="63"/>
      <c r="J560" s="63"/>
      <c r="K560" s="63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</row>
    <row r="561" customFormat="false" ht="12.75" hidden="false" customHeight="false" outlineLevel="0" collapsed="false">
      <c r="A561" s="68"/>
      <c r="B561" s="68"/>
      <c r="C561" s="68"/>
      <c r="D561" s="68"/>
      <c r="E561" s="68"/>
      <c r="F561" s="63"/>
      <c r="G561" s="63"/>
      <c r="H561" s="63"/>
      <c r="I561" s="63"/>
      <c r="J561" s="63"/>
      <c r="K561" s="63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</row>
    <row r="562" customFormat="false" ht="12.75" hidden="false" customHeight="false" outlineLevel="0" collapsed="false">
      <c r="A562" s="68"/>
      <c r="B562" s="68"/>
      <c r="C562" s="68"/>
      <c r="D562" s="68"/>
      <c r="E562" s="68"/>
      <c r="F562" s="63"/>
      <c r="G562" s="63"/>
      <c r="H562" s="63"/>
      <c r="I562" s="63"/>
      <c r="J562" s="63"/>
      <c r="K562" s="63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</row>
    <row r="563" customFormat="false" ht="12.75" hidden="false" customHeight="false" outlineLevel="0" collapsed="false">
      <c r="A563" s="68"/>
      <c r="B563" s="68"/>
      <c r="C563" s="68"/>
      <c r="D563" s="68"/>
      <c r="E563" s="68"/>
      <c r="F563" s="63"/>
      <c r="G563" s="63"/>
      <c r="H563" s="63"/>
      <c r="I563" s="63"/>
      <c r="J563" s="63"/>
      <c r="K563" s="63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</row>
    <row r="564" customFormat="false" ht="12.75" hidden="false" customHeight="false" outlineLevel="0" collapsed="false">
      <c r="A564" s="68"/>
      <c r="B564" s="68"/>
      <c r="C564" s="68"/>
      <c r="D564" s="68"/>
      <c r="E564" s="68"/>
      <c r="F564" s="63"/>
      <c r="G564" s="63"/>
      <c r="H564" s="63"/>
      <c r="I564" s="63"/>
      <c r="J564" s="63"/>
      <c r="K564" s="63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</row>
    <row r="565" customFormat="false" ht="12.75" hidden="false" customHeight="false" outlineLevel="0" collapsed="false">
      <c r="A565" s="68"/>
      <c r="B565" s="68"/>
      <c r="C565" s="68"/>
      <c r="D565" s="68"/>
      <c r="E565" s="68"/>
      <c r="F565" s="63"/>
      <c r="G565" s="63"/>
      <c r="H565" s="63"/>
      <c r="I565" s="63"/>
      <c r="J565" s="63"/>
      <c r="K565" s="63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</row>
    <row r="566" customFormat="false" ht="12.75" hidden="false" customHeight="false" outlineLevel="0" collapsed="false">
      <c r="A566" s="68"/>
      <c r="B566" s="68"/>
      <c r="C566" s="68"/>
      <c r="D566" s="68"/>
      <c r="E566" s="68"/>
      <c r="F566" s="63"/>
      <c r="G566" s="63"/>
      <c r="H566" s="63"/>
      <c r="I566" s="63"/>
      <c r="J566" s="63"/>
      <c r="K566" s="63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</row>
    <row r="567" customFormat="false" ht="12.75" hidden="false" customHeight="false" outlineLevel="0" collapsed="false">
      <c r="A567" s="68"/>
      <c r="B567" s="68"/>
      <c r="C567" s="68"/>
      <c r="D567" s="68"/>
      <c r="E567" s="68"/>
      <c r="F567" s="63"/>
      <c r="G567" s="63"/>
      <c r="H567" s="63"/>
      <c r="I567" s="63"/>
      <c r="J567" s="63"/>
      <c r="K567" s="63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</row>
    <row r="568" customFormat="false" ht="12.75" hidden="false" customHeight="false" outlineLevel="0" collapsed="false">
      <c r="A568" s="68"/>
      <c r="B568" s="68"/>
      <c r="C568" s="68"/>
      <c r="D568" s="68"/>
      <c r="E568" s="68"/>
      <c r="F568" s="63"/>
      <c r="G568" s="63"/>
      <c r="H568" s="63"/>
      <c r="I568" s="63"/>
      <c r="J568" s="63"/>
      <c r="K568" s="63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</row>
    <row r="569" customFormat="false" ht="12.75" hidden="false" customHeight="false" outlineLevel="0" collapsed="false">
      <c r="A569" s="68"/>
      <c r="B569" s="68"/>
      <c r="C569" s="68"/>
      <c r="D569" s="68"/>
      <c r="E569" s="68"/>
      <c r="F569" s="63"/>
      <c r="G569" s="63"/>
      <c r="H569" s="63"/>
      <c r="I569" s="63"/>
      <c r="J569" s="63"/>
      <c r="K569" s="63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</row>
    <row r="570" customFormat="false" ht="12.75" hidden="false" customHeight="false" outlineLevel="0" collapsed="false">
      <c r="A570" s="68"/>
      <c r="B570" s="68"/>
      <c r="C570" s="68"/>
      <c r="D570" s="68"/>
      <c r="E570" s="68"/>
      <c r="F570" s="63"/>
      <c r="G570" s="63"/>
      <c r="H570" s="63"/>
      <c r="I570" s="63"/>
      <c r="J570" s="63"/>
      <c r="K570" s="63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</row>
    <row r="571" customFormat="false" ht="12.75" hidden="false" customHeight="false" outlineLevel="0" collapsed="false">
      <c r="A571" s="68"/>
      <c r="B571" s="68"/>
      <c r="C571" s="68"/>
      <c r="D571" s="68"/>
      <c r="E571" s="68"/>
      <c r="F571" s="63"/>
      <c r="G571" s="63"/>
      <c r="H571" s="63"/>
      <c r="I571" s="63"/>
      <c r="J571" s="63"/>
      <c r="K571" s="63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</row>
    <row r="572" customFormat="false" ht="12.75" hidden="false" customHeight="false" outlineLevel="0" collapsed="false">
      <c r="A572" s="68"/>
      <c r="B572" s="68"/>
      <c r="C572" s="68"/>
      <c r="D572" s="68"/>
      <c r="E572" s="68"/>
      <c r="F572" s="63"/>
      <c r="G572" s="63"/>
      <c r="H572" s="63"/>
      <c r="I572" s="63"/>
      <c r="J572" s="63"/>
      <c r="K572" s="63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</row>
    <row r="573" customFormat="false" ht="12.75" hidden="false" customHeight="false" outlineLevel="0" collapsed="false">
      <c r="A573" s="68"/>
      <c r="B573" s="68"/>
      <c r="C573" s="68"/>
      <c r="D573" s="68"/>
      <c r="E573" s="68"/>
      <c r="F573" s="63"/>
      <c r="G573" s="63"/>
      <c r="H573" s="63"/>
      <c r="I573" s="63"/>
      <c r="J573" s="63"/>
      <c r="K573" s="63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</row>
    <row r="574" customFormat="false" ht="12.75" hidden="false" customHeight="false" outlineLevel="0" collapsed="false">
      <c r="A574" s="68"/>
      <c r="B574" s="68"/>
      <c r="C574" s="68"/>
      <c r="D574" s="68"/>
      <c r="E574" s="68"/>
      <c r="F574" s="63"/>
      <c r="G574" s="63"/>
      <c r="H574" s="63"/>
      <c r="I574" s="63"/>
      <c r="J574" s="63"/>
      <c r="K574" s="63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</row>
    <row r="575" customFormat="false" ht="12.75" hidden="false" customHeight="false" outlineLevel="0" collapsed="false">
      <c r="A575" s="68"/>
      <c r="B575" s="68"/>
      <c r="C575" s="68"/>
      <c r="D575" s="68"/>
      <c r="E575" s="68"/>
      <c r="F575" s="63"/>
      <c r="G575" s="63"/>
      <c r="H575" s="63"/>
      <c r="I575" s="63"/>
      <c r="J575" s="63"/>
      <c r="K575" s="63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</row>
    <row r="576" customFormat="false" ht="12.75" hidden="false" customHeight="false" outlineLevel="0" collapsed="false">
      <c r="A576" s="68"/>
      <c r="B576" s="68"/>
      <c r="C576" s="68"/>
      <c r="D576" s="68"/>
      <c r="E576" s="68"/>
      <c r="F576" s="63"/>
      <c r="G576" s="63"/>
      <c r="H576" s="63"/>
      <c r="I576" s="63"/>
      <c r="J576" s="63"/>
      <c r="K576" s="63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</row>
    <row r="577" customFormat="false" ht="12.75" hidden="false" customHeight="false" outlineLevel="0" collapsed="false">
      <c r="A577" s="68"/>
      <c r="B577" s="68"/>
      <c r="C577" s="68"/>
      <c r="D577" s="68"/>
      <c r="E577" s="68"/>
      <c r="F577" s="63"/>
      <c r="G577" s="63"/>
      <c r="H577" s="63"/>
      <c r="I577" s="63"/>
      <c r="J577" s="63"/>
      <c r="K577" s="63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</row>
    <row r="578" customFormat="false" ht="12.75" hidden="false" customHeight="false" outlineLevel="0" collapsed="false">
      <c r="A578" s="68"/>
      <c r="B578" s="68"/>
      <c r="C578" s="68"/>
      <c r="D578" s="68"/>
      <c r="E578" s="68"/>
      <c r="F578" s="63"/>
      <c r="G578" s="63"/>
      <c r="H578" s="63"/>
      <c r="I578" s="63"/>
      <c r="J578" s="63"/>
      <c r="K578" s="63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</row>
    <row r="579" customFormat="false" ht="12.75" hidden="false" customHeight="false" outlineLevel="0" collapsed="false">
      <c r="A579" s="68"/>
      <c r="B579" s="68"/>
      <c r="C579" s="68"/>
      <c r="D579" s="68"/>
      <c r="E579" s="68"/>
      <c r="F579" s="63"/>
      <c r="G579" s="63"/>
      <c r="H579" s="63"/>
      <c r="I579" s="63"/>
      <c r="J579" s="63"/>
      <c r="K579" s="63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</row>
    <row r="580" customFormat="false" ht="12.75" hidden="false" customHeight="false" outlineLevel="0" collapsed="false">
      <c r="A580" s="68"/>
      <c r="B580" s="68"/>
      <c r="C580" s="68"/>
      <c r="D580" s="68"/>
      <c r="E580" s="68"/>
      <c r="F580" s="63"/>
      <c r="G580" s="63"/>
      <c r="H580" s="63"/>
      <c r="I580" s="63"/>
      <c r="J580" s="63"/>
      <c r="K580" s="63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</row>
    <row r="581" customFormat="false" ht="12.75" hidden="false" customHeight="false" outlineLevel="0" collapsed="false">
      <c r="A581" s="68"/>
      <c r="B581" s="68"/>
      <c r="C581" s="68"/>
      <c r="D581" s="68"/>
      <c r="E581" s="68"/>
      <c r="F581" s="63"/>
      <c r="G581" s="63"/>
      <c r="H581" s="63"/>
      <c r="I581" s="63"/>
      <c r="J581" s="63"/>
      <c r="K581" s="63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</row>
    <row r="582" customFormat="false" ht="12.75" hidden="false" customHeight="false" outlineLevel="0" collapsed="false">
      <c r="A582" s="68"/>
      <c r="B582" s="68"/>
      <c r="C582" s="68"/>
      <c r="D582" s="68"/>
      <c r="E582" s="68"/>
      <c r="F582" s="63"/>
      <c r="G582" s="63"/>
      <c r="H582" s="63"/>
      <c r="I582" s="63"/>
      <c r="J582" s="63"/>
      <c r="K582" s="63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</row>
    <row r="583" customFormat="false" ht="12.75" hidden="false" customHeight="false" outlineLevel="0" collapsed="false">
      <c r="A583" s="68"/>
      <c r="B583" s="68"/>
      <c r="C583" s="68"/>
      <c r="D583" s="68"/>
      <c r="E583" s="68"/>
      <c r="F583" s="63"/>
      <c r="G583" s="63"/>
      <c r="H583" s="63"/>
      <c r="I583" s="63"/>
      <c r="J583" s="63"/>
      <c r="K583" s="63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</row>
    <row r="584" customFormat="false" ht="12.75" hidden="false" customHeight="false" outlineLevel="0" collapsed="false">
      <c r="A584" s="68"/>
      <c r="B584" s="68"/>
      <c r="C584" s="68"/>
      <c r="D584" s="68"/>
      <c r="E584" s="68"/>
      <c r="F584" s="63"/>
      <c r="G584" s="63"/>
      <c r="H584" s="63"/>
      <c r="I584" s="63"/>
      <c r="J584" s="63"/>
      <c r="K584" s="63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</row>
    <row r="585" customFormat="false" ht="12.75" hidden="false" customHeight="false" outlineLevel="0" collapsed="false">
      <c r="A585" s="68"/>
      <c r="B585" s="68"/>
      <c r="C585" s="68"/>
      <c r="D585" s="68"/>
      <c r="E585" s="68"/>
      <c r="F585" s="63"/>
      <c r="G585" s="63"/>
      <c r="H585" s="63"/>
      <c r="I585" s="63"/>
      <c r="J585" s="63"/>
      <c r="K585" s="63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</row>
    <row r="586" customFormat="false" ht="12.75" hidden="false" customHeight="false" outlineLevel="0" collapsed="false">
      <c r="A586" s="68"/>
      <c r="B586" s="68"/>
      <c r="C586" s="68"/>
      <c r="D586" s="68"/>
      <c r="E586" s="68"/>
      <c r="F586" s="63"/>
      <c r="G586" s="63"/>
      <c r="H586" s="63"/>
      <c r="I586" s="63"/>
      <c r="J586" s="63"/>
      <c r="K586" s="63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</row>
    <row r="587" customFormat="false" ht="12.75" hidden="false" customHeight="false" outlineLevel="0" collapsed="false">
      <c r="A587" s="68"/>
      <c r="B587" s="68"/>
      <c r="C587" s="68"/>
      <c r="D587" s="68"/>
      <c r="E587" s="68"/>
      <c r="F587" s="63"/>
      <c r="G587" s="63"/>
      <c r="H587" s="63"/>
      <c r="I587" s="63"/>
      <c r="J587" s="63"/>
      <c r="K587" s="63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</row>
    <row r="588" customFormat="false" ht="12.75" hidden="false" customHeight="false" outlineLevel="0" collapsed="false">
      <c r="A588" s="68"/>
      <c r="B588" s="68"/>
      <c r="C588" s="68"/>
      <c r="D588" s="68"/>
      <c r="E588" s="68"/>
      <c r="F588" s="63"/>
      <c r="G588" s="63"/>
      <c r="H588" s="63"/>
      <c r="I588" s="63"/>
      <c r="J588" s="63"/>
      <c r="K588" s="63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</row>
    <row r="589" customFormat="false" ht="12.75" hidden="false" customHeight="false" outlineLevel="0" collapsed="false">
      <c r="A589" s="68"/>
      <c r="B589" s="68"/>
      <c r="C589" s="68"/>
      <c r="D589" s="68"/>
      <c r="E589" s="68"/>
      <c r="F589" s="63"/>
      <c r="G589" s="63"/>
      <c r="H589" s="63"/>
      <c r="I589" s="63"/>
      <c r="J589" s="63"/>
      <c r="K589" s="63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</row>
    <row r="590" customFormat="false" ht="12.75" hidden="false" customHeight="false" outlineLevel="0" collapsed="false">
      <c r="A590" s="68"/>
      <c r="B590" s="68"/>
      <c r="C590" s="68"/>
      <c r="D590" s="68"/>
      <c r="E590" s="68"/>
      <c r="F590" s="63"/>
      <c r="G590" s="63"/>
      <c r="H590" s="63"/>
      <c r="I590" s="63"/>
      <c r="J590" s="63"/>
      <c r="K590" s="63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</row>
    <row r="591" customFormat="false" ht="12.75" hidden="false" customHeight="false" outlineLevel="0" collapsed="false">
      <c r="A591" s="68"/>
      <c r="B591" s="68"/>
      <c r="C591" s="68"/>
      <c r="D591" s="68"/>
      <c r="E591" s="68"/>
      <c r="F591" s="63"/>
      <c r="G591" s="63"/>
      <c r="H591" s="63"/>
      <c r="I591" s="63"/>
      <c r="J591" s="63"/>
      <c r="K591" s="63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</row>
    <row r="592" customFormat="false" ht="12.75" hidden="false" customHeight="false" outlineLevel="0" collapsed="false">
      <c r="A592" s="68"/>
      <c r="B592" s="68"/>
      <c r="C592" s="68"/>
      <c r="D592" s="68"/>
      <c r="E592" s="68"/>
      <c r="F592" s="63"/>
      <c r="G592" s="63"/>
      <c r="H592" s="63"/>
      <c r="I592" s="63"/>
      <c r="J592" s="63"/>
      <c r="K592" s="63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</row>
    <row r="593" customFormat="false" ht="12.75" hidden="false" customHeight="false" outlineLevel="0" collapsed="false">
      <c r="A593" s="68"/>
      <c r="B593" s="68"/>
      <c r="C593" s="68"/>
      <c r="D593" s="68"/>
      <c r="E593" s="68"/>
      <c r="F593" s="63"/>
      <c r="G593" s="63"/>
      <c r="H593" s="63"/>
      <c r="I593" s="63"/>
      <c r="J593" s="63"/>
      <c r="K593" s="63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</row>
    <row r="594" customFormat="false" ht="12.75" hidden="false" customHeight="false" outlineLevel="0" collapsed="false">
      <c r="A594" s="68"/>
      <c r="B594" s="68"/>
      <c r="C594" s="68"/>
      <c r="D594" s="68"/>
      <c r="E594" s="68"/>
      <c r="F594" s="63"/>
      <c r="G594" s="63"/>
      <c r="H594" s="63"/>
      <c r="I594" s="63"/>
      <c r="J594" s="63"/>
      <c r="K594" s="63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</row>
    <row r="595" customFormat="false" ht="12.75" hidden="false" customHeight="false" outlineLevel="0" collapsed="false">
      <c r="A595" s="68"/>
      <c r="B595" s="68"/>
      <c r="C595" s="68"/>
      <c r="D595" s="68"/>
      <c r="E595" s="68"/>
      <c r="F595" s="63"/>
      <c r="G595" s="63"/>
      <c r="H595" s="63"/>
      <c r="I595" s="63"/>
      <c r="J595" s="63"/>
      <c r="K595" s="63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</row>
    <row r="596" customFormat="false" ht="12.75" hidden="false" customHeight="false" outlineLevel="0" collapsed="false">
      <c r="A596" s="68"/>
      <c r="B596" s="68"/>
      <c r="C596" s="68"/>
      <c r="D596" s="68"/>
      <c r="E596" s="68"/>
      <c r="F596" s="63"/>
      <c r="G596" s="63"/>
      <c r="H596" s="63"/>
      <c r="I596" s="63"/>
      <c r="J596" s="63"/>
      <c r="K596" s="63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</row>
    <row r="597" customFormat="false" ht="12.75" hidden="false" customHeight="false" outlineLevel="0" collapsed="false">
      <c r="A597" s="68"/>
      <c r="B597" s="68"/>
      <c r="C597" s="68"/>
      <c r="D597" s="68"/>
      <c r="E597" s="68"/>
      <c r="F597" s="63"/>
      <c r="G597" s="63"/>
      <c r="H597" s="63"/>
      <c r="I597" s="63"/>
      <c r="J597" s="63"/>
      <c r="K597" s="63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</row>
    <row r="598" customFormat="false" ht="12.75" hidden="false" customHeight="false" outlineLevel="0" collapsed="false">
      <c r="A598" s="68"/>
      <c r="B598" s="68"/>
      <c r="C598" s="68"/>
      <c r="D598" s="68"/>
      <c r="E598" s="68"/>
      <c r="F598" s="63"/>
      <c r="G598" s="63"/>
      <c r="H598" s="63"/>
      <c r="I598" s="63"/>
      <c r="J598" s="63"/>
      <c r="K598" s="63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</row>
    <row r="599" customFormat="false" ht="12.75" hidden="false" customHeight="false" outlineLevel="0" collapsed="false">
      <c r="A599" s="68"/>
      <c r="B599" s="68"/>
      <c r="C599" s="68"/>
      <c r="D599" s="68"/>
      <c r="E599" s="68"/>
      <c r="F599" s="63"/>
      <c r="G599" s="63"/>
      <c r="H599" s="63"/>
      <c r="I599" s="63"/>
      <c r="J599" s="63"/>
      <c r="K599" s="63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</row>
    <row r="600" customFormat="false" ht="12.75" hidden="false" customHeight="false" outlineLevel="0" collapsed="false">
      <c r="A600" s="68"/>
      <c r="B600" s="68"/>
      <c r="C600" s="68"/>
      <c r="D600" s="68"/>
      <c r="E600" s="68"/>
      <c r="F600" s="63"/>
      <c r="G600" s="63"/>
      <c r="H600" s="63"/>
      <c r="I600" s="63"/>
      <c r="J600" s="63"/>
      <c r="K600" s="63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</row>
    <row r="601" customFormat="false" ht="12.75" hidden="false" customHeight="false" outlineLevel="0" collapsed="false">
      <c r="A601" s="68"/>
      <c r="B601" s="68"/>
      <c r="C601" s="68"/>
      <c r="D601" s="68"/>
      <c r="E601" s="68"/>
      <c r="F601" s="63"/>
      <c r="G601" s="63"/>
      <c r="H601" s="63"/>
      <c r="I601" s="63"/>
      <c r="J601" s="63"/>
      <c r="K601" s="63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</row>
    <row r="602" customFormat="false" ht="12.75" hidden="false" customHeight="false" outlineLevel="0" collapsed="false">
      <c r="A602" s="68"/>
      <c r="B602" s="68"/>
      <c r="C602" s="68"/>
      <c r="D602" s="68"/>
      <c r="E602" s="68"/>
      <c r="F602" s="63"/>
      <c r="G602" s="63"/>
      <c r="H602" s="63"/>
      <c r="I602" s="63"/>
      <c r="J602" s="63"/>
      <c r="K602" s="63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</row>
    <row r="603" customFormat="false" ht="12.75" hidden="false" customHeight="false" outlineLevel="0" collapsed="false">
      <c r="A603" s="68"/>
      <c r="B603" s="68"/>
      <c r="C603" s="68"/>
      <c r="D603" s="68"/>
      <c r="E603" s="68"/>
      <c r="F603" s="63"/>
      <c r="G603" s="63"/>
      <c r="H603" s="63"/>
      <c r="I603" s="63"/>
      <c r="J603" s="63"/>
      <c r="K603" s="63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</row>
    <row r="604" customFormat="false" ht="12.75" hidden="false" customHeight="false" outlineLevel="0" collapsed="false">
      <c r="A604" s="68"/>
      <c r="B604" s="68"/>
      <c r="C604" s="68"/>
      <c r="D604" s="68"/>
      <c r="E604" s="68"/>
      <c r="F604" s="63"/>
      <c r="G604" s="63"/>
      <c r="H604" s="63"/>
      <c r="I604" s="63"/>
      <c r="J604" s="63"/>
      <c r="K604" s="63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</row>
    <row r="605" customFormat="false" ht="12.75" hidden="false" customHeight="false" outlineLevel="0" collapsed="false">
      <c r="A605" s="68"/>
      <c r="B605" s="68"/>
      <c r="C605" s="68"/>
      <c r="D605" s="68"/>
      <c r="E605" s="68"/>
      <c r="F605" s="63"/>
      <c r="G605" s="63"/>
      <c r="H605" s="63"/>
      <c r="I605" s="63"/>
      <c r="J605" s="63"/>
      <c r="K605" s="63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</row>
    <row r="606" customFormat="false" ht="12.75" hidden="false" customHeight="false" outlineLevel="0" collapsed="false">
      <c r="A606" s="68"/>
      <c r="B606" s="68"/>
      <c r="C606" s="68"/>
      <c r="D606" s="68"/>
      <c r="E606" s="68"/>
      <c r="F606" s="63"/>
      <c r="G606" s="63"/>
      <c r="H606" s="63"/>
      <c r="I606" s="63"/>
      <c r="J606" s="63"/>
      <c r="K606" s="63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</row>
    <row r="607" customFormat="false" ht="12.75" hidden="false" customHeight="false" outlineLevel="0" collapsed="false">
      <c r="A607" s="68"/>
      <c r="B607" s="68"/>
      <c r="C607" s="68"/>
      <c r="D607" s="68"/>
      <c r="E607" s="68"/>
      <c r="F607" s="63"/>
      <c r="G607" s="63"/>
      <c r="H607" s="63"/>
      <c r="I607" s="63"/>
      <c r="J607" s="63"/>
      <c r="K607" s="63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</row>
    <row r="608" customFormat="false" ht="12.75" hidden="false" customHeight="false" outlineLevel="0" collapsed="false">
      <c r="A608" s="68"/>
      <c r="B608" s="68"/>
      <c r="C608" s="68"/>
      <c r="D608" s="68"/>
      <c r="E608" s="68"/>
      <c r="F608" s="63"/>
      <c r="G608" s="63"/>
      <c r="H608" s="63"/>
      <c r="I608" s="63"/>
      <c r="J608" s="63"/>
      <c r="K608" s="63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</row>
    <row r="609" customFormat="false" ht="12.75" hidden="false" customHeight="false" outlineLevel="0" collapsed="false">
      <c r="A609" s="68"/>
      <c r="B609" s="68"/>
      <c r="C609" s="68"/>
      <c r="D609" s="68"/>
      <c r="E609" s="68"/>
      <c r="F609" s="63"/>
      <c r="G609" s="63"/>
      <c r="H609" s="63"/>
      <c r="I609" s="63"/>
      <c r="J609" s="63"/>
      <c r="K609" s="63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</row>
    <row r="610" customFormat="false" ht="12.75" hidden="false" customHeight="false" outlineLevel="0" collapsed="false">
      <c r="A610" s="68"/>
      <c r="B610" s="68"/>
      <c r="C610" s="68"/>
      <c r="D610" s="68"/>
      <c r="E610" s="68"/>
      <c r="F610" s="63"/>
      <c r="G610" s="63"/>
      <c r="H610" s="63"/>
      <c r="I610" s="63"/>
      <c r="J610" s="63"/>
      <c r="K610" s="63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</row>
    <row r="611" customFormat="false" ht="12.75" hidden="false" customHeight="false" outlineLevel="0" collapsed="false">
      <c r="A611" s="68"/>
      <c r="B611" s="68"/>
      <c r="C611" s="68"/>
      <c r="D611" s="68"/>
      <c r="E611" s="68"/>
      <c r="F611" s="63"/>
      <c r="G611" s="63"/>
      <c r="H611" s="63"/>
      <c r="I611" s="63"/>
      <c r="J611" s="63"/>
      <c r="K611" s="63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</row>
    <row r="612" customFormat="false" ht="12.75" hidden="false" customHeight="false" outlineLevel="0" collapsed="false">
      <c r="A612" s="68"/>
      <c r="B612" s="68"/>
      <c r="C612" s="68"/>
      <c r="D612" s="68"/>
      <c r="E612" s="68"/>
      <c r="F612" s="63"/>
      <c r="G612" s="63"/>
      <c r="H612" s="63"/>
      <c r="I612" s="63"/>
      <c r="J612" s="63"/>
      <c r="K612" s="63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</row>
    <row r="613" customFormat="false" ht="12.75" hidden="false" customHeight="false" outlineLevel="0" collapsed="false">
      <c r="A613" s="68"/>
      <c r="B613" s="68"/>
      <c r="C613" s="68"/>
      <c r="D613" s="68"/>
      <c r="E613" s="68"/>
      <c r="F613" s="63"/>
      <c r="G613" s="63"/>
      <c r="H613" s="63"/>
      <c r="I613" s="63"/>
      <c r="J613" s="63"/>
      <c r="K613" s="63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</row>
    <row r="614" customFormat="false" ht="12.75" hidden="false" customHeight="false" outlineLevel="0" collapsed="false">
      <c r="A614" s="68"/>
      <c r="B614" s="68"/>
      <c r="C614" s="68"/>
      <c r="D614" s="68"/>
      <c r="E614" s="68"/>
      <c r="F614" s="63"/>
      <c r="G614" s="63"/>
      <c r="H614" s="63"/>
      <c r="I614" s="63"/>
      <c r="J614" s="63"/>
      <c r="K614" s="63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</row>
    <row r="615" customFormat="false" ht="12.75" hidden="false" customHeight="false" outlineLevel="0" collapsed="false">
      <c r="A615" s="68"/>
      <c r="B615" s="68"/>
      <c r="C615" s="68"/>
      <c r="D615" s="68"/>
      <c r="E615" s="68"/>
      <c r="F615" s="63"/>
      <c r="G615" s="63"/>
      <c r="H615" s="63"/>
      <c r="I615" s="63"/>
      <c r="J615" s="63"/>
      <c r="K615" s="63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</row>
    <row r="616" customFormat="false" ht="12.75" hidden="false" customHeight="false" outlineLevel="0" collapsed="false">
      <c r="A616" s="68"/>
      <c r="B616" s="68"/>
      <c r="C616" s="68"/>
      <c r="D616" s="68"/>
      <c r="E616" s="68"/>
      <c r="F616" s="63"/>
      <c r="G616" s="63"/>
      <c r="H616" s="63"/>
      <c r="I616" s="63"/>
      <c r="J616" s="63"/>
      <c r="K616" s="63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</row>
    <row r="617" customFormat="false" ht="12.75" hidden="false" customHeight="false" outlineLevel="0" collapsed="false">
      <c r="A617" s="68"/>
      <c r="B617" s="68"/>
      <c r="C617" s="68"/>
      <c r="D617" s="68"/>
      <c r="E617" s="68"/>
      <c r="F617" s="63"/>
      <c r="G617" s="63"/>
      <c r="H617" s="63"/>
      <c r="I617" s="63"/>
      <c r="J617" s="63"/>
      <c r="K617" s="63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</row>
    <row r="618" customFormat="false" ht="12.75" hidden="false" customHeight="false" outlineLevel="0" collapsed="false">
      <c r="A618" s="68"/>
      <c r="B618" s="68"/>
      <c r="C618" s="68"/>
      <c r="D618" s="68"/>
      <c r="E618" s="68"/>
      <c r="F618" s="63"/>
      <c r="G618" s="63"/>
      <c r="H618" s="63"/>
      <c r="I618" s="63"/>
      <c r="J618" s="63"/>
      <c r="K618" s="63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</row>
    <row r="619" customFormat="false" ht="12.75" hidden="false" customHeight="false" outlineLevel="0" collapsed="false">
      <c r="A619" s="68"/>
      <c r="B619" s="68"/>
      <c r="C619" s="68"/>
      <c r="D619" s="68"/>
      <c r="E619" s="68"/>
      <c r="F619" s="63"/>
      <c r="G619" s="63"/>
      <c r="H619" s="63"/>
      <c r="I619" s="63"/>
      <c r="J619" s="63"/>
      <c r="K619" s="63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</row>
    <row r="620" customFormat="false" ht="12.75" hidden="false" customHeight="false" outlineLevel="0" collapsed="false">
      <c r="A620" s="68"/>
      <c r="B620" s="68"/>
      <c r="C620" s="68"/>
      <c r="D620" s="68"/>
      <c r="E620" s="68"/>
      <c r="F620" s="63"/>
      <c r="G620" s="63"/>
      <c r="H620" s="63"/>
      <c r="I620" s="63"/>
      <c r="J620" s="63"/>
      <c r="K620" s="63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</row>
    <row r="621" customFormat="false" ht="12.75" hidden="false" customHeight="false" outlineLevel="0" collapsed="false">
      <c r="A621" s="68"/>
      <c r="B621" s="68"/>
      <c r="C621" s="68"/>
      <c r="D621" s="68"/>
      <c r="E621" s="68"/>
      <c r="F621" s="63"/>
      <c r="G621" s="63"/>
      <c r="H621" s="63"/>
      <c r="I621" s="63"/>
      <c r="J621" s="63"/>
      <c r="K621" s="63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</row>
    <row r="622" customFormat="false" ht="12.75" hidden="false" customHeight="false" outlineLevel="0" collapsed="false">
      <c r="A622" s="68"/>
      <c r="B622" s="68"/>
      <c r="C622" s="68"/>
      <c r="D622" s="68"/>
      <c r="E622" s="68"/>
      <c r="F622" s="63"/>
      <c r="G622" s="63"/>
      <c r="H622" s="63"/>
      <c r="I622" s="63"/>
      <c r="J622" s="63"/>
      <c r="K622" s="63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</row>
    <row r="623" customFormat="false" ht="12.75" hidden="false" customHeight="false" outlineLevel="0" collapsed="false">
      <c r="A623" s="68"/>
      <c r="B623" s="68"/>
      <c r="C623" s="68"/>
      <c r="D623" s="68"/>
      <c r="E623" s="68"/>
      <c r="F623" s="63"/>
      <c r="G623" s="63"/>
      <c r="H623" s="63"/>
      <c r="I623" s="63"/>
      <c r="J623" s="63"/>
      <c r="K623" s="63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</row>
    <row r="624" customFormat="false" ht="12.75" hidden="false" customHeight="false" outlineLevel="0" collapsed="false">
      <c r="A624" s="68"/>
      <c r="B624" s="68"/>
      <c r="C624" s="68"/>
      <c r="D624" s="68"/>
      <c r="E624" s="68"/>
      <c r="F624" s="63"/>
      <c r="G624" s="63"/>
      <c r="H624" s="63"/>
      <c r="I624" s="63"/>
      <c r="J624" s="63"/>
      <c r="K624" s="63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</row>
    <row r="625" customFormat="false" ht="12.75" hidden="false" customHeight="false" outlineLevel="0" collapsed="false">
      <c r="A625" s="68"/>
      <c r="B625" s="68"/>
      <c r="C625" s="68"/>
      <c r="D625" s="68"/>
      <c r="E625" s="68"/>
      <c r="F625" s="63"/>
      <c r="G625" s="63"/>
      <c r="H625" s="63"/>
      <c r="I625" s="63"/>
      <c r="J625" s="63"/>
      <c r="K625" s="63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</row>
    <row r="626" customFormat="false" ht="12.75" hidden="false" customHeight="false" outlineLevel="0" collapsed="false">
      <c r="A626" s="68"/>
      <c r="B626" s="68"/>
      <c r="C626" s="68"/>
      <c r="D626" s="68"/>
      <c r="E626" s="68"/>
      <c r="F626" s="63"/>
      <c r="G626" s="63"/>
      <c r="H626" s="63"/>
      <c r="I626" s="63"/>
      <c r="J626" s="63"/>
      <c r="K626" s="63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</row>
    <row r="627" customFormat="false" ht="12.75" hidden="false" customHeight="false" outlineLevel="0" collapsed="false">
      <c r="A627" s="68"/>
      <c r="B627" s="68"/>
      <c r="C627" s="68"/>
      <c r="D627" s="68"/>
      <c r="E627" s="68"/>
      <c r="F627" s="63"/>
      <c r="G627" s="63"/>
      <c r="H627" s="63"/>
      <c r="I627" s="63"/>
      <c r="J627" s="63"/>
      <c r="K627" s="63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</row>
    <row r="628" customFormat="false" ht="12.75" hidden="false" customHeight="false" outlineLevel="0" collapsed="false">
      <c r="A628" s="68"/>
      <c r="B628" s="68"/>
      <c r="C628" s="68"/>
      <c r="D628" s="68"/>
      <c r="E628" s="68"/>
      <c r="F628" s="63"/>
      <c r="G628" s="63"/>
      <c r="H628" s="63"/>
      <c r="I628" s="63"/>
      <c r="J628" s="63"/>
      <c r="K628" s="63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</row>
    <row r="629" customFormat="false" ht="12.75" hidden="false" customHeight="false" outlineLevel="0" collapsed="false">
      <c r="A629" s="68"/>
      <c r="B629" s="68"/>
      <c r="C629" s="68"/>
      <c r="D629" s="68"/>
      <c r="E629" s="68"/>
      <c r="F629" s="63"/>
      <c r="G629" s="63"/>
      <c r="H629" s="63"/>
      <c r="I629" s="63"/>
      <c r="J629" s="63"/>
      <c r="K629" s="63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</row>
    <row r="630" customFormat="false" ht="12.75" hidden="false" customHeight="false" outlineLevel="0" collapsed="false">
      <c r="A630" s="68"/>
      <c r="B630" s="68"/>
      <c r="C630" s="68"/>
      <c r="D630" s="68"/>
      <c r="E630" s="68"/>
      <c r="F630" s="63"/>
      <c r="G630" s="63"/>
      <c r="H630" s="63"/>
      <c r="I630" s="63"/>
      <c r="J630" s="63"/>
      <c r="K630" s="63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</row>
    <row r="631" customFormat="false" ht="12.75" hidden="false" customHeight="false" outlineLevel="0" collapsed="false">
      <c r="A631" s="68"/>
      <c r="B631" s="68"/>
      <c r="C631" s="68"/>
      <c r="D631" s="68"/>
      <c r="E631" s="68"/>
      <c r="F631" s="63"/>
      <c r="G631" s="63"/>
      <c r="H631" s="63"/>
      <c r="I631" s="63"/>
      <c r="J631" s="63"/>
      <c r="K631" s="63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</row>
    <row r="632" customFormat="false" ht="12.75" hidden="false" customHeight="false" outlineLevel="0" collapsed="false">
      <c r="A632" s="68"/>
      <c r="B632" s="68"/>
      <c r="C632" s="68"/>
      <c r="D632" s="68"/>
      <c r="E632" s="68"/>
      <c r="F632" s="63"/>
      <c r="G632" s="63"/>
      <c r="H632" s="63"/>
      <c r="I632" s="63"/>
      <c r="J632" s="63"/>
      <c r="K632" s="63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</row>
    <row r="633" customFormat="false" ht="12.75" hidden="false" customHeight="false" outlineLevel="0" collapsed="false">
      <c r="A633" s="68"/>
      <c r="B633" s="68"/>
      <c r="C633" s="68"/>
      <c r="D633" s="68"/>
      <c r="E633" s="68"/>
      <c r="F633" s="63"/>
      <c r="G633" s="63"/>
      <c r="H633" s="63"/>
      <c r="I633" s="63"/>
      <c r="J633" s="63"/>
      <c r="K633" s="63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</row>
    <row r="634" customFormat="false" ht="12.75" hidden="false" customHeight="false" outlineLevel="0" collapsed="false">
      <c r="A634" s="68"/>
      <c r="B634" s="68"/>
      <c r="C634" s="68"/>
      <c r="D634" s="68"/>
      <c r="E634" s="68"/>
      <c r="F634" s="63"/>
      <c r="G634" s="63"/>
      <c r="H634" s="63"/>
      <c r="I634" s="63"/>
      <c r="J634" s="63"/>
      <c r="K634" s="63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</row>
    <row r="635" customFormat="false" ht="12.75" hidden="false" customHeight="false" outlineLevel="0" collapsed="false">
      <c r="A635" s="68"/>
      <c r="B635" s="68"/>
      <c r="C635" s="68"/>
      <c r="D635" s="68"/>
      <c r="E635" s="68"/>
      <c r="F635" s="63"/>
      <c r="G635" s="63"/>
      <c r="H635" s="63"/>
      <c r="I635" s="63"/>
      <c r="J635" s="63"/>
      <c r="K635" s="63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</row>
    <row r="636" customFormat="false" ht="12.75" hidden="false" customHeight="false" outlineLevel="0" collapsed="false">
      <c r="A636" s="68"/>
      <c r="B636" s="68"/>
      <c r="C636" s="68"/>
      <c r="D636" s="68"/>
      <c r="E636" s="68"/>
      <c r="F636" s="63"/>
      <c r="G636" s="63"/>
      <c r="H636" s="63"/>
      <c r="I636" s="63"/>
      <c r="J636" s="63"/>
      <c r="K636" s="63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</row>
    <row r="637" customFormat="false" ht="12.75" hidden="false" customHeight="false" outlineLevel="0" collapsed="false">
      <c r="A637" s="68"/>
      <c r="B637" s="68"/>
      <c r="C637" s="68"/>
      <c r="D637" s="68"/>
      <c r="E637" s="68"/>
      <c r="F637" s="63"/>
      <c r="G637" s="63"/>
      <c r="H637" s="63"/>
      <c r="I637" s="63"/>
      <c r="J637" s="63"/>
      <c r="K637" s="63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</row>
    <row r="638" customFormat="false" ht="12.75" hidden="false" customHeight="false" outlineLevel="0" collapsed="false">
      <c r="A638" s="68"/>
      <c r="B638" s="68"/>
      <c r="C638" s="68"/>
      <c r="D638" s="68"/>
      <c r="E638" s="68"/>
      <c r="F638" s="63"/>
      <c r="G638" s="63"/>
      <c r="H638" s="63"/>
      <c r="I638" s="63"/>
      <c r="J638" s="63"/>
      <c r="K638" s="63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</row>
    <row r="639" customFormat="false" ht="12.75" hidden="false" customHeight="false" outlineLevel="0" collapsed="false">
      <c r="A639" s="68"/>
      <c r="B639" s="68"/>
      <c r="C639" s="68"/>
      <c r="D639" s="68"/>
      <c r="E639" s="68"/>
      <c r="F639" s="63"/>
      <c r="G639" s="63"/>
      <c r="H639" s="63"/>
      <c r="I639" s="63"/>
      <c r="J639" s="63"/>
      <c r="K639" s="63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</row>
    <row r="640" customFormat="false" ht="12.75" hidden="false" customHeight="false" outlineLevel="0" collapsed="false">
      <c r="A640" s="68"/>
      <c r="B640" s="68"/>
      <c r="C640" s="68"/>
      <c r="D640" s="68"/>
      <c r="E640" s="68"/>
      <c r="F640" s="63"/>
      <c r="G640" s="63"/>
      <c r="H640" s="63"/>
      <c r="I640" s="63"/>
      <c r="J640" s="63"/>
      <c r="K640" s="63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</row>
    <row r="641" customFormat="false" ht="12.75" hidden="false" customHeight="false" outlineLevel="0" collapsed="false">
      <c r="A641" s="68"/>
      <c r="B641" s="68"/>
      <c r="C641" s="68"/>
      <c r="D641" s="68"/>
      <c r="E641" s="68"/>
      <c r="F641" s="63"/>
      <c r="G641" s="63"/>
      <c r="H641" s="63"/>
      <c r="I641" s="63"/>
      <c r="J641" s="63"/>
      <c r="K641" s="63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</row>
    <row r="642" customFormat="false" ht="12.75" hidden="false" customHeight="false" outlineLevel="0" collapsed="false">
      <c r="A642" s="68"/>
      <c r="B642" s="68"/>
      <c r="C642" s="68"/>
      <c r="D642" s="68"/>
      <c r="E642" s="68"/>
      <c r="F642" s="63"/>
      <c r="G642" s="63"/>
      <c r="H642" s="63"/>
      <c r="I642" s="63"/>
      <c r="J642" s="63"/>
      <c r="K642" s="63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</row>
    <row r="643" customFormat="false" ht="12.75" hidden="false" customHeight="false" outlineLevel="0" collapsed="false">
      <c r="A643" s="68"/>
      <c r="B643" s="68"/>
      <c r="C643" s="68"/>
      <c r="D643" s="68"/>
      <c r="E643" s="68"/>
      <c r="F643" s="63"/>
      <c r="G643" s="63"/>
      <c r="H643" s="63"/>
      <c r="I643" s="63"/>
      <c r="J643" s="63"/>
      <c r="K643" s="63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</row>
    <row r="644" customFormat="false" ht="12.75" hidden="false" customHeight="false" outlineLevel="0" collapsed="false">
      <c r="A644" s="68"/>
      <c r="B644" s="68"/>
      <c r="C644" s="68"/>
      <c r="D644" s="68"/>
      <c r="E644" s="68"/>
      <c r="F644" s="63"/>
      <c r="G644" s="63"/>
      <c r="H644" s="63"/>
      <c r="I644" s="63"/>
      <c r="J644" s="63"/>
      <c r="K644" s="63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</row>
    <row r="645" customFormat="false" ht="12.75" hidden="false" customHeight="false" outlineLevel="0" collapsed="false">
      <c r="A645" s="68"/>
      <c r="B645" s="68"/>
      <c r="C645" s="68"/>
      <c r="D645" s="68"/>
      <c r="E645" s="68"/>
      <c r="F645" s="63"/>
      <c r="G645" s="63"/>
      <c r="H645" s="63"/>
      <c r="I645" s="63"/>
      <c r="J645" s="63"/>
      <c r="K645" s="63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</row>
    <row r="646" customFormat="false" ht="12.75" hidden="false" customHeight="false" outlineLevel="0" collapsed="false">
      <c r="A646" s="68"/>
      <c r="B646" s="68"/>
      <c r="C646" s="68"/>
      <c r="D646" s="68"/>
      <c r="E646" s="68"/>
      <c r="F646" s="63"/>
      <c r="G646" s="63"/>
      <c r="H646" s="63"/>
      <c r="I646" s="63"/>
      <c r="J646" s="63"/>
      <c r="K646" s="63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</row>
    <row r="647" customFormat="false" ht="12.75" hidden="false" customHeight="false" outlineLevel="0" collapsed="false">
      <c r="A647" s="68"/>
      <c r="B647" s="68"/>
      <c r="C647" s="68"/>
      <c r="D647" s="68"/>
      <c r="E647" s="68"/>
      <c r="F647" s="63"/>
      <c r="G647" s="63"/>
      <c r="H647" s="63"/>
      <c r="I647" s="63"/>
      <c r="J647" s="63"/>
      <c r="K647" s="63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</row>
    <row r="648" customFormat="false" ht="12.75" hidden="false" customHeight="false" outlineLevel="0" collapsed="false">
      <c r="A648" s="68"/>
      <c r="B648" s="68"/>
      <c r="C648" s="68"/>
      <c r="D648" s="68"/>
      <c r="E648" s="68"/>
      <c r="F648" s="63"/>
      <c r="G648" s="63"/>
      <c r="H648" s="63"/>
      <c r="I648" s="63"/>
      <c r="J648" s="63"/>
      <c r="K648" s="63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</row>
    <row r="649" customFormat="false" ht="12.75" hidden="false" customHeight="false" outlineLevel="0" collapsed="false">
      <c r="A649" s="68"/>
      <c r="B649" s="68"/>
      <c r="C649" s="68"/>
      <c r="D649" s="68"/>
      <c r="E649" s="68"/>
      <c r="F649" s="63"/>
      <c r="G649" s="63"/>
      <c r="H649" s="63"/>
      <c r="I649" s="63"/>
      <c r="J649" s="63"/>
      <c r="K649" s="63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</row>
    <row r="650" customFormat="false" ht="12.75" hidden="false" customHeight="false" outlineLevel="0" collapsed="false">
      <c r="A650" s="68"/>
      <c r="B650" s="68"/>
      <c r="C650" s="68"/>
      <c r="D650" s="68"/>
      <c r="E650" s="68"/>
      <c r="F650" s="63"/>
      <c r="G650" s="63"/>
      <c r="H650" s="63"/>
      <c r="I650" s="63"/>
      <c r="J650" s="63"/>
      <c r="K650" s="63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</row>
    <row r="651" customFormat="false" ht="12.75" hidden="false" customHeight="false" outlineLevel="0" collapsed="false">
      <c r="A651" s="68"/>
      <c r="B651" s="68"/>
      <c r="C651" s="68"/>
      <c r="D651" s="68"/>
      <c r="E651" s="68"/>
      <c r="F651" s="63"/>
      <c r="G651" s="63"/>
      <c r="H651" s="63"/>
      <c r="I651" s="63"/>
      <c r="J651" s="63"/>
      <c r="K651" s="63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</row>
    <row r="652" customFormat="false" ht="12.75" hidden="false" customHeight="false" outlineLevel="0" collapsed="false">
      <c r="A652" s="68"/>
      <c r="B652" s="68"/>
      <c r="C652" s="68"/>
      <c r="D652" s="68"/>
      <c r="E652" s="68"/>
      <c r="F652" s="63"/>
      <c r="G652" s="63"/>
      <c r="H652" s="63"/>
      <c r="I652" s="63"/>
      <c r="J652" s="63"/>
      <c r="K652" s="63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</row>
    <row r="653" customFormat="false" ht="12.75" hidden="false" customHeight="false" outlineLevel="0" collapsed="false">
      <c r="A653" s="68"/>
      <c r="B653" s="68"/>
      <c r="C653" s="68"/>
      <c r="D653" s="68"/>
      <c r="E653" s="68"/>
      <c r="F653" s="63"/>
      <c r="G653" s="63"/>
      <c r="H653" s="63"/>
      <c r="I653" s="63"/>
      <c r="J653" s="63"/>
      <c r="K653" s="63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</row>
    <row r="654" customFormat="false" ht="12.75" hidden="false" customHeight="false" outlineLevel="0" collapsed="false">
      <c r="A654" s="68"/>
      <c r="B654" s="68"/>
      <c r="C654" s="68"/>
      <c r="D654" s="68"/>
      <c r="E654" s="68"/>
      <c r="F654" s="63"/>
      <c r="G654" s="63"/>
      <c r="H654" s="63"/>
      <c r="I654" s="63"/>
      <c r="J654" s="63"/>
      <c r="K654" s="63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</row>
    <row r="655" customFormat="false" ht="12.75" hidden="false" customHeight="false" outlineLevel="0" collapsed="false">
      <c r="A655" s="68"/>
      <c r="B655" s="68"/>
      <c r="C655" s="68"/>
      <c r="D655" s="68"/>
      <c r="E655" s="68"/>
      <c r="F655" s="63"/>
      <c r="G655" s="63"/>
      <c r="H655" s="63"/>
      <c r="I655" s="63"/>
      <c r="J655" s="63"/>
      <c r="K655" s="63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</row>
    <row r="656" customFormat="false" ht="12.75" hidden="false" customHeight="false" outlineLevel="0" collapsed="false">
      <c r="A656" s="68"/>
      <c r="B656" s="68"/>
      <c r="C656" s="68"/>
      <c r="D656" s="68"/>
      <c r="E656" s="68"/>
      <c r="F656" s="63"/>
      <c r="G656" s="63"/>
      <c r="H656" s="63"/>
      <c r="I656" s="63"/>
      <c r="J656" s="63"/>
      <c r="K656" s="63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</row>
    <row r="657" customFormat="false" ht="12.75" hidden="false" customHeight="false" outlineLevel="0" collapsed="false">
      <c r="A657" s="68"/>
      <c r="B657" s="68"/>
      <c r="C657" s="68"/>
      <c r="D657" s="68"/>
      <c r="E657" s="68"/>
      <c r="F657" s="63"/>
      <c r="G657" s="63"/>
      <c r="H657" s="63"/>
      <c r="I657" s="63"/>
      <c r="J657" s="63"/>
      <c r="K657" s="63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</row>
    <row r="658" customFormat="false" ht="12.75" hidden="false" customHeight="false" outlineLevel="0" collapsed="false">
      <c r="A658" s="68"/>
      <c r="B658" s="68"/>
      <c r="C658" s="68"/>
      <c r="D658" s="68"/>
      <c r="E658" s="68"/>
      <c r="F658" s="63"/>
      <c r="G658" s="63"/>
      <c r="H658" s="63"/>
      <c r="I658" s="63"/>
      <c r="J658" s="63"/>
      <c r="K658" s="63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</row>
    <row r="659" customFormat="false" ht="12.75" hidden="false" customHeight="false" outlineLevel="0" collapsed="false">
      <c r="A659" s="68"/>
      <c r="B659" s="68"/>
      <c r="C659" s="68"/>
      <c r="D659" s="68"/>
      <c r="E659" s="68"/>
      <c r="F659" s="63"/>
      <c r="G659" s="63"/>
      <c r="H659" s="63"/>
      <c r="I659" s="63"/>
      <c r="J659" s="63"/>
      <c r="K659" s="63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</row>
    <row r="660" customFormat="false" ht="12.75" hidden="false" customHeight="false" outlineLevel="0" collapsed="false">
      <c r="A660" s="68"/>
      <c r="B660" s="68"/>
      <c r="C660" s="68"/>
      <c r="D660" s="68"/>
      <c r="E660" s="68"/>
      <c r="F660" s="63"/>
      <c r="G660" s="63"/>
      <c r="H660" s="63"/>
      <c r="I660" s="63"/>
      <c r="J660" s="63"/>
      <c r="K660" s="63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</row>
    <row r="661" customFormat="false" ht="12.75" hidden="false" customHeight="false" outlineLevel="0" collapsed="false">
      <c r="A661" s="68"/>
      <c r="B661" s="68"/>
      <c r="C661" s="68"/>
      <c r="D661" s="68"/>
      <c r="E661" s="68"/>
      <c r="F661" s="63"/>
      <c r="G661" s="63"/>
      <c r="H661" s="63"/>
      <c r="I661" s="63"/>
      <c r="J661" s="63"/>
      <c r="K661" s="63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</row>
    <row r="662" customFormat="false" ht="12.75" hidden="false" customHeight="false" outlineLevel="0" collapsed="false">
      <c r="A662" s="68"/>
      <c r="B662" s="68"/>
      <c r="C662" s="68"/>
      <c r="D662" s="68"/>
      <c r="E662" s="68"/>
      <c r="F662" s="63"/>
      <c r="G662" s="63"/>
      <c r="H662" s="63"/>
      <c r="I662" s="63"/>
      <c r="J662" s="63"/>
      <c r="K662" s="63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</row>
    <row r="663" customFormat="false" ht="12.75" hidden="false" customHeight="false" outlineLevel="0" collapsed="false">
      <c r="A663" s="68"/>
      <c r="B663" s="68"/>
      <c r="C663" s="68"/>
      <c r="D663" s="68"/>
      <c r="E663" s="68"/>
      <c r="F663" s="63"/>
      <c r="G663" s="63"/>
      <c r="H663" s="63"/>
      <c r="I663" s="63"/>
      <c r="J663" s="63"/>
      <c r="K663" s="63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</row>
    <row r="664" customFormat="false" ht="12.75" hidden="false" customHeight="false" outlineLevel="0" collapsed="false">
      <c r="A664" s="68"/>
      <c r="B664" s="68"/>
      <c r="C664" s="68"/>
      <c r="D664" s="68"/>
      <c r="E664" s="68"/>
      <c r="F664" s="63"/>
      <c r="G664" s="63"/>
      <c r="H664" s="63"/>
      <c r="I664" s="63"/>
      <c r="J664" s="63"/>
      <c r="K664" s="63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</row>
    <row r="665" customFormat="false" ht="12.75" hidden="false" customHeight="false" outlineLevel="0" collapsed="false">
      <c r="A665" s="68"/>
      <c r="B665" s="68"/>
      <c r="C665" s="68"/>
      <c r="D665" s="68"/>
      <c r="E665" s="68"/>
      <c r="F665" s="63"/>
      <c r="G665" s="63"/>
      <c r="H665" s="63"/>
      <c r="I665" s="63"/>
      <c r="J665" s="63"/>
      <c r="K665" s="63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</row>
    <row r="666" customFormat="false" ht="12.75" hidden="false" customHeight="false" outlineLevel="0" collapsed="false">
      <c r="A666" s="68"/>
      <c r="B666" s="68"/>
      <c r="C666" s="68"/>
      <c r="D666" s="68"/>
      <c r="E666" s="68"/>
      <c r="F666" s="63"/>
      <c r="G666" s="63"/>
      <c r="H666" s="63"/>
      <c r="I666" s="63"/>
      <c r="J666" s="63"/>
      <c r="K666" s="63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</row>
    <row r="667" customFormat="false" ht="12.75" hidden="false" customHeight="false" outlineLevel="0" collapsed="false">
      <c r="A667" s="68"/>
      <c r="B667" s="68"/>
      <c r="C667" s="68"/>
      <c r="D667" s="68"/>
      <c r="E667" s="68"/>
      <c r="F667" s="63"/>
      <c r="G667" s="63"/>
      <c r="H667" s="63"/>
      <c r="I667" s="63"/>
      <c r="J667" s="63"/>
      <c r="K667" s="63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</row>
    <row r="668" customFormat="false" ht="12.75" hidden="false" customHeight="false" outlineLevel="0" collapsed="false">
      <c r="A668" s="68"/>
      <c r="B668" s="68"/>
      <c r="C668" s="68"/>
      <c r="D668" s="68"/>
      <c r="E668" s="68"/>
      <c r="F668" s="63"/>
      <c r="G668" s="63"/>
      <c r="H668" s="63"/>
      <c r="I668" s="63"/>
      <c r="J668" s="63"/>
      <c r="K668" s="63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</row>
    <row r="669" customFormat="false" ht="12.75" hidden="false" customHeight="false" outlineLevel="0" collapsed="false">
      <c r="A669" s="68"/>
      <c r="B669" s="68"/>
      <c r="C669" s="68"/>
      <c r="D669" s="68"/>
      <c r="E669" s="68"/>
      <c r="F669" s="63"/>
      <c r="G669" s="63"/>
      <c r="H669" s="63"/>
      <c r="I669" s="63"/>
      <c r="J669" s="63"/>
      <c r="K669" s="63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</row>
    <row r="670" customFormat="false" ht="12.75" hidden="false" customHeight="false" outlineLevel="0" collapsed="false">
      <c r="A670" s="68"/>
      <c r="B670" s="68"/>
      <c r="C670" s="68"/>
      <c r="D670" s="68"/>
      <c r="E670" s="68"/>
      <c r="F670" s="63"/>
      <c r="G670" s="63"/>
      <c r="H670" s="63"/>
      <c r="I670" s="63"/>
      <c r="J670" s="63"/>
      <c r="K670" s="63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</row>
    <row r="671" customFormat="false" ht="12.75" hidden="false" customHeight="false" outlineLevel="0" collapsed="false">
      <c r="A671" s="68"/>
      <c r="B671" s="68"/>
      <c r="C671" s="68"/>
      <c r="D671" s="68"/>
      <c r="E671" s="68"/>
      <c r="F671" s="63"/>
      <c r="G671" s="63"/>
      <c r="H671" s="63"/>
      <c r="I671" s="63"/>
      <c r="J671" s="63"/>
      <c r="K671" s="63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</row>
    <row r="672" customFormat="false" ht="12.75" hidden="false" customHeight="false" outlineLevel="0" collapsed="false">
      <c r="A672" s="68"/>
      <c r="B672" s="68"/>
      <c r="C672" s="68"/>
      <c r="D672" s="68"/>
      <c r="E672" s="68"/>
      <c r="F672" s="63"/>
      <c r="G672" s="63"/>
      <c r="H672" s="63"/>
      <c r="I672" s="63"/>
      <c r="J672" s="63"/>
      <c r="K672" s="63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</row>
    <row r="673" customFormat="false" ht="12.75" hidden="false" customHeight="false" outlineLevel="0" collapsed="false">
      <c r="A673" s="68"/>
      <c r="B673" s="68"/>
      <c r="C673" s="68"/>
      <c r="D673" s="68"/>
      <c r="E673" s="68"/>
      <c r="F673" s="63"/>
      <c r="G673" s="63"/>
      <c r="H673" s="63"/>
      <c r="I673" s="63"/>
      <c r="J673" s="63"/>
      <c r="K673" s="63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</row>
    <row r="674" customFormat="false" ht="12.75" hidden="false" customHeight="false" outlineLevel="0" collapsed="false">
      <c r="A674" s="68"/>
      <c r="B674" s="68"/>
      <c r="C674" s="68"/>
      <c r="D674" s="68"/>
      <c r="E674" s="68"/>
      <c r="F674" s="63"/>
      <c r="G674" s="63"/>
      <c r="H674" s="63"/>
      <c r="I674" s="63"/>
      <c r="J674" s="63"/>
      <c r="K674" s="63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</row>
    <row r="675" customFormat="false" ht="12.75" hidden="false" customHeight="false" outlineLevel="0" collapsed="false">
      <c r="A675" s="68"/>
      <c r="B675" s="68"/>
      <c r="C675" s="68"/>
      <c r="D675" s="68"/>
      <c r="E675" s="68"/>
      <c r="F675" s="63"/>
      <c r="G675" s="63"/>
      <c r="H675" s="63"/>
      <c r="I675" s="63"/>
      <c r="J675" s="63"/>
      <c r="K675" s="63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</row>
    <row r="676" customFormat="false" ht="12.75" hidden="false" customHeight="false" outlineLevel="0" collapsed="false">
      <c r="A676" s="68"/>
      <c r="B676" s="68"/>
      <c r="C676" s="68"/>
      <c r="D676" s="68"/>
      <c r="E676" s="68"/>
      <c r="F676" s="63"/>
      <c r="G676" s="63"/>
      <c r="H676" s="63"/>
      <c r="I676" s="63"/>
      <c r="J676" s="63"/>
      <c r="K676" s="63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</row>
    <row r="677" customFormat="false" ht="12.75" hidden="false" customHeight="false" outlineLevel="0" collapsed="false">
      <c r="A677" s="68"/>
      <c r="B677" s="68"/>
      <c r="C677" s="68"/>
      <c r="D677" s="68"/>
      <c r="E677" s="68"/>
      <c r="F677" s="63"/>
      <c r="G677" s="63"/>
      <c r="H677" s="63"/>
      <c r="I677" s="63"/>
      <c r="J677" s="63"/>
      <c r="K677" s="63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</row>
    <row r="678" customFormat="false" ht="12.75" hidden="false" customHeight="false" outlineLevel="0" collapsed="false">
      <c r="A678" s="68"/>
      <c r="B678" s="68"/>
      <c r="C678" s="68"/>
      <c r="D678" s="68"/>
      <c r="E678" s="68"/>
      <c r="F678" s="63"/>
      <c r="G678" s="63"/>
      <c r="H678" s="63"/>
      <c r="I678" s="63"/>
      <c r="J678" s="63"/>
      <c r="K678" s="63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</row>
    <row r="679" customFormat="false" ht="12.75" hidden="false" customHeight="false" outlineLevel="0" collapsed="false">
      <c r="A679" s="68"/>
      <c r="B679" s="68"/>
      <c r="C679" s="68"/>
      <c r="D679" s="68"/>
      <c r="E679" s="68"/>
      <c r="F679" s="63"/>
      <c r="G679" s="63"/>
      <c r="H679" s="63"/>
      <c r="I679" s="63"/>
      <c r="J679" s="63"/>
      <c r="K679" s="63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</row>
    <row r="680" customFormat="false" ht="12.75" hidden="false" customHeight="false" outlineLevel="0" collapsed="false">
      <c r="A680" s="68"/>
      <c r="B680" s="68"/>
      <c r="C680" s="68"/>
      <c r="D680" s="68"/>
      <c r="E680" s="68"/>
      <c r="F680" s="63"/>
      <c r="G680" s="63"/>
      <c r="H680" s="63"/>
      <c r="I680" s="63"/>
      <c r="J680" s="63"/>
      <c r="K680" s="63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</row>
    <row r="681" customFormat="false" ht="12.75" hidden="false" customHeight="false" outlineLevel="0" collapsed="false">
      <c r="A681" s="68"/>
      <c r="B681" s="68"/>
      <c r="C681" s="68"/>
      <c r="D681" s="68"/>
      <c r="E681" s="68"/>
      <c r="F681" s="63"/>
      <c r="G681" s="63"/>
      <c r="H681" s="63"/>
      <c r="I681" s="63"/>
      <c r="J681" s="63"/>
      <c r="K681" s="63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</row>
    <row r="682" customFormat="false" ht="12.75" hidden="false" customHeight="false" outlineLevel="0" collapsed="false">
      <c r="A682" s="68"/>
      <c r="B682" s="68"/>
      <c r="C682" s="68"/>
      <c r="D682" s="68"/>
      <c r="E682" s="68"/>
      <c r="F682" s="63"/>
      <c r="G682" s="63"/>
      <c r="H682" s="63"/>
      <c r="I682" s="63"/>
      <c r="J682" s="63"/>
      <c r="K682" s="63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</row>
    <row r="683" customFormat="false" ht="12.75" hidden="false" customHeight="false" outlineLevel="0" collapsed="false">
      <c r="A683" s="68"/>
      <c r="B683" s="68"/>
      <c r="C683" s="68"/>
      <c r="D683" s="68"/>
      <c r="E683" s="68"/>
      <c r="F683" s="63"/>
      <c r="G683" s="63"/>
      <c r="H683" s="63"/>
      <c r="I683" s="63"/>
      <c r="J683" s="63"/>
      <c r="K683" s="63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</row>
    <row r="684" customFormat="false" ht="12.75" hidden="false" customHeight="false" outlineLevel="0" collapsed="false">
      <c r="A684" s="68"/>
      <c r="B684" s="68"/>
      <c r="C684" s="68"/>
      <c r="D684" s="68"/>
      <c r="E684" s="68"/>
      <c r="F684" s="63"/>
      <c r="G684" s="63"/>
      <c r="H684" s="63"/>
      <c r="I684" s="63"/>
      <c r="J684" s="63"/>
      <c r="K684" s="63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</row>
    <row r="685" customFormat="false" ht="12.75" hidden="false" customHeight="false" outlineLevel="0" collapsed="false">
      <c r="A685" s="68"/>
      <c r="B685" s="68"/>
      <c r="C685" s="68"/>
      <c r="D685" s="68"/>
      <c r="E685" s="68"/>
      <c r="F685" s="63"/>
      <c r="G685" s="63"/>
      <c r="H685" s="63"/>
      <c r="I685" s="63"/>
      <c r="J685" s="63"/>
      <c r="K685" s="63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</row>
    <row r="686" customFormat="false" ht="12.75" hidden="false" customHeight="false" outlineLevel="0" collapsed="false">
      <c r="A686" s="68"/>
      <c r="B686" s="68"/>
      <c r="C686" s="68"/>
      <c r="D686" s="68"/>
      <c r="E686" s="68"/>
      <c r="F686" s="63"/>
      <c r="G686" s="63"/>
      <c r="H686" s="63"/>
      <c r="I686" s="63"/>
      <c r="J686" s="63"/>
      <c r="K686" s="63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</row>
    <row r="687" customFormat="false" ht="12.75" hidden="false" customHeight="false" outlineLevel="0" collapsed="false">
      <c r="A687" s="68"/>
      <c r="B687" s="68"/>
      <c r="C687" s="68"/>
      <c r="D687" s="68"/>
      <c r="E687" s="68"/>
      <c r="F687" s="63"/>
      <c r="G687" s="63"/>
      <c r="H687" s="63"/>
      <c r="I687" s="63"/>
      <c r="J687" s="63"/>
      <c r="K687" s="63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</row>
    <row r="688" customFormat="false" ht="12.75" hidden="false" customHeight="false" outlineLevel="0" collapsed="false">
      <c r="A688" s="68"/>
      <c r="B688" s="68"/>
      <c r="C688" s="68"/>
      <c r="D688" s="68"/>
      <c r="E688" s="68"/>
      <c r="F688" s="63"/>
      <c r="G688" s="63"/>
      <c r="H688" s="63"/>
      <c r="I688" s="63"/>
      <c r="J688" s="63"/>
      <c r="K688" s="63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</row>
    <row r="689" customFormat="false" ht="12.75" hidden="false" customHeight="false" outlineLevel="0" collapsed="false">
      <c r="A689" s="68"/>
      <c r="B689" s="68"/>
      <c r="C689" s="68"/>
      <c r="D689" s="68"/>
      <c r="E689" s="68"/>
      <c r="F689" s="63"/>
      <c r="G689" s="63"/>
      <c r="H689" s="63"/>
      <c r="I689" s="63"/>
      <c r="J689" s="63"/>
      <c r="K689" s="63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</row>
    <row r="690" customFormat="false" ht="12.75" hidden="false" customHeight="false" outlineLevel="0" collapsed="false">
      <c r="A690" s="68"/>
      <c r="B690" s="68"/>
      <c r="C690" s="68"/>
      <c r="D690" s="68"/>
      <c r="E690" s="68"/>
      <c r="F690" s="63"/>
      <c r="G690" s="63"/>
      <c r="H690" s="63"/>
      <c r="I690" s="63"/>
      <c r="J690" s="63"/>
      <c r="K690" s="63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</row>
    <row r="691" customFormat="false" ht="12.75" hidden="false" customHeight="false" outlineLevel="0" collapsed="false">
      <c r="A691" s="68"/>
      <c r="B691" s="68"/>
      <c r="C691" s="68"/>
      <c r="D691" s="68"/>
      <c r="E691" s="68"/>
      <c r="F691" s="63"/>
      <c r="G691" s="63"/>
      <c r="H691" s="63"/>
      <c r="I691" s="63"/>
      <c r="J691" s="63"/>
      <c r="K691" s="63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</row>
    <row r="692" customFormat="false" ht="12.75" hidden="false" customHeight="false" outlineLevel="0" collapsed="false">
      <c r="A692" s="68"/>
      <c r="B692" s="68"/>
      <c r="C692" s="68"/>
      <c r="D692" s="68"/>
      <c r="E692" s="68"/>
      <c r="F692" s="63"/>
      <c r="G692" s="63"/>
      <c r="H692" s="63"/>
      <c r="I692" s="63"/>
      <c r="J692" s="63"/>
      <c r="K692" s="63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</row>
    <row r="693" customFormat="false" ht="12.75" hidden="false" customHeight="false" outlineLevel="0" collapsed="false">
      <c r="A693" s="68"/>
      <c r="B693" s="68"/>
      <c r="C693" s="68"/>
      <c r="D693" s="68"/>
      <c r="E693" s="68"/>
      <c r="F693" s="63"/>
      <c r="G693" s="63"/>
      <c r="H693" s="63"/>
      <c r="I693" s="63"/>
      <c r="J693" s="63"/>
      <c r="K693" s="63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</row>
    <row r="694" customFormat="false" ht="12.75" hidden="false" customHeight="false" outlineLevel="0" collapsed="false">
      <c r="A694" s="68"/>
      <c r="B694" s="68"/>
      <c r="C694" s="68"/>
      <c r="D694" s="68"/>
      <c r="E694" s="68"/>
      <c r="F694" s="63"/>
      <c r="G694" s="63"/>
      <c r="H694" s="63"/>
      <c r="I694" s="63"/>
      <c r="J694" s="63"/>
      <c r="K694" s="63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</row>
    <row r="695" customFormat="false" ht="12.75" hidden="false" customHeight="false" outlineLevel="0" collapsed="false">
      <c r="A695" s="68"/>
      <c r="B695" s="68"/>
      <c r="C695" s="68"/>
      <c r="D695" s="68"/>
      <c r="E695" s="68"/>
      <c r="F695" s="63"/>
      <c r="G695" s="63"/>
      <c r="H695" s="63"/>
      <c r="I695" s="63"/>
      <c r="J695" s="63"/>
      <c r="K695" s="63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</row>
    <row r="696" customFormat="false" ht="12.75" hidden="false" customHeight="false" outlineLevel="0" collapsed="false">
      <c r="A696" s="68"/>
      <c r="B696" s="68"/>
      <c r="C696" s="68"/>
      <c r="D696" s="68"/>
      <c r="E696" s="68"/>
      <c r="F696" s="63"/>
      <c r="G696" s="63"/>
      <c r="H696" s="63"/>
      <c r="I696" s="63"/>
      <c r="J696" s="63"/>
      <c r="K696" s="63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</row>
    <row r="697" customFormat="false" ht="12.75" hidden="false" customHeight="false" outlineLevel="0" collapsed="false">
      <c r="A697" s="68"/>
      <c r="B697" s="68"/>
      <c r="C697" s="68"/>
      <c r="D697" s="68"/>
      <c r="E697" s="68"/>
      <c r="F697" s="63"/>
      <c r="G697" s="63"/>
      <c r="H697" s="63"/>
      <c r="I697" s="63"/>
      <c r="J697" s="63"/>
      <c r="K697" s="63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</row>
    <row r="698" customFormat="false" ht="12.75" hidden="false" customHeight="false" outlineLevel="0" collapsed="false">
      <c r="A698" s="68"/>
      <c r="B698" s="68"/>
      <c r="C698" s="68"/>
      <c r="D698" s="68"/>
      <c r="E698" s="68"/>
      <c r="F698" s="63"/>
      <c r="G698" s="63"/>
      <c r="H698" s="63"/>
      <c r="I698" s="63"/>
      <c r="J698" s="63"/>
      <c r="K698" s="63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</row>
    <row r="699" customFormat="false" ht="12.75" hidden="false" customHeight="false" outlineLevel="0" collapsed="false">
      <c r="A699" s="68"/>
      <c r="B699" s="68"/>
      <c r="C699" s="68"/>
      <c r="D699" s="68"/>
      <c r="E699" s="68"/>
      <c r="F699" s="63"/>
      <c r="G699" s="63"/>
      <c r="H699" s="63"/>
      <c r="I699" s="63"/>
      <c r="J699" s="63"/>
      <c r="K699" s="63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</row>
    <row r="700" customFormat="false" ht="12.75" hidden="false" customHeight="false" outlineLevel="0" collapsed="false">
      <c r="A700" s="68"/>
      <c r="B700" s="68"/>
      <c r="C700" s="68"/>
      <c r="D700" s="68"/>
      <c r="E700" s="68"/>
      <c r="F700" s="63"/>
      <c r="G700" s="63"/>
      <c r="H700" s="63"/>
      <c r="I700" s="63"/>
      <c r="J700" s="63"/>
      <c r="K700" s="63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</row>
    <row r="701" customFormat="false" ht="12.75" hidden="false" customHeight="false" outlineLevel="0" collapsed="false">
      <c r="A701" s="68"/>
      <c r="B701" s="68"/>
      <c r="C701" s="68"/>
      <c r="D701" s="68"/>
      <c r="E701" s="68"/>
      <c r="F701" s="63"/>
      <c r="G701" s="63"/>
      <c r="H701" s="63"/>
      <c r="I701" s="63"/>
      <c r="J701" s="63"/>
      <c r="K701" s="63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</row>
    <row r="702" customFormat="false" ht="12.75" hidden="false" customHeight="false" outlineLevel="0" collapsed="false">
      <c r="A702" s="68"/>
      <c r="B702" s="68"/>
      <c r="C702" s="68"/>
      <c r="D702" s="68"/>
      <c r="E702" s="68"/>
      <c r="F702" s="63"/>
      <c r="G702" s="63"/>
      <c r="H702" s="63"/>
      <c r="I702" s="63"/>
      <c r="J702" s="63"/>
      <c r="K702" s="63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</row>
    <row r="703" customFormat="false" ht="12.75" hidden="false" customHeight="false" outlineLevel="0" collapsed="false">
      <c r="A703" s="68"/>
      <c r="B703" s="68"/>
      <c r="C703" s="68"/>
      <c r="D703" s="68"/>
      <c r="E703" s="68"/>
      <c r="F703" s="63"/>
      <c r="G703" s="63"/>
      <c r="H703" s="63"/>
      <c r="I703" s="63"/>
      <c r="J703" s="63"/>
      <c r="K703" s="63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</row>
    <row r="704" customFormat="false" ht="12.75" hidden="false" customHeight="false" outlineLevel="0" collapsed="false">
      <c r="A704" s="68"/>
      <c r="B704" s="68"/>
      <c r="C704" s="68"/>
      <c r="D704" s="68"/>
      <c r="E704" s="68"/>
      <c r="F704" s="63"/>
      <c r="G704" s="63"/>
      <c r="H704" s="63"/>
      <c r="I704" s="63"/>
      <c r="J704" s="63"/>
      <c r="K704" s="63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</row>
    <row r="705" customFormat="false" ht="12.75" hidden="false" customHeight="false" outlineLevel="0" collapsed="false">
      <c r="A705" s="68"/>
      <c r="B705" s="68"/>
      <c r="C705" s="68"/>
      <c r="D705" s="68"/>
      <c r="E705" s="68"/>
      <c r="F705" s="63"/>
      <c r="G705" s="63"/>
      <c r="H705" s="63"/>
      <c r="I705" s="63"/>
      <c r="J705" s="63"/>
      <c r="K705" s="63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</row>
    <row r="706" customFormat="false" ht="12.75" hidden="false" customHeight="false" outlineLevel="0" collapsed="false">
      <c r="A706" s="68"/>
      <c r="B706" s="68"/>
      <c r="C706" s="68"/>
      <c r="D706" s="68"/>
      <c r="E706" s="68"/>
      <c r="F706" s="63"/>
      <c r="G706" s="63"/>
      <c r="H706" s="63"/>
      <c r="I706" s="63"/>
      <c r="J706" s="63"/>
      <c r="K706" s="63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</row>
    <row r="707" customFormat="false" ht="12.75" hidden="false" customHeight="false" outlineLevel="0" collapsed="false">
      <c r="A707" s="68"/>
      <c r="B707" s="68"/>
      <c r="C707" s="68"/>
      <c r="D707" s="68"/>
      <c r="E707" s="68"/>
      <c r="F707" s="63"/>
      <c r="G707" s="63"/>
      <c r="H707" s="63"/>
      <c r="I707" s="63"/>
      <c r="J707" s="63"/>
      <c r="K707" s="63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</row>
    <row r="708" customFormat="false" ht="12.75" hidden="false" customHeight="false" outlineLevel="0" collapsed="false">
      <c r="A708" s="68"/>
      <c r="B708" s="68"/>
      <c r="C708" s="68"/>
      <c r="D708" s="68"/>
      <c r="E708" s="68"/>
      <c r="F708" s="63"/>
      <c r="G708" s="63"/>
      <c r="H708" s="63"/>
      <c r="I708" s="63"/>
      <c r="J708" s="63"/>
      <c r="K708" s="63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</row>
    <row r="709" customFormat="false" ht="12.75" hidden="false" customHeight="false" outlineLevel="0" collapsed="false">
      <c r="A709" s="68"/>
      <c r="B709" s="68"/>
      <c r="C709" s="68"/>
      <c r="D709" s="68"/>
      <c r="E709" s="68"/>
      <c r="F709" s="63"/>
      <c r="G709" s="63"/>
      <c r="H709" s="63"/>
      <c r="I709" s="63"/>
      <c r="J709" s="63"/>
      <c r="K709" s="63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</row>
    <row r="710" customFormat="false" ht="12.75" hidden="false" customHeight="false" outlineLevel="0" collapsed="false">
      <c r="A710" s="68"/>
      <c r="B710" s="68"/>
      <c r="C710" s="68"/>
      <c r="D710" s="68"/>
      <c r="E710" s="68"/>
      <c r="F710" s="63"/>
      <c r="G710" s="63"/>
      <c r="H710" s="63"/>
      <c r="I710" s="63"/>
      <c r="J710" s="63"/>
      <c r="K710" s="63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</row>
    <row r="711" customFormat="false" ht="12.75" hidden="false" customHeight="false" outlineLevel="0" collapsed="false">
      <c r="A711" s="68"/>
      <c r="B711" s="68"/>
      <c r="C711" s="68"/>
      <c r="D711" s="68"/>
      <c r="E711" s="68"/>
      <c r="F711" s="63"/>
      <c r="G711" s="63"/>
      <c r="H711" s="63"/>
      <c r="I711" s="63"/>
      <c r="J711" s="63"/>
      <c r="K711" s="63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</row>
    <row r="712" customFormat="false" ht="12.75" hidden="false" customHeight="false" outlineLevel="0" collapsed="false">
      <c r="A712" s="68"/>
      <c r="B712" s="68"/>
      <c r="C712" s="68"/>
      <c r="D712" s="68"/>
      <c r="E712" s="68"/>
      <c r="F712" s="63"/>
      <c r="G712" s="63"/>
      <c r="H712" s="63"/>
      <c r="I712" s="63"/>
      <c r="J712" s="63"/>
      <c r="K712" s="63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</row>
    <row r="713" customFormat="false" ht="12.75" hidden="false" customHeight="false" outlineLevel="0" collapsed="false">
      <c r="A713" s="68"/>
      <c r="B713" s="68"/>
      <c r="C713" s="68"/>
      <c r="D713" s="68"/>
      <c r="E713" s="68"/>
      <c r="F713" s="63"/>
      <c r="G713" s="63"/>
      <c r="H713" s="63"/>
      <c r="I713" s="63"/>
      <c r="J713" s="63"/>
      <c r="K713" s="63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</row>
    <row r="714" customFormat="false" ht="12.75" hidden="false" customHeight="false" outlineLevel="0" collapsed="false">
      <c r="A714" s="68"/>
      <c r="B714" s="68"/>
      <c r="C714" s="68"/>
      <c r="D714" s="68"/>
      <c r="E714" s="68"/>
      <c r="F714" s="63"/>
      <c r="G714" s="63"/>
      <c r="H714" s="63"/>
      <c r="I714" s="63"/>
      <c r="J714" s="63"/>
      <c r="K714" s="63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</row>
    <row r="715" customFormat="false" ht="12.75" hidden="false" customHeight="false" outlineLevel="0" collapsed="false">
      <c r="A715" s="68"/>
      <c r="B715" s="68"/>
      <c r="C715" s="68"/>
      <c r="D715" s="68"/>
      <c r="E715" s="68"/>
      <c r="F715" s="63"/>
      <c r="G715" s="63"/>
      <c r="H715" s="63"/>
      <c r="I715" s="63"/>
      <c r="J715" s="63"/>
      <c r="K715" s="63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</row>
    <row r="716" customFormat="false" ht="12.75" hidden="false" customHeight="false" outlineLevel="0" collapsed="false">
      <c r="A716" s="68"/>
      <c r="B716" s="68"/>
      <c r="C716" s="68"/>
      <c r="D716" s="68"/>
      <c r="E716" s="68"/>
      <c r="F716" s="63"/>
      <c r="G716" s="63"/>
      <c r="H716" s="63"/>
      <c r="I716" s="63"/>
      <c r="J716" s="63"/>
      <c r="K716" s="63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</row>
    <row r="717" customFormat="false" ht="12.75" hidden="false" customHeight="false" outlineLevel="0" collapsed="false">
      <c r="A717" s="68"/>
      <c r="B717" s="68"/>
      <c r="C717" s="68"/>
      <c r="D717" s="68"/>
      <c r="E717" s="68"/>
      <c r="F717" s="63"/>
      <c r="G717" s="63"/>
      <c r="H717" s="63"/>
      <c r="I717" s="63"/>
      <c r="J717" s="63"/>
      <c r="K717" s="63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</row>
    <row r="718" customFormat="false" ht="12.75" hidden="false" customHeight="false" outlineLevel="0" collapsed="false">
      <c r="A718" s="68"/>
      <c r="B718" s="68"/>
      <c r="C718" s="68"/>
      <c r="D718" s="68"/>
      <c r="E718" s="68"/>
      <c r="F718" s="63"/>
      <c r="G718" s="63"/>
      <c r="H718" s="63"/>
      <c r="I718" s="63"/>
      <c r="J718" s="63"/>
      <c r="K718" s="63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</row>
    <row r="719" customFormat="false" ht="12.75" hidden="false" customHeight="false" outlineLevel="0" collapsed="false">
      <c r="A719" s="68"/>
      <c r="B719" s="68"/>
      <c r="C719" s="68"/>
      <c r="D719" s="68"/>
      <c r="E719" s="68"/>
      <c r="F719" s="63"/>
      <c r="G719" s="63"/>
      <c r="H719" s="63"/>
      <c r="I719" s="63"/>
      <c r="J719" s="63"/>
      <c r="K719" s="63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</row>
    <row r="720" customFormat="false" ht="12.75" hidden="false" customHeight="false" outlineLevel="0" collapsed="false">
      <c r="A720" s="68"/>
      <c r="B720" s="68"/>
      <c r="C720" s="68"/>
      <c r="D720" s="68"/>
      <c r="E720" s="68"/>
      <c r="F720" s="63"/>
      <c r="G720" s="63"/>
      <c r="H720" s="63"/>
      <c r="I720" s="63"/>
      <c r="J720" s="63"/>
      <c r="K720" s="63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</row>
    <row r="721" customFormat="false" ht="12.75" hidden="false" customHeight="false" outlineLevel="0" collapsed="false">
      <c r="A721" s="68"/>
      <c r="B721" s="68"/>
      <c r="C721" s="68"/>
      <c r="D721" s="68"/>
      <c r="E721" s="68"/>
      <c r="F721" s="63"/>
      <c r="G721" s="63"/>
      <c r="H721" s="63"/>
      <c r="I721" s="63"/>
      <c r="J721" s="63"/>
      <c r="K721" s="63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</row>
    <row r="722" customFormat="false" ht="12.75" hidden="false" customHeight="false" outlineLevel="0" collapsed="false">
      <c r="A722" s="68"/>
      <c r="B722" s="68"/>
      <c r="C722" s="68"/>
      <c r="D722" s="68"/>
      <c r="E722" s="68"/>
      <c r="F722" s="63"/>
      <c r="G722" s="63"/>
      <c r="H722" s="63"/>
      <c r="I722" s="63"/>
      <c r="J722" s="63"/>
      <c r="K722" s="63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</row>
    <row r="723" customFormat="false" ht="12.75" hidden="false" customHeight="false" outlineLevel="0" collapsed="false">
      <c r="A723" s="68"/>
      <c r="B723" s="68"/>
      <c r="C723" s="68"/>
      <c r="D723" s="68"/>
      <c r="E723" s="68"/>
      <c r="F723" s="63"/>
      <c r="G723" s="63"/>
      <c r="H723" s="63"/>
      <c r="I723" s="63"/>
      <c r="J723" s="63"/>
      <c r="K723" s="63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</row>
    <row r="724" customFormat="false" ht="12.75" hidden="false" customHeight="false" outlineLevel="0" collapsed="false">
      <c r="A724" s="68"/>
      <c r="B724" s="68"/>
      <c r="C724" s="68"/>
      <c r="D724" s="68"/>
      <c r="E724" s="68"/>
      <c r="F724" s="63"/>
      <c r="G724" s="63"/>
      <c r="H724" s="63"/>
      <c r="I724" s="63"/>
      <c r="J724" s="63"/>
      <c r="K724" s="63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</row>
    <row r="725" customFormat="false" ht="12.75" hidden="false" customHeight="false" outlineLevel="0" collapsed="false">
      <c r="A725" s="68"/>
      <c r="B725" s="68"/>
      <c r="C725" s="68"/>
      <c r="D725" s="68"/>
      <c r="E725" s="68"/>
      <c r="F725" s="63"/>
      <c r="G725" s="63"/>
      <c r="H725" s="63"/>
      <c r="I725" s="63"/>
      <c r="J725" s="63"/>
      <c r="K725" s="63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</row>
    <row r="726" customFormat="false" ht="12.75" hidden="false" customHeight="false" outlineLevel="0" collapsed="false">
      <c r="A726" s="68"/>
      <c r="B726" s="68"/>
      <c r="C726" s="68"/>
      <c r="D726" s="68"/>
      <c r="E726" s="68"/>
      <c r="F726" s="63"/>
      <c r="G726" s="63"/>
      <c r="H726" s="63"/>
      <c r="I726" s="63"/>
      <c r="J726" s="63"/>
      <c r="K726" s="63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</row>
    <row r="727" customFormat="false" ht="12.75" hidden="false" customHeight="false" outlineLevel="0" collapsed="false">
      <c r="A727" s="68"/>
      <c r="B727" s="68"/>
      <c r="C727" s="68"/>
      <c r="D727" s="68"/>
      <c r="E727" s="68"/>
      <c r="F727" s="63"/>
      <c r="G727" s="63"/>
      <c r="H727" s="63"/>
      <c r="I727" s="63"/>
      <c r="J727" s="63"/>
      <c r="K727" s="63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</row>
    <row r="728" customFormat="false" ht="12.75" hidden="false" customHeight="false" outlineLevel="0" collapsed="false">
      <c r="A728" s="68"/>
      <c r="B728" s="68"/>
      <c r="C728" s="68"/>
      <c r="D728" s="68"/>
      <c r="E728" s="68"/>
      <c r="F728" s="63"/>
      <c r="G728" s="63"/>
      <c r="H728" s="63"/>
      <c r="I728" s="63"/>
      <c r="J728" s="63"/>
      <c r="K728" s="63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</row>
    <row r="729" customFormat="false" ht="12.75" hidden="false" customHeight="false" outlineLevel="0" collapsed="false">
      <c r="A729" s="68"/>
      <c r="B729" s="68"/>
      <c r="C729" s="68"/>
      <c r="D729" s="68"/>
      <c r="E729" s="68"/>
      <c r="F729" s="63"/>
      <c r="G729" s="63"/>
      <c r="H729" s="63"/>
      <c r="I729" s="63"/>
      <c r="J729" s="63"/>
      <c r="K729" s="63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</row>
    <row r="730" customFormat="false" ht="12.75" hidden="false" customHeight="false" outlineLevel="0" collapsed="false">
      <c r="A730" s="68"/>
      <c r="B730" s="68"/>
      <c r="C730" s="68"/>
      <c r="D730" s="68"/>
      <c r="E730" s="68"/>
      <c r="F730" s="63"/>
      <c r="G730" s="63"/>
      <c r="H730" s="63"/>
      <c r="I730" s="63"/>
      <c r="J730" s="63"/>
      <c r="K730" s="63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</row>
    <row r="731" customFormat="false" ht="12.75" hidden="false" customHeight="false" outlineLevel="0" collapsed="false">
      <c r="A731" s="68"/>
      <c r="B731" s="68"/>
      <c r="C731" s="68"/>
      <c r="D731" s="68"/>
      <c r="E731" s="68"/>
      <c r="F731" s="63"/>
      <c r="G731" s="63"/>
      <c r="H731" s="63"/>
      <c r="I731" s="63"/>
      <c r="J731" s="63"/>
      <c r="K731" s="63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</row>
    <row r="732" customFormat="false" ht="12.75" hidden="false" customHeight="false" outlineLevel="0" collapsed="false">
      <c r="A732" s="68"/>
      <c r="B732" s="68"/>
      <c r="C732" s="68"/>
      <c r="D732" s="68"/>
      <c r="E732" s="68"/>
      <c r="F732" s="63"/>
      <c r="G732" s="63"/>
      <c r="H732" s="63"/>
      <c r="I732" s="63"/>
      <c r="J732" s="63"/>
      <c r="K732" s="63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</row>
    <row r="733" customFormat="false" ht="12.75" hidden="false" customHeight="false" outlineLevel="0" collapsed="false">
      <c r="A733" s="68"/>
      <c r="B733" s="68"/>
      <c r="C733" s="68"/>
      <c r="D733" s="68"/>
      <c r="E733" s="68"/>
      <c r="F733" s="63"/>
      <c r="G733" s="63"/>
      <c r="H733" s="63"/>
      <c r="I733" s="63"/>
      <c r="J733" s="63"/>
      <c r="K733" s="63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</row>
    <row r="734" customFormat="false" ht="12.75" hidden="false" customHeight="false" outlineLevel="0" collapsed="false">
      <c r="A734" s="68"/>
      <c r="B734" s="68"/>
      <c r="C734" s="68"/>
      <c r="D734" s="68"/>
      <c r="E734" s="68"/>
      <c r="F734" s="63"/>
      <c r="G734" s="63"/>
      <c r="H734" s="63"/>
      <c r="I734" s="63"/>
      <c r="J734" s="63"/>
      <c r="K734" s="63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</row>
    <row r="735" customFormat="false" ht="12.75" hidden="false" customHeight="false" outlineLevel="0" collapsed="false">
      <c r="A735" s="68"/>
      <c r="B735" s="68"/>
      <c r="C735" s="68"/>
      <c r="D735" s="68"/>
      <c r="E735" s="68"/>
      <c r="F735" s="63"/>
      <c r="G735" s="63"/>
      <c r="H735" s="63"/>
      <c r="I735" s="63"/>
      <c r="J735" s="63"/>
      <c r="K735" s="63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</row>
    <row r="736" customFormat="false" ht="12.75" hidden="false" customHeight="false" outlineLevel="0" collapsed="false">
      <c r="A736" s="68"/>
      <c r="B736" s="68"/>
      <c r="C736" s="68"/>
      <c r="D736" s="68"/>
      <c r="E736" s="68"/>
      <c r="F736" s="63"/>
      <c r="G736" s="63"/>
      <c r="H736" s="63"/>
      <c r="I736" s="63"/>
      <c r="J736" s="63"/>
      <c r="K736" s="63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</row>
    <row r="737" customFormat="false" ht="12.75" hidden="false" customHeight="false" outlineLevel="0" collapsed="false">
      <c r="A737" s="68"/>
      <c r="B737" s="68"/>
      <c r="C737" s="68"/>
      <c r="D737" s="68"/>
      <c r="E737" s="68"/>
      <c r="F737" s="63"/>
      <c r="G737" s="63"/>
      <c r="H737" s="63"/>
      <c r="I737" s="63"/>
      <c r="J737" s="63"/>
      <c r="K737" s="63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</row>
    <row r="738" customFormat="false" ht="12.75" hidden="false" customHeight="false" outlineLevel="0" collapsed="false">
      <c r="A738" s="68"/>
      <c r="B738" s="68"/>
      <c r="C738" s="68"/>
      <c r="D738" s="68"/>
      <c r="E738" s="68"/>
      <c r="F738" s="63"/>
      <c r="G738" s="63"/>
      <c r="H738" s="63"/>
      <c r="I738" s="63"/>
      <c r="J738" s="63"/>
      <c r="K738" s="63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</row>
    <row r="739" customFormat="false" ht="12.75" hidden="false" customHeight="false" outlineLevel="0" collapsed="false">
      <c r="A739" s="68"/>
      <c r="B739" s="68"/>
      <c r="C739" s="68"/>
      <c r="D739" s="68"/>
      <c r="E739" s="68"/>
      <c r="F739" s="63"/>
      <c r="G739" s="63"/>
      <c r="H739" s="63"/>
      <c r="I739" s="63"/>
      <c r="J739" s="63"/>
      <c r="K739" s="63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</row>
    <row r="740" customFormat="false" ht="12.75" hidden="false" customHeight="false" outlineLevel="0" collapsed="false">
      <c r="A740" s="68"/>
      <c r="B740" s="68"/>
      <c r="C740" s="68"/>
      <c r="D740" s="68"/>
      <c r="E740" s="68"/>
      <c r="F740" s="63"/>
      <c r="G740" s="63"/>
      <c r="H740" s="63"/>
      <c r="I740" s="63"/>
      <c r="J740" s="63"/>
      <c r="K740" s="63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</row>
    <row r="741" customFormat="false" ht="12.75" hidden="false" customHeight="false" outlineLevel="0" collapsed="false">
      <c r="A741" s="68"/>
      <c r="B741" s="68"/>
      <c r="C741" s="68"/>
      <c r="D741" s="68"/>
      <c r="E741" s="68"/>
      <c r="F741" s="63"/>
      <c r="G741" s="63"/>
      <c r="H741" s="63"/>
      <c r="I741" s="63"/>
      <c r="J741" s="63"/>
      <c r="K741" s="63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</row>
    <row r="742" customFormat="false" ht="12.75" hidden="false" customHeight="false" outlineLevel="0" collapsed="false">
      <c r="A742" s="68"/>
      <c r="B742" s="68"/>
      <c r="C742" s="68"/>
      <c r="D742" s="68"/>
      <c r="E742" s="68"/>
      <c r="F742" s="63"/>
      <c r="G742" s="63"/>
      <c r="H742" s="63"/>
      <c r="I742" s="63"/>
      <c r="J742" s="63"/>
      <c r="K742" s="63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</row>
    <row r="743" customFormat="false" ht="12.75" hidden="false" customHeight="false" outlineLevel="0" collapsed="false">
      <c r="A743" s="68"/>
      <c r="B743" s="68"/>
      <c r="C743" s="68"/>
      <c r="D743" s="68"/>
      <c r="E743" s="68"/>
      <c r="F743" s="63"/>
      <c r="G743" s="63"/>
      <c r="H743" s="63"/>
      <c r="I743" s="63"/>
      <c r="J743" s="63"/>
      <c r="K743" s="63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</row>
    <row r="744" customFormat="false" ht="12.75" hidden="false" customHeight="false" outlineLevel="0" collapsed="false">
      <c r="A744" s="68"/>
      <c r="B744" s="68"/>
      <c r="C744" s="68"/>
      <c r="D744" s="68"/>
      <c r="E744" s="68"/>
      <c r="F744" s="63"/>
      <c r="G744" s="63"/>
      <c r="H744" s="63"/>
      <c r="I744" s="63"/>
      <c r="J744" s="63"/>
      <c r="K744" s="63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</row>
    <row r="745" customFormat="false" ht="12.75" hidden="false" customHeight="false" outlineLevel="0" collapsed="false">
      <c r="A745" s="68"/>
      <c r="B745" s="68"/>
      <c r="C745" s="68"/>
      <c r="D745" s="68"/>
      <c r="E745" s="68"/>
      <c r="F745" s="63"/>
      <c r="G745" s="63"/>
      <c r="H745" s="63"/>
      <c r="I745" s="63"/>
      <c r="J745" s="63"/>
      <c r="K745" s="63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</row>
    <row r="746" customFormat="false" ht="12.75" hidden="false" customHeight="false" outlineLevel="0" collapsed="false">
      <c r="A746" s="68"/>
      <c r="B746" s="68"/>
      <c r="C746" s="68"/>
      <c r="D746" s="68"/>
      <c r="E746" s="68"/>
      <c r="F746" s="63"/>
      <c r="G746" s="63"/>
      <c r="H746" s="63"/>
      <c r="I746" s="63"/>
      <c r="J746" s="63"/>
      <c r="K746" s="63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</row>
    <row r="747" customFormat="false" ht="12.75" hidden="false" customHeight="false" outlineLevel="0" collapsed="false">
      <c r="A747" s="68"/>
      <c r="B747" s="68"/>
      <c r="C747" s="68"/>
      <c r="D747" s="68"/>
      <c r="E747" s="68"/>
      <c r="F747" s="63"/>
      <c r="G747" s="63"/>
      <c r="H747" s="63"/>
      <c r="I747" s="63"/>
      <c r="J747" s="63"/>
      <c r="K747" s="63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</row>
    <row r="748" customFormat="false" ht="12.75" hidden="false" customHeight="false" outlineLevel="0" collapsed="false">
      <c r="A748" s="68"/>
      <c r="B748" s="68"/>
      <c r="C748" s="68"/>
      <c r="D748" s="68"/>
      <c r="E748" s="68"/>
      <c r="F748" s="63"/>
      <c r="G748" s="63"/>
      <c r="H748" s="63"/>
      <c r="I748" s="63"/>
      <c r="J748" s="63"/>
      <c r="K748" s="63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</row>
    <row r="749" customFormat="false" ht="12.75" hidden="false" customHeight="false" outlineLevel="0" collapsed="false">
      <c r="A749" s="68"/>
      <c r="B749" s="68"/>
      <c r="C749" s="68"/>
      <c r="D749" s="68"/>
      <c r="E749" s="68"/>
      <c r="F749" s="63"/>
      <c r="G749" s="63"/>
      <c r="H749" s="63"/>
      <c r="I749" s="63"/>
      <c r="J749" s="63"/>
      <c r="K749" s="63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</row>
    <row r="750" customFormat="false" ht="12.75" hidden="false" customHeight="false" outlineLevel="0" collapsed="false">
      <c r="A750" s="68"/>
      <c r="B750" s="68"/>
      <c r="C750" s="68"/>
      <c r="D750" s="68"/>
      <c r="E750" s="68"/>
      <c r="F750" s="63"/>
      <c r="G750" s="63"/>
      <c r="H750" s="63"/>
      <c r="I750" s="63"/>
      <c r="J750" s="63"/>
      <c r="K750" s="63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</row>
    <row r="751" customFormat="false" ht="12.75" hidden="false" customHeight="false" outlineLevel="0" collapsed="false">
      <c r="A751" s="68"/>
      <c r="B751" s="68"/>
      <c r="C751" s="68"/>
      <c r="D751" s="68"/>
      <c r="E751" s="68"/>
      <c r="F751" s="63"/>
      <c r="G751" s="63"/>
      <c r="H751" s="63"/>
      <c r="I751" s="63"/>
      <c r="J751" s="63"/>
      <c r="K751" s="63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</row>
    <row r="752" customFormat="false" ht="12.75" hidden="false" customHeight="false" outlineLevel="0" collapsed="false">
      <c r="A752" s="68"/>
      <c r="B752" s="68"/>
      <c r="C752" s="68"/>
      <c r="D752" s="68"/>
      <c r="E752" s="68"/>
      <c r="F752" s="63"/>
      <c r="G752" s="63"/>
      <c r="H752" s="63"/>
      <c r="I752" s="63"/>
      <c r="J752" s="63"/>
      <c r="K752" s="63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</row>
    <row r="753" customFormat="false" ht="12.75" hidden="false" customHeight="false" outlineLevel="0" collapsed="false">
      <c r="A753" s="68"/>
      <c r="B753" s="68"/>
      <c r="C753" s="68"/>
      <c r="D753" s="68"/>
      <c r="E753" s="68"/>
      <c r="F753" s="63"/>
      <c r="G753" s="63"/>
      <c r="H753" s="63"/>
      <c r="I753" s="63"/>
      <c r="J753" s="63"/>
      <c r="K753" s="63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</row>
    <row r="754" customFormat="false" ht="12.75" hidden="false" customHeight="false" outlineLevel="0" collapsed="false">
      <c r="A754" s="68"/>
      <c r="B754" s="68"/>
      <c r="C754" s="68"/>
      <c r="D754" s="68"/>
      <c r="E754" s="68"/>
      <c r="F754" s="63"/>
      <c r="G754" s="63"/>
      <c r="H754" s="63"/>
      <c r="I754" s="63"/>
      <c r="J754" s="63"/>
      <c r="K754" s="63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</row>
    <row r="755" customFormat="false" ht="12.75" hidden="false" customHeight="false" outlineLevel="0" collapsed="false">
      <c r="A755" s="68"/>
      <c r="B755" s="68"/>
      <c r="C755" s="68"/>
      <c r="D755" s="68"/>
      <c r="E755" s="68"/>
      <c r="F755" s="63"/>
      <c r="G755" s="63"/>
      <c r="H755" s="63"/>
      <c r="I755" s="63"/>
      <c r="J755" s="63"/>
      <c r="K755" s="63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</row>
    <row r="756" customFormat="false" ht="12.75" hidden="false" customHeight="false" outlineLevel="0" collapsed="false">
      <c r="A756" s="68"/>
      <c r="B756" s="68"/>
      <c r="C756" s="68"/>
      <c r="D756" s="68"/>
      <c r="E756" s="68"/>
      <c r="F756" s="63"/>
      <c r="G756" s="63"/>
      <c r="H756" s="63"/>
      <c r="I756" s="63"/>
      <c r="J756" s="63"/>
      <c r="K756" s="63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</row>
    <row r="757" customFormat="false" ht="12.75" hidden="false" customHeight="false" outlineLevel="0" collapsed="false">
      <c r="A757" s="68"/>
      <c r="B757" s="68"/>
      <c r="C757" s="68"/>
      <c r="D757" s="68"/>
      <c r="E757" s="68"/>
      <c r="F757" s="63"/>
      <c r="G757" s="63"/>
      <c r="H757" s="63"/>
      <c r="I757" s="63"/>
      <c r="J757" s="63"/>
      <c r="K757" s="63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</row>
    <row r="758" customFormat="false" ht="12.75" hidden="false" customHeight="false" outlineLevel="0" collapsed="false">
      <c r="A758" s="68"/>
      <c r="B758" s="68"/>
      <c r="C758" s="68"/>
      <c r="D758" s="68"/>
      <c r="E758" s="68"/>
      <c r="F758" s="63"/>
      <c r="G758" s="63"/>
      <c r="H758" s="63"/>
      <c r="I758" s="63"/>
      <c r="J758" s="63"/>
      <c r="K758" s="63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</row>
    <row r="759" customFormat="false" ht="12.75" hidden="false" customHeight="false" outlineLevel="0" collapsed="false">
      <c r="A759" s="68"/>
      <c r="B759" s="68"/>
      <c r="C759" s="68"/>
      <c r="D759" s="68"/>
      <c r="E759" s="68"/>
      <c r="F759" s="63"/>
      <c r="G759" s="63"/>
      <c r="H759" s="63"/>
      <c r="I759" s="63"/>
      <c r="J759" s="63"/>
      <c r="K759" s="63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</row>
    <row r="760" customFormat="false" ht="12.75" hidden="false" customHeight="false" outlineLevel="0" collapsed="false">
      <c r="A760" s="68"/>
      <c r="B760" s="68"/>
      <c r="C760" s="68"/>
      <c r="D760" s="68"/>
      <c r="E760" s="68"/>
      <c r="F760" s="63"/>
      <c r="G760" s="63"/>
      <c r="H760" s="63"/>
      <c r="I760" s="63"/>
      <c r="J760" s="63"/>
      <c r="K760" s="63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</row>
    <row r="761" customFormat="false" ht="12.75" hidden="false" customHeight="false" outlineLevel="0" collapsed="false">
      <c r="A761" s="68"/>
      <c r="B761" s="68"/>
      <c r="C761" s="68"/>
      <c r="D761" s="68"/>
      <c r="E761" s="68"/>
      <c r="F761" s="63"/>
      <c r="G761" s="63"/>
      <c r="H761" s="63"/>
      <c r="I761" s="63"/>
      <c r="J761" s="63"/>
      <c r="K761" s="63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</row>
    <row r="762" customFormat="false" ht="12.75" hidden="false" customHeight="false" outlineLevel="0" collapsed="false">
      <c r="A762" s="68"/>
      <c r="B762" s="68"/>
      <c r="C762" s="68"/>
      <c r="D762" s="68"/>
      <c r="E762" s="68"/>
      <c r="F762" s="63"/>
      <c r="G762" s="63"/>
      <c r="H762" s="63"/>
      <c r="I762" s="63"/>
      <c r="J762" s="63"/>
      <c r="K762" s="63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</row>
    <row r="763" customFormat="false" ht="12.75" hidden="false" customHeight="false" outlineLevel="0" collapsed="false">
      <c r="A763" s="68"/>
      <c r="B763" s="68"/>
      <c r="C763" s="68"/>
      <c r="D763" s="68"/>
      <c r="E763" s="68"/>
      <c r="F763" s="63"/>
      <c r="G763" s="63"/>
      <c r="H763" s="63"/>
      <c r="I763" s="63"/>
      <c r="J763" s="63"/>
      <c r="K763" s="63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</row>
    <row r="764" customFormat="false" ht="12.75" hidden="false" customHeight="false" outlineLevel="0" collapsed="false">
      <c r="A764" s="68"/>
      <c r="B764" s="68"/>
      <c r="C764" s="68"/>
      <c r="D764" s="68"/>
      <c r="E764" s="68"/>
      <c r="F764" s="63"/>
      <c r="G764" s="63"/>
      <c r="H764" s="63"/>
      <c r="I764" s="63"/>
      <c r="J764" s="63"/>
      <c r="K764" s="63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</row>
    <row r="765" customFormat="false" ht="12.75" hidden="false" customHeight="false" outlineLevel="0" collapsed="false">
      <c r="A765" s="68"/>
      <c r="B765" s="68"/>
      <c r="C765" s="68"/>
      <c r="D765" s="68"/>
      <c r="E765" s="68"/>
      <c r="F765" s="63"/>
      <c r="G765" s="63"/>
      <c r="H765" s="63"/>
      <c r="I765" s="63"/>
      <c r="J765" s="63"/>
      <c r="K765" s="63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</row>
    <row r="766" customFormat="false" ht="12.75" hidden="false" customHeight="false" outlineLevel="0" collapsed="false">
      <c r="A766" s="68"/>
      <c r="B766" s="68"/>
      <c r="C766" s="68"/>
      <c r="D766" s="68"/>
      <c r="E766" s="68"/>
      <c r="F766" s="63"/>
      <c r="G766" s="63"/>
      <c r="H766" s="63"/>
      <c r="I766" s="63"/>
      <c r="J766" s="63"/>
      <c r="K766" s="63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</row>
    <row r="767" customFormat="false" ht="12.75" hidden="false" customHeight="false" outlineLevel="0" collapsed="false">
      <c r="A767" s="68"/>
      <c r="B767" s="68"/>
      <c r="C767" s="68"/>
      <c r="D767" s="68"/>
      <c r="E767" s="68"/>
      <c r="F767" s="63"/>
      <c r="G767" s="63"/>
      <c r="H767" s="63"/>
      <c r="I767" s="63"/>
      <c r="J767" s="63"/>
      <c r="K767" s="63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</row>
    <row r="768" customFormat="false" ht="12.75" hidden="false" customHeight="false" outlineLevel="0" collapsed="false">
      <c r="A768" s="68"/>
      <c r="B768" s="68"/>
      <c r="C768" s="68"/>
      <c r="D768" s="68"/>
      <c r="E768" s="68"/>
      <c r="F768" s="63"/>
      <c r="G768" s="63"/>
      <c r="H768" s="63"/>
      <c r="I768" s="63"/>
      <c r="J768" s="63"/>
      <c r="K768" s="63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</row>
    <row r="769" customFormat="false" ht="12.75" hidden="false" customHeight="false" outlineLevel="0" collapsed="false">
      <c r="A769" s="68"/>
      <c r="B769" s="68"/>
      <c r="C769" s="68"/>
      <c r="D769" s="68"/>
      <c r="E769" s="68"/>
      <c r="F769" s="63"/>
      <c r="G769" s="63"/>
      <c r="H769" s="63"/>
      <c r="I769" s="63"/>
      <c r="J769" s="63"/>
      <c r="K769" s="63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</row>
    <row r="770" customFormat="false" ht="12.75" hidden="false" customHeight="false" outlineLevel="0" collapsed="false">
      <c r="A770" s="68"/>
      <c r="B770" s="68"/>
      <c r="C770" s="68"/>
      <c r="D770" s="68"/>
      <c r="E770" s="68"/>
      <c r="F770" s="63"/>
      <c r="G770" s="63"/>
      <c r="H770" s="63"/>
      <c r="I770" s="63"/>
      <c r="J770" s="63"/>
      <c r="K770" s="63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</row>
    <row r="771" customFormat="false" ht="12.75" hidden="false" customHeight="false" outlineLevel="0" collapsed="false">
      <c r="A771" s="68"/>
      <c r="B771" s="68"/>
      <c r="C771" s="68"/>
      <c r="D771" s="68"/>
      <c r="E771" s="68"/>
      <c r="F771" s="63"/>
      <c r="G771" s="63"/>
      <c r="H771" s="63"/>
      <c r="I771" s="63"/>
      <c r="J771" s="63"/>
      <c r="K771" s="63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</row>
    <row r="772" customFormat="false" ht="12.75" hidden="false" customHeight="false" outlineLevel="0" collapsed="false">
      <c r="A772" s="68"/>
      <c r="B772" s="68"/>
      <c r="C772" s="68"/>
      <c r="D772" s="68"/>
      <c r="E772" s="68"/>
      <c r="F772" s="63"/>
      <c r="G772" s="63"/>
      <c r="H772" s="63"/>
      <c r="I772" s="63"/>
      <c r="J772" s="63"/>
      <c r="K772" s="63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</row>
    <row r="773" customFormat="false" ht="12.75" hidden="false" customHeight="false" outlineLevel="0" collapsed="false">
      <c r="A773" s="68"/>
      <c r="B773" s="68"/>
      <c r="C773" s="68"/>
      <c r="D773" s="68"/>
      <c r="E773" s="68"/>
      <c r="F773" s="63"/>
      <c r="G773" s="63"/>
      <c r="H773" s="63"/>
      <c r="I773" s="63"/>
      <c r="J773" s="63"/>
      <c r="K773" s="63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</row>
    <row r="774" customFormat="false" ht="12.75" hidden="false" customHeight="false" outlineLevel="0" collapsed="false">
      <c r="A774" s="68"/>
      <c r="B774" s="68"/>
      <c r="C774" s="68"/>
      <c r="D774" s="68"/>
      <c r="E774" s="68"/>
      <c r="F774" s="63"/>
      <c r="G774" s="63"/>
      <c r="H774" s="63"/>
      <c r="I774" s="63"/>
      <c r="J774" s="63"/>
      <c r="K774" s="63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</row>
    <row r="775" customFormat="false" ht="12.75" hidden="false" customHeight="false" outlineLevel="0" collapsed="false">
      <c r="A775" s="68"/>
      <c r="B775" s="68"/>
      <c r="C775" s="68"/>
      <c r="D775" s="68"/>
      <c r="E775" s="68"/>
      <c r="F775" s="63"/>
      <c r="G775" s="63"/>
      <c r="H775" s="63"/>
      <c r="I775" s="63"/>
      <c r="J775" s="63"/>
      <c r="K775" s="63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</row>
    <row r="776" customFormat="false" ht="12.75" hidden="false" customHeight="false" outlineLevel="0" collapsed="false">
      <c r="A776" s="68"/>
      <c r="B776" s="68"/>
      <c r="C776" s="68"/>
      <c r="D776" s="68"/>
      <c r="E776" s="68"/>
      <c r="F776" s="63"/>
      <c r="G776" s="63"/>
      <c r="H776" s="63"/>
      <c r="I776" s="63"/>
      <c r="J776" s="63"/>
      <c r="K776" s="63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</row>
    <row r="777" customFormat="false" ht="12.75" hidden="false" customHeight="false" outlineLevel="0" collapsed="false">
      <c r="A777" s="68"/>
      <c r="B777" s="68"/>
      <c r="C777" s="68"/>
      <c r="D777" s="68"/>
      <c r="E777" s="68"/>
      <c r="F777" s="63"/>
      <c r="G777" s="63"/>
      <c r="H777" s="63"/>
      <c r="I777" s="63"/>
      <c r="J777" s="63"/>
      <c r="K777" s="63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</row>
    <row r="778" customFormat="false" ht="12.75" hidden="false" customHeight="false" outlineLevel="0" collapsed="false">
      <c r="A778" s="68"/>
      <c r="B778" s="68"/>
      <c r="C778" s="68"/>
      <c r="D778" s="68"/>
      <c r="E778" s="68"/>
      <c r="F778" s="63"/>
      <c r="G778" s="63"/>
      <c r="H778" s="63"/>
      <c r="I778" s="63"/>
      <c r="J778" s="63"/>
      <c r="K778" s="63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</row>
    <row r="779" customFormat="false" ht="12.75" hidden="false" customHeight="false" outlineLevel="0" collapsed="false">
      <c r="A779" s="68"/>
      <c r="B779" s="68"/>
      <c r="C779" s="68"/>
      <c r="D779" s="68"/>
      <c r="E779" s="68"/>
      <c r="F779" s="63"/>
      <c r="G779" s="63"/>
      <c r="H779" s="63"/>
      <c r="I779" s="63"/>
      <c r="J779" s="63"/>
      <c r="K779" s="63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</row>
    <row r="780" customFormat="false" ht="12.75" hidden="false" customHeight="false" outlineLevel="0" collapsed="false">
      <c r="A780" s="68"/>
      <c r="B780" s="68"/>
      <c r="C780" s="68"/>
      <c r="D780" s="68"/>
      <c r="E780" s="68"/>
      <c r="F780" s="63"/>
      <c r="G780" s="63"/>
      <c r="H780" s="63"/>
      <c r="I780" s="63"/>
      <c r="J780" s="63"/>
      <c r="K780" s="63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</row>
    <row r="781" customFormat="false" ht="12.75" hidden="false" customHeight="false" outlineLevel="0" collapsed="false">
      <c r="A781" s="68"/>
      <c r="B781" s="68"/>
      <c r="C781" s="68"/>
      <c r="D781" s="68"/>
      <c r="E781" s="68"/>
      <c r="F781" s="63"/>
      <c r="G781" s="63"/>
      <c r="H781" s="63"/>
      <c r="I781" s="63"/>
      <c r="J781" s="63"/>
      <c r="K781" s="63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</row>
    <row r="782" customFormat="false" ht="12.75" hidden="false" customHeight="false" outlineLevel="0" collapsed="false">
      <c r="A782" s="68"/>
      <c r="B782" s="68"/>
      <c r="C782" s="68"/>
      <c r="D782" s="68"/>
      <c r="E782" s="68"/>
      <c r="F782" s="63"/>
      <c r="G782" s="63"/>
      <c r="H782" s="63"/>
      <c r="I782" s="63"/>
      <c r="J782" s="63"/>
      <c r="K782" s="63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</row>
    <row r="783" customFormat="false" ht="12.75" hidden="false" customHeight="false" outlineLevel="0" collapsed="false">
      <c r="A783" s="68"/>
      <c r="B783" s="68"/>
      <c r="C783" s="68"/>
      <c r="D783" s="68"/>
      <c r="E783" s="68"/>
      <c r="F783" s="63"/>
      <c r="G783" s="63"/>
      <c r="H783" s="63"/>
      <c r="I783" s="63"/>
      <c r="J783" s="63"/>
      <c r="K783" s="63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</row>
    <row r="784" customFormat="false" ht="12.75" hidden="false" customHeight="false" outlineLevel="0" collapsed="false">
      <c r="A784" s="68"/>
      <c r="B784" s="68"/>
      <c r="C784" s="68"/>
      <c r="D784" s="68"/>
      <c r="E784" s="68"/>
      <c r="F784" s="63"/>
      <c r="G784" s="63"/>
      <c r="H784" s="63"/>
      <c r="I784" s="63"/>
      <c r="J784" s="63"/>
      <c r="K784" s="63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</row>
    <row r="785" customFormat="false" ht="12.75" hidden="false" customHeight="false" outlineLevel="0" collapsed="false">
      <c r="A785" s="68"/>
      <c r="B785" s="68"/>
      <c r="C785" s="68"/>
      <c r="D785" s="68"/>
      <c r="E785" s="68"/>
      <c r="F785" s="63"/>
      <c r="G785" s="63"/>
      <c r="H785" s="63"/>
      <c r="I785" s="63"/>
      <c r="J785" s="63"/>
      <c r="K785" s="63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</row>
    <row r="786" customFormat="false" ht="12.75" hidden="false" customHeight="false" outlineLevel="0" collapsed="false">
      <c r="A786" s="68"/>
      <c r="B786" s="68"/>
      <c r="C786" s="68"/>
      <c r="D786" s="68"/>
      <c r="E786" s="68"/>
      <c r="F786" s="63"/>
      <c r="G786" s="63"/>
      <c r="H786" s="63"/>
      <c r="I786" s="63"/>
      <c r="J786" s="63"/>
      <c r="K786" s="63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</row>
    <row r="787" customFormat="false" ht="12.75" hidden="false" customHeight="false" outlineLevel="0" collapsed="false">
      <c r="A787" s="68"/>
      <c r="B787" s="68"/>
      <c r="C787" s="68"/>
      <c r="D787" s="68"/>
      <c r="E787" s="68"/>
      <c r="F787" s="63"/>
      <c r="G787" s="63"/>
      <c r="H787" s="63"/>
      <c r="I787" s="63"/>
      <c r="J787" s="63"/>
      <c r="K787" s="63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</row>
    <row r="788" customFormat="false" ht="12.75" hidden="false" customHeight="false" outlineLevel="0" collapsed="false">
      <c r="A788" s="68"/>
      <c r="B788" s="68"/>
      <c r="C788" s="68"/>
      <c r="D788" s="68"/>
      <c r="E788" s="68"/>
      <c r="F788" s="63"/>
      <c r="G788" s="63"/>
      <c r="H788" s="63"/>
      <c r="I788" s="63"/>
      <c r="J788" s="63"/>
      <c r="K788" s="63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</row>
    <row r="789" customFormat="false" ht="12.75" hidden="false" customHeight="false" outlineLevel="0" collapsed="false">
      <c r="A789" s="68"/>
      <c r="B789" s="68"/>
      <c r="C789" s="68"/>
      <c r="D789" s="68"/>
      <c r="E789" s="68"/>
      <c r="F789" s="63"/>
      <c r="G789" s="63"/>
      <c r="H789" s="63"/>
      <c r="I789" s="63"/>
      <c r="J789" s="63"/>
      <c r="K789" s="63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</row>
    <row r="790" customFormat="false" ht="12.75" hidden="false" customHeight="false" outlineLevel="0" collapsed="false">
      <c r="A790" s="68"/>
      <c r="B790" s="68"/>
      <c r="C790" s="68"/>
      <c r="D790" s="68"/>
      <c r="E790" s="68"/>
      <c r="F790" s="63"/>
      <c r="G790" s="63"/>
      <c r="H790" s="63"/>
      <c r="I790" s="63"/>
      <c r="J790" s="63"/>
      <c r="K790" s="63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</row>
    <row r="791" customFormat="false" ht="12.75" hidden="false" customHeight="false" outlineLevel="0" collapsed="false">
      <c r="A791" s="68"/>
      <c r="B791" s="68"/>
      <c r="C791" s="68"/>
      <c r="D791" s="68"/>
      <c r="E791" s="68"/>
      <c r="F791" s="63"/>
      <c r="G791" s="63"/>
      <c r="H791" s="63"/>
      <c r="I791" s="63"/>
      <c r="J791" s="63"/>
      <c r="K791" s="63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</row>
    <row r="792" customFormat="false" ht="12.75" hidden="false" customHeight="false" outlineLevel="0" collapsed="false">
      <c r="A792" s="68"/>
      <c r="B792" s="68"/>
      <c r="C792" s="68"/>
      <c r="D792" s="68"/>
      <c r="E792" s="68"/>
      <c r="F792" s="63"/>
      <c r="G792" s="63"/>
      <c r="H792" s="63"/>
      <c r="I792" s="63"/>
      <c r="J792" s="63"/>
      <c r="K792" s="63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</row>
    <row r="793" customFormat="false" ht="12.75" hidden="false" customHeight="false" outlineLevel="0" collapsed="false">
      <c r="A793" s="68"/>
      <c r="B793" s="68"/>
      <c r="C793" s="68"/>
      <c r="D793" s="68"/>
      <c r="E793" s="68"/>
      <c r="F793" s="63"/>
      <c r="G793" s="63"/>
      <c r="H793" s="63"/>
      <c r="I793" s="63"/>
      <c r="J793" s="63"/>
      <c r="K793" s="63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</row>
    <row r="794" customFormat="false" ht="12.75" hidden="false" customHeight="false" outlineLevel="0" collapsed="false">
      <c r="A794" s="68"/>
      <c r="B794" s="68"/>
      <c r="C794" s="68"/>
      <c r="D794" s="68"/>
      <c r="E794" s="68"/>
      <c r="F794" s="63"/>
      <c r="G794" s="63"/>
      <c r="H794" s="63"/>
      <c r="I794" s="63"/>
      <c r="J794" s="63"/>
      <c r="K794" s="63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</row>
    <row r="795" customFormat="false" ht="12.75" hidden="false" customHeight="false" outlineLevel="0" collapsed="false">
      <c r="A795" s="68"/>
      <c r="B795" s="68"/>
      <c r="C795" s="68"/>
      <c r="D795" s="68"/>
      <c r="E795" s="68"/>
      <c r="F795" s="63"/>
      <c r="G795" s="63"/>
      <c r="H795" s="63"/>
      <c r="I795" s="63"/>
      <c r="J795" s="63"/>
      <c r="K795" s="63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</row>
    <row r="796" customFormat="false" ht="12.75" hidden="false" customHeight="false" outlineLevel="0" collapsed="false">
      <c r="A796" s="68"/>
      <c r="B796" s="68"/>
      <c r="C796" s="68"/>
      <c r="D796" s="68"/>
      <c r="E796" s="68"/>
      <c r="F796" s="63"/>
      <c r="G796" s="63"/>
      <c r="H796" s="63"/>
      <c r="I796" s="63"/>
      <c r="J796" s="63"/>
      <c r="K796" s="63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</row>
    <row r="797" customFormat="false" ht="12.75" hidden="false" customHeight="false" outlineLevel="0" collapsed="false">
      <c r="A797" s="68"/>
      <c r="B797" s="68"/>
      <c r="C797" s="68"/>
      <c r="D797" s="68"/>
      <c r="E797" s="68"/>
      <c r="F797" s="63"/>
      <c r="G797" s="63"/>
      <c r="H797" s="63"/>
      <c r="I797" s="63"/>
      <c r="J797" s="63"/>
      <c r="K797" s="63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</row>
    <row r="798" customFormat="false" ht="12.75" hidden="false" customHeight="false" outlineLevel="0" collapsed="false">
      <c r="A798" s="68"/>
      <c r="B798" s="68"/>
      <c r="C798" s="68"/>
      <c r="D798" s="68"/>
      <c r="E798" s="68"/>
      <c r="F798" s="63"/>
      <c r="G798" s="63"/>
      <c r="H798" s="63"/>
      <c r="I798" s="63"/>
      <c r="J798" s="63"/>
      <c r="K798" s="63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</row>
    <row r="799" customFormat="false" ht="12.75" hidden="false" customHeight="false" outlineLevel="0" collapsed="false">
      <c r="A799" s="68"/>
      <c r="B799" s="68"/>
      <c r="C799" s="68"/>
      <c r="D799" s="68"/>
      <c r="E799" s="68"/>
      <c r="F799" s="63"/>
      <c r="G799" s="63"/>
      <c r="H799" s="63"/>
      <c r="I799" s="63"/>
      <c r="J799" s="63"/>
      <c r="K799" s="63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</row>
    <row r="800" customFormat="false" ht="12.75" hidden="false" customHeight="false" outlineLevel="0" collapsed="false">
      <c r="A800" s="68"/>
      <c r="B800" s="68"/>
      <c r="C800" s="68"/>
      <c r="D800" s="68"/>
      <c r="E800" s="68"/>
      <c r="F800" s="63"/>
      <c r="G800" s="63"/>
      <c r="H800" s="63"/>
      <c r="I800" s="63"/>
      <c r="J800" s="63"/>
      <c r="K800" s="63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</row>
    <row r="801" customFormat="false" ht="12.75" hidden="false" customHeight="false" outlineLevel="0" collapsed="false">
      <c r="A801" s="68"/>
      <c r="B801" s="68"/>
      <c r="C801" s="68"/>
      <c r="D801" s="68"/>
      <c r="E801" s="68"/>
      <c r="F801" s="63"/>
      <c r="G801" s="63"/>
      <c r="H801" s="63"/>
      <c r="I801" s="63"/>
      <c r="J801" s="63"/>
      <c r="K801" s="63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</row>
    <row r="802" customFormat="false" ht="12.75" hidden="false" customHeight="false" outlineLevel="0" collapsed="false">
      <c r="A802" s="68"/>
      <c r="B802" s="68"/>
      <c r="C802" s="68"/>
      <c r="D802" s="68"/>
      <c r="E802" s="68"/>
      <c r="F802" s="63"/>
      <c r="G802" s="63"/>
      <c r="H802" s="63"/>
      <c r="I802" s="63"/>
      <c r="J802" s="63"/>
      <c r="K802" s="63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</row>
    <row r="803" customFormat="false" ht="12.75" hidden="false" customHeight="false" outlineLevel="0" collapsed="false">
      <c r="A803" s="68"/>
      <c r="B803" s="68"/>
      <c r="C803" s="68"/>
      <c r="D803" s="68"/>
      <c r="E803" s="68"/>
      <c r="F803" s="63"/>
      <c r="G803" s="63"/>
      <c r="H803" s="63"/>
      <c r="I803" s="63"/>
      <c r="J803" s="63"/>
      <c r="K803" s="63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</row>
    <row r="804" customFormat="false" ht="12.75" hidden="false" customHeight="false" outlineLevel="0" collapsed="false">
      <c r="A804" s="68"/>
      <c r="B804" s="68"/>
      <c r="C804" s="68"/>
      <c r="D804" s="68"/>
      <c r="E804" s="68"/>
      <c r="F804" s="63"/>
      <c r="G804" s="63"/>
      <c r="H804" s="63"/>
      <c r="I804" s="63"/>
      <c r="J804" s="63"/>
      <c r="K804" s="63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</row>
    <row r="805" customFormat="false" ht="12.75" hidden="false" customHeight="false" outlineLevel="0" collapsed="false">
      <c r="A805" s="68"/>
      <c r="B805" s="68"/>
      <c r="C805" s="68"/>
      <c r="D805" s="68"/>
      <c r="E805" s="68"/>
      <c r="F805" s="63"/>
      <c r="G805" s="63"/>
      <c r="H805" s="63"/>
      <c r="I805" s="63"/>
      <c r="J805" s="63"/>
      <c r="K805" s="63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</row>
    <row r="806" customFormat="false" ht="12.75" hidden="false" customHeight="false" outlineLevel="0" collapsed="false">
      <c r="A806" s="68"/>
      <c r="B806" s="68"/>
      <c r="C806" s="68"/>
      <c r="D806" s="68"/>
      <c r="E806" s="68"/>
      <c r="F806" s="63"/>
      <c r="G806" s="63"/>
      <c r="H806" s="63"/>
      <c r="I806" s="63"/>
      <c r="J806" s="63"/>
      <c r="K806" s="63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</row>
    <row r="807" customFormat="false" ht="12.75" hidden="false" customHeight="false" outlineLevel="0" collapsed="false">
      <c r="A807" s="68"/>
      <c r="B807" s="68"/>
      <c r="C807" s="68"/>
      <c r="D807" s="68"/>
      <c r="E807" s="68"/>
      <c r="F807" s="63"/>
      <c r="G807" s="63"/>
      <c r="H807" s="63"/>
      <c r="I807" s="63"/>
      <c r="J807" s="63"/>
      <c r="K807" s="63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</row>
    <row r="808" customFormat="false" ht="12.75" hidden="false" customHeight="false" outlineLevel="0" collapsed="false">
      <c r="A808" s="68"/>
      <c r="B808" s="68"/>
      <c r="C808" s="68"/>
      <c r="D808" s="68"/>
      <c r="E808" s="68"/>
      <c r="F808" s="63"/>
      <c r="G808" s="63"/>
      <c r="H808" s="63"/>
      <c r="I808" s="63"/>
      <c r="J808" s="63"/>
      <c r="K808" s="63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</row>
    <row r="809" customFormat="false" ht="12.75" hidden="false" customHeight="false" outlineLevel="0" collapsed="false">
      <c r="A809" s="68"/>
      <c r="B809" s="68"/>
      <c r="C809" s="68"/>
      <c r="D809" s="68"/>
      <c r="E809" s="68"/>
      <c r="F809" s="63"/>
      <c r="G809" s="63"/>
      <c r="H809" s="63"/>
      <c r="I809" s="63"/>
      <c r="J809" s="63"/>
      <c r="K809" s="63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</row>
    <row r="810" customFormat="false" ht="12.75" hidden="false" customHeight="false" outlineLevel="0" collapsed="false">
      <c r="A810" s="68"/>
      <c r="B810" s="68"/>
      <c r="C810" s="68"/>
      <c r="D810" s="68"/>
      <c r="E810" s="68"/>
      <c r="F810" s="63"/>
      <c r="G810" s="63"/>
      <c r="H810" s="63"/>
      <c r="I810" s="63"/>
      <c r="J810" s="63"/>
      <c r="K810" s="63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</row>
    <row r="811" customFormat="false" ht="12.75" hidden="false" customHeight="false" outlineLevel="0" collapsed="false">
      <c r="A811" s="68"/>
      <c r="B811" s="68"/>
      <c r="C811" s="68"/>
      <c r="D811" s="68"/>
      <c r="E811" s="68"/>
      <c r="F811" s="63"/>
      <c r="G811" s="63"/>
      <c r="H811" s="63"/>
      <c r="I811" s="63"/>
      <c r="J811" s="63"/>
      <c r="K811" s="63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</row>
    <row r="812" customFormat="false" ht="12.75" hidden="false" customHeight="false" outlineLevel="0" collapsed="false">
      <c r="A812" s="68"/>
      <c r="B812" s="68"/>
      <c r="C812" s="68"/>
      <c r="D812" s="68"/>
      <c r="E812" s="68"/>
      <c r="F812" s="63"/>
      <c r="G812" s="63"/>
      <c r="H812" s="63"/>
      <c r="I812" s="63"/>
      <c r="J812" s="63"/>
      <c r="K812" s="63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</row>
    <row r="813" customFormat="false" ht="12.75" hidden="false" customHeight="false" outlineLevel="0" collapsed="false">
      <c r="A813" s="68"/>
      <c r="B813" s="68"/>
      <c r="C813" s="68"/>
      <c r="D813" s="68"/>
      <c r="E813" s="68"/>
      <c r="F813" s="63"/>
      <c r="G813" s="63"/>
      <c r="H813" s="63"/>
      <c r="I813" s="63"/>
      <c r="J813" s="63"/>
      <c r="K813" s="63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</row>
    <row r="814" customFormat="false" ht="12.75" hidden="false" customHeight="false" outlineLevel="0" collapsed="false">
      <c r="A814" s="68"/>
      <c r="B814" s="68"/>
      <c r="C814" s="68"/>
      <c r="D814" s="68"/>
      <c r="E814" s="68"/>
      <c r="F814" s="63"/>
      <c r="G814" s="63"/>
      <c r="H814" s="63"/>
      <c r="I814" s="63"/>
      <c r="J814" s="63"/>
      <c r="K814" s="63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</row>
    <row r="815" customFormat="false" ht="12.75" hidden="false" customHeight="false" outlineLevel="0" collapsed="false">
      <c r="A815" s="68"/>
      <c r="B815" s="68"/>
      <c r="C815" s="68"/>
      <c r="D815" s="68"/>
      <c r="E815" s="68"/>
      <c r="F815" s="63"/>
      <c r="G815" s="63"/>
      <c r="H815" s="63"/>
      <c r="I815" s="63"/>
      <c r="J815" s="63"/>
      <c r="K815" s="63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</row>
    <row r="816" customFormat="false" ht="12.75" hidden="false" customHeight="false" outlineLevel="0" collapsed="false">
      <c r="A816" s="68"/>
      <c r="B816" s="68"/>
      <c r="C816" s="68"/>
      <c r="D816" s="68"/>
      <c r="E816" s="68"/>
      <c r="F816" s="63"/>
      <c r="G816" s="63"/>
      <c r="H816" s="63"/>
      <c r="I816" s="63"/>
      <c r="J816" s="63"/>
      <c r="K816" s="63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</row>
    <row r="817" customFormat="false" ht="12.75" hidden="false" customHeight="false" outlineLevel="0" collapsed="false">
      <c r="A817" s="68"/>
      <c r="B817" s="68"/>
      <c r="C817" s="68"/>
      <c r="D817" s="68"/>
      <c r="E817" s="68"/>
      <c r="F817" s="63"/>
      <c r="G817" s="63"/>
      <c r="H817" s="63"/>
      <c r="I817" s="63"/>
      <c r="J817" s="63"/>
      <c r="K817" s="63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</row>
    <row r="818" customFormat="false" ht="12.75" hidden="false" customHeight="false" outlineLevel="0" collapsed="false">
      <c r="A818" s="68"/>
      <c r="B818" s="68"/>
      <c r="C818" s="68"/>
      <c r="D818" s="68"/>
      <c r="E818" s="68"/>
      <c r="F818" s="63"/>
      <c r="G818" s="63"/>
      <c r="H818" s="63"/>
      <c r="I818" s="63"/>
      <c r="J818" s="63"/>
      <c r="K818" s="63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</row>
    <row r="819" customFormat="false" ht="12.75" hidden="false" customHeight="false" outlineLevel="0" collapsed="false">
      <c r="A819" s="68"/>
      <c r="B819" s="68"/>
      <c r="C819" s="68"/>
      <c r="D819" s="68"/>
      <c r="E819" s="68"/>
      <c r="F819" s="63"/>
      <c r="G819" s="63"/>
      <c r="H819" s="63"/>
      <c r="I819" s="63"/>
      <c r="J819" s="63"/>
      <c r="K819" s="63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</row>
    <row r="820" customFormat="false" ht="12.75" hidden="false" customHeight="false" outlineLevel="0" collapsed="false">
      <c r="A820" s="68"/>
      <c r="B820" s="68"/>
      <c r="C820" s="68"/>
      <c r="D820" s="68"/>
      <c r="E820" s="68"/>
      <c r="F820" s="63"/>
      <c r="G820" s="63"/>
      <c r="H820" s="63"/>
      <c r="I820" s="63"/>
      <c r="J820" s="63"/>
      <c r="K820" s="63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</row>
    <row r="821" customFormat="false" ht="12.75" hidden="false" customHeight="false" outlineLevel="0" collapsed="false">
      <c r="A821" s="68"/>
      <c r="B821" s="68"/>
      <c r="C821" s="68"/>
      <c r="D821" s="68"/>
      <c r="E821" s="68"/>
      <c r="F821" s="63"/>
      <c r="G821" s="63"/>
      <c r="H821" s="63"/>
      <c r="I821" s="63"/>
      <c r="J821" s="63"/>
      <c r="K821" s="63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</row>
    <row r="822" customFormat="false" ht="12.75" hidden="false" customHeight="false" outlineLevel="0" collapsed="false">
      <c r="A822" s="68"/>
      <c r="B822" s="68"/>
      <c r="C822" s="68"/>
      <c r="D822" s="68"/>
      <c r="E822" s="68"/>
      <c r="F822" s="63"/>
      <c r="G822" s="63"/>
      <c r="H822" s="63"/>
      <c r="I822" s="63"/>
      <c r="J822" s="63"/>
      <c r="K822" s="63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</row>
    <row r="823" customFormat="false" ht="12.75" hidden="false" customHeight="false" outlineLevel="0" collapsed="false">
      <c r="A823" s="68"/>
      <c r="B823" s="68"/>
      <c r="C823" s="68"/>
      <c r="D823" s="68"/>
      <c r="E823" s="68"/>
      <c r="F823" s="63"/>
      <c r="G823" s="63"/>
      <c r="H823" s="63"/>
      <c r="I823" s="63"/>
      <c r="J823" s="63"/>
      <c r="K823" s="63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</row>
    <row r="824" customFormat="false" ht="12.75" hidden="false" customHeight="false" outlineLevel="0" collapsed="false">
      <c r="A824" s="68"/>
      <c r="B824" s="68"/>
      <c r="C824" s="68"/>
      <c r="D824" s="68"/>
      <c r="E824" s="68"/>
      <c r="F824" s="63"/>
      <c r="G824" s="63"/>
      <c r="H824" s="63"/>
      <c r="I824" s="63"/>
      <c r="J824" s="63"/>
      <c r="K824" s="63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</row>
    <row r="825" customFormat="false" ht="12.75" hidden="false" customHeight="false" outlineLevel="0" collapsed="false">
      <c r="A825" s="68"/>
      <c r="B825" s="68"/>
      <c r="C825" s="68"/>
      <c r="D825" s="68"/>
      <c r="E825" s="68"/>
      <c r="F825" s="63"/>
      <c r="G825" s="63"/>
      <c r="H825" s="63"/>
      <c r="I825" s="63"/>
      <c r="J825" s="63"/>
      <c r="K825" s="63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</row>
    <row r="826" customFormat="false" ht="12.75" hidden="false" customHeight="false" outlineLevel="0" collapsed="false">
      <c r="A826" s="68"/>
      <c r="B826" s="68"/>
      <c r="C826" s="68"/>
      <c r="D826" s="68"/>
      <c r="E826" s="68"/>
      <c r="F826" s="63"/>
      <c r="G826" s="63"/>
      <c r="H826" s="63"/>
      <c r="I826" s="63"/>
      <c r="J826" s="63"/>
      <c r="K826" s="63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</row>
    <row r="827" customFormat="false" ht="12.75" hidden="false" customHeight="false" outlineLevel="0" collapsed="false">
      <c r="A827" s="68"/>
      <c r="B827" s="68"/>
      <c r="C827" s="68"/>
      <c r="D827" s="68"/>
      <c r="E827" s="68"/>
      <c r="F827" s="63"/>
      <c r="G827" s="63"/>
      <c r="H827" s="63"/>
      <c r="I827" s="63"/>
      <c r="J827" s="63"/>
      <c r="K827" s="63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</row>
    <row r="828" customFormat="false" ht="12.75" hidden="false" customHeight="false" outlineLevel="0" collapsed="false">
      <c r="A828" s="68"/>
      <c r="B828" s="68"/>
      <c r="C828" s="68"/>
      <c r="D828" s="68"/>
      <c r="E828" s="68"/>
      <c r="F828" s="63"/>
      <c r="G828" s="63"/>
      <c r="H828" s="63"/>
      <c r="I828" s="63"/>
      <c r="J828" s="63"/>
      <c r="K828" s="63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</row>
    <row r="829" customFormat="false" ht="12.75" hidden="false" customHeight="false" outlineLevel="0" collapsed="false">
      <c r="A829" s="68"/>
      <c r="B829" s="68"/>
      <c r="C829" s="68"/>
      <c r="D829" s="68"/>
      <c r="E829" s="68"/>
      <c r="F829" s="63"/>
      <c r="G829" s="63"/>
      <c r="H829" s="63"/>
      <c r="I829" s="63"/>
      <c r="J829" s="63"/>
      <c r="K829" s="63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</row>
    <row r="830" customFormat="false" ht="12.75" hidden="false" customHeight="false" outlineLevel="0" collapsed="false">
      <c r="A830" s="68"/>
      <c r="B830" s="68"/>
      <c r="C830" s="68"/>
      <c r="D830" s="68"/>
      <c r="E830" s="68"/>
      <c r="F830" s="63"/>
      <c r="G830" s="63"/>
      <c r="H830" s="63"/>
      <c r="I830" s="63"/>
      <c r="J830" s="63"/>
      <c r="K830" s="63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</row>
    <row r="831" customFormat="false" ht="12.75" hidden="false" customHeight="false" outlineLevel="0" collapsed="false">
      <c r="A831" s="68"/>
      <c r="B831" s="68"/>
      <c r="C831" s="68"/>
      <c r="D831" s="68"/>
      <c r="E831" s="68"/>
      <c r="F831" s="63"/>
      <c r="G831" s="63"/>
      <c r="H831" s="63"/>
      <c r="I831" s="63"/>
      <c r="J831" s="63"/>
      <c r="K831" s="63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</row>
    <row r="832" customFormat="false" ht="12.75" hidden="false" customHeight="false" outlineLevel="0" collapsed="false">
      <c r="A832" s="68"/>
      <c r="B832" s="68"/>
      <c r="C832" s="68"/>
      <c r="D832" s="68"/>
      <c r="E832" s="68"/>
      <c r="F832" s="63"/>
      <c r="G832" s="63"/>
      <c r="H832" s="63"/>
      <c r="I832" s="63"/>
      <c r="J832" s="63"/>
      <c r="K832" s="63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</row>
    <row r="833" customFormat="false" ht="12.75" hidden="false" customHeight="false" outlineLevel="0" collapsed="false">
      <c r="A833" s="68"/>
      <c r="B833" s="68"/>
      <c r="C833" s="68"/>
      <c r="D833" s="68"/>
      <c r="E833" s="68"/>
      <c r="F833" s="63"/>
      <c r="G833" s="63"/>
      <c r="H833" s="63"/>
      <c r="I833" s="63"/>
      <c r="J833" s="63"/>
      <c r="K833" s="63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</row>
    <row r="834" customFormat="false" ht="12.75" hidden="false" customHeight="false" outlineLevel="0" collapsed="false">
      <c r="A834" s="68"/>
      <c r="B834" s="68"/>
      <c r="C834" s="68"/>
      <c r="D834" s="68"/>
      <c r="E834" s="68"/>
      <c r="F834" s="63"/>
      <c r="G834" s="63"/>
      <c r="H834" s="63"/>
      <c r="I834" s="63"/>
      <c r="J834" s="63"/>
      <c r="K834" s="63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</row>
    <row r="835" customFormat="false" ht="12.75" hidden="false" customHeight="false" outlineLevel="0" collapsed="false">
      <c r="A835" s="68"/>
      <c r="B835" s="68"/>
      <c r="C835" s="68"/>
      <c r="D835" s="68"/>
      <c r="E835" s="68"/>
      <c r="F835" s="63"/>
      <c r="G835" s="63"/>
      <c r="H835" s="63"/>
      <c r="I835" s="63"/>
      <c r="J835" s="63"/>
      <c r="K835" s="63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</row>
    <row r="836" customFormat="false" ht="12.75" hidden="false" customHeight="false" outlineLevel="0" collapsed="false">
      <c r="A836" s="68"/>
      <c r="B836" s="68"/>
      <c r="C836" s="68"/>
      <c r="D836" s="68"/>
      <c r="E836" s="68"/>
      <c r="F836" s="63"/>
      <c r="G836" s="63"/>
      <c r="H836" s="63"/>
      <c r="I836" s="63"/>
      <c r="J836" s="63"/>
      <c r="K836" s="63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</row>
    <row r="837" customFormat="false" ht="12.75" hidden="false" customHeight="false" outlineLevel="0" collapsed="false">
      <c r="A837" s="68"/>
      <c r="B837" s="68"/>
      <c r="C837" s="68"/>
      <c r="D837" s="68"/>
      <c r="E837" s="68"/>
      <c r="F837" s="63"/>
      <c r="G837" s="63"/>
      <c r="H837" s="63"/>
      <c r="I837" s="63"/>
      <c r="J837" s="63"/>
      <c r="K837" s="63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</row>
    <row r="838" customFormat="false" ht="12.75" hidden="false" customHeight="false" outlineLevel="0" collapsed="false">
      <c r="A838" s="68"/>
      <c r="B838" s="68"/>
      <c r="C838" s="68"/>
      <c r="D838" s="68"/>
      <c r="E838" s="68"/>
      <c r="F838" s="63"/>
      <c r="G838" s="63"/>
      <c r="H838" s="63"/>
      <c r="I838" s="63"/>
      <c r="J838" s="63"/>
      <c r="K838" s="63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</row>
    <row r="839" customFormat="false" ht="12.75" hidden="false" customHeight="false" outlineLevel="0" collapsed="false">
      <c r="A839" s="68"/>
      <c r="B839" s="68"/>
      <c r="C839" s="68"/>
      <c r="D839" s="68"/>
      <c r="E839" s="68"/>
      <c r="F839" s="63"/>
      <c r="G839" s="63"/>
      <c r="H839" s="63"/>
      <c r="I839" s="63"/>
      <c r="J839" s="63"/>
      <c r="K839" s="63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</row>
    <row r="840" customFormat="false" ht="12.75" hidden="false" customHeight="false" outlineLevel="0" collapsed="false">
      <c r="A840" s="68"/>
      <c r="B840" s="68"/>
      <c r="C840" s="68"/>
      <c r="D840" s="68"/>
      <c r="E840" s="68"/>
      <c r="F840" s="63"/>
      <c r="G840" s="63"/>
      <c r="H840" s="63"/>
      <c r="I840" s="63"/>
      <c r="J840" s="63"/>
      <c r="K840" s="63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</row>
    <row r="841" customFormat="false" ht="12.75" hidden="false" customHeight="false" outlineLevel="0" collapsed="false">
      <c r="A841" s="68"/>
      <c r="B841" s="68"/>
      <c r="C841" s="68"/>
      <c r="D841" s="68"/>
      <c r="E841" s="68"/>
      <c r="F841" s="63"/>
      <c r="G841" s="63"/>
      <c r="H841" s="63"/>
      <c r="I841" s="63"/>
      <c r="J841" s="63"/>
      <c r="K841" s="63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</row>
    <row r="842" customFormat="false" ht="12.75" hidden="false" customHeight="false" outlineLevel="0" collapsed="false">
      <c r="A842" s="68"/>
      <c r="B842" s="68"/>
      <c r="C842" s="68"/>
      <c r="D842" s="68"/>
      <c r="E842" s="68"/>
      <c r="F842" s="63"/>
      <c r="G842" s="63"/>
      <c r="H842" s="63"/>
      <c r="I842" s="63"/>
      <c r="J842" s="63"/>
      <c r="K842" s="63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</row>
    <row r="843" customFormat="false" ht="12.75" hidden="false" customHeight="false" outlineLevel="0" collapsed="false">
      <c r="A843" s="68"/>
      <c r="B843" s="68"/>
      <c r="C843" s="68"/>
      <c r="D843" s="68"/>
      <c r="E843" s="68"/>
      <c r="F843" s="63"/>
      <c r="G843" s="63"/>
      <c r="H843" s="63"/>
      <c r="I843" s="63"/>
      <c r="J843" s="63"/>
      <c r="K843" s="63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</row>
    <row r="844" customFormat="false" ht="12.75" hidden="false" customHeight="false" outlineLevel="0" collapsed="false">
      <c r="A844" s="68"/>
      <c r="B844" s="68"/>
      <c r="C844" s="68"/>
      <c r="D844" s="68"/>
      <c r="E844" s="68"/>
      <c r="F844" s="63"/>
      <c r="G844" s="63"/>
      <c r="H844" s="63"/>
      <c r="I844" s="63"/>
      <c r="J844" s="63"/>
      <c r="K844" s="63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</row>
    <row r="845" customFormat="false" ht="12.75" hidden="false" customHeight="false" outlineLevel="0" collapsed="false">
      <c r="A845" s="68"/>
      <c r="B845" s="68"/>
      <c r="C845" s="68"/>
      <c r="D845" s="68"/>
      <c r="E845" s="68"/>
      <c r="F845" s="63"/>
      <c r="G845" s="63"/>
      <c r="H845" s="63"/>
      <c r="I845" s="63"/>
      <c r="J845" s="63"/>
      <c r="K845" s="63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</row>
    <row r="846" customFormat="false" ht="12.75" hidden="false" customHeight="false" outlineLevel="0" collapsed="false">
      <c r="A846" s="68"/>
      <c r="B846" s="68"/>
      <c r="C846" s="68"/>
      <c r="D846" s="68"/>
      <c r="E846" s="68"/>
      <c r="F846" s="63"/>
      <c r="G846" s="63"/>
      <c r="H846" s="63"/>
      <c r="I846" s="63"/>
      <c r="J846" s="63"/>
      <c r="K846" s="63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</row>
    <row r="847" customFormat="false" ht="12.75" hidden="false" customHeight="false" outlineLevel="0" collapsed="false">
      <c r="A847" s="68"/>
      <c r="B847" s="68"/>
      <c r="C847" s="68"/>
      <c r="D847" s="68"/>
      <c r="E847" s="68"/>
      <c r="F847" s="63"/>
      <c r="G847" s="63"/>
      <c r="H847" s="63"/>
      <c r="I847" s="63"/>
      <c r="J847" s="63"/>
      <c r="K847" s="63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</row>
    <row r="848" customFormat="false" ht="12.75" hidden="false" customHeight="false" outlineLevel="0" collapsed="false">
      <c r="A848" s="68"/>
      <c r="B848" s="68"/>
      <c r="C848" s="68"/>
      <c r="D848" s="68"/>
      <c r="E848" s="68"/>
      <c r="F848" s="63"/>
      <c r="G848" s="63"/>
      <c r="H848" s="63"/>
      <c r="I848" s="63"/>
      <c r="J848" s="63"/>
      <c r="K848" s="63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</row>
    <row r="849" customFormat="false" ht="12.75" hidden="false" customHeight="false" outlineLevel="0" collapsed="false">
      <c r="A849" s="68"/>
      <c r="B849" s="68"/>
      <c r="C849" s="68"/>
      <c r="D849" s="68"/>
      <c r="E849" s="68"/>
      <c r="F849" s="63"/>
      <c r="G849" s="63"/>
      <c r="H849" s="63"/>
      <c r="I849" s="63"/>
      <c r="J849" s="63"/>
      <c r="K849" s="63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</row>
    <row r="850" customFormat="false" ht="12.75" hidden="false" customHeight="false" outlineLevel="0" collapsed="false">
      <c r="A850" s="68"/>
      <c r="B850" s="68"/>
      <c r="C850" s="68"/>
      <c r="D850" s="68"/>
      <c r="E850" s="68"/>
      <c r="F850" s="63"/>
      <c r="G850" s="63"/>
      <c r="H850" s="63"/>
      <c r="I850" s="63"/>
      <c r="J850" s="63"/>
      <c r="K850" s="63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</row>
    <row r="851" customFormat="false" ht="12.75" hidden="false" customHeight="false" outlineLevel="0" collapsed="false">
      <c r="A851" s="68"/>
      <c r="B851" s="68"/>
      <c r="C851" s="68"/>
      <c r="D851" s="68"/>
      <c r="E851" s="68"/>
      <c r="F851" s="63"/>
      <c r="G851" s="63"/>
      <c r="H851" s="63"/>
      <c r="I851" s="63"/>
      <c r="J851" s="63"/>
      <c r="K851" s="63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</row>
    <row r="852" customFormat="false" ht="12.75" hidden="false" customHeight="false" outlineLevel="0" collapsed="false">
      <c r="A852" s="68"/>
      <c r="B852" s="68"/>
      <c r="C852" s="68"/>
      <c r="D852" s="68"/>
      <c r="E852" s="68"/>
      <c r="F852" s="63"/>
      <c r="G852" s="63"/>
      <c r="H852" s="63"/>
      <c r="I852" s="63"/>
      <c r="J852" s="63"/>
      <c r="K852" s="63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</row>
    <row r="853" customFormat="false" ht="12.75" hidden="false" customHeight="false" outlineLevel="0" collapsed="false">
      <c r="A853" s="68"/>
      <c r="B853" s="68"/>
      <c r="C853" s="68"/>
      <c r="D853" s="68"/>
      <c r="E853" s="68"/>
      <c r="F853" s="63"/>
      <c r="G853" s="63"/>
      <c r="H853" s="63"/>
      <c r="I853" s="63"/>
      <c r="J853" s="63"/>
      <c r="K853" s="63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</row>
    <row r="854" customFormat="false" ht="12.75" hidden="false" customHeight="false" outlineLevel="0" collapsed="false">
      <c r="A854" s="68"/>
      <c r="B854" s="68"/>
      <c r="C854" s="68"/>
      <c r="D854" s="68"/>
      <c r="E854" s="68"/>
      <c r="F854" s="63"/>
      <c r="G854" s="63"/>
      <c r="H854" s="63"/>
      <c r="I854" s="63"/>
      <c r="J854" s="63"/>
      <c r="K854" s="63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</row>
    <row r="855" customFormat="false" ht="12.75" hidden="false" customHeight="false" outlineLevel="0" collapsed="false">
      <c r="A855" s="68"/>
      <c r="B855" s="68"/>
      <c r="C855" s="68"/>
      <c r="D855" s="68"/>
      <c r="E855" s="68"/>
      <c r="F855" s="63"/>
      <c r="G855" s="63"/>
      <c r="H855" s="63"/>
      <c r="I855" s="63"/>
      <c r="J855" s="63"/>
      <c r="K855" s="63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</row>
    <row r="856" customFormat="false" ht="12.75" hidden="false" customHeight="false" outlineLevel="0" collapsed="false">
      <c r="A856" s="68"/>
      <c r="B856" s="68"/>
      <c r="C856" s="68"/>
      <c r="D856" s="68"/>
      <c r="E856" s="68"/>
      <c r="F856" s="63"/>
      <c r="G856" s="63"/>
      <c r="H856" s="63"/>
      <c r="I856" s="63"/>
      <c r="J856" s="63"/>
      <c r="K856" s="63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</row>
    <row r="857" customFormat="false" ht="12.75" hidden="false" customHeight="false" outlineLevel="0" collapsed="false">
      <c r="A857" s="68"/>
      <c r="B857" s="68"/>
      <c r="C857" s="68"/>
      <c r="D857" s="68"/>
      <c r="E857" s="68"/>
      <c r="F857" s="63"/>
      <c r="G857" s="63"/>
      <c r="H857" s="63"/>
      <c r="I857" s="63"/>
      <c r="J857" s="63"/>
      <c r="K857" s="63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</row>
    <row r="858" customFormat="false" ht="12.75" hidden="false" customHeight="false" outlineLevel="0" collapsed="false">
      <c r="A858" s="68"/>
      <c r="B858" s="68"/>
      <c r="C858" s="68"/>
      <c r="D858" s="68"/>
      <c r="E858" s="68"/>
      <c r="F858" s="63"/>
      <c r="G858" s="63"/>
      <c r="H858" s="63"/>
      <c r="I858" s="63"/>
      <c r="J858" s="63"/>
      <c r="K858" s="63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</row>
    <row r="859" customFormat="false" ht="12.75" hidden="false" customHeight="false" outlineLevel="0" collapsed="false">
      <c r="A859" s="68"/>
      <c r="B859" s="68"/>
      <c r="C859" s="68"/>
      <c r="D859" s="68"/>
      <c r="E859" s="68"/>
      <c r="F859" s="63"/>
      <c r="G859" s="63"/>
      <c r="H859" s="63"/>
      <c r="I859" s="63"/>
      <c r="J859" s="63"/>
      <c r="K859" s="63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</row>
    <row r="860" customFormat="false" ht="12.75" hidden="false" customHeight="false" outlineLevel="0" collapsed="false">
      <c r="A860" s="68"/>
      <c r="B860" s="68"/>
      <c r="C860" s="68"/>
      <c r="D860" s="68"/>
      <c r="E860" s="68"/>
      <c r="F860" s="63"/>
      <c r="G860" s="63"/>
      <c r="H860" s="63"/>
      <c r="I860" s="63"/>
      <c r="J860" s="63"/>
      <c r="K860" s="63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</row>
    <row r="861" customFormat="false" ht="12.75" hidden="false" customHeight="false" outlineLevel="0" collapsed="false">
      <c r="A861" s="68"/>
      <c r="B861" s="68"/>
      <c r="C861" s="68"/>
      <c r="D861" s="68"/>
      <c r="E861" s="68"/>
      <c r="F861" s="63"/>
      <c r="G861" s="63"/>
      <c r="H861" s="63"/>
      <c r="I861" s="63"/>
      <c r="J861" s="63"/>
      <c r="K861" s="63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</row>
    <row r="862" customFormat="false" ht="12.75" hidden="false" customHeight="false" outlineLevel="0" collapsed="false">
      <c r="A862" s="68"/>
      <c r="B862" s="68"/>
      <c r="C862" s="68"/>
      <c r="D862" s="68"/>
      <c r="E862" s="68"/>
      <c r="F862" s="63"/>
      <c r="G862" s="63"/>
      <c r="H862" s="63"/>
      <c r="I862" s="63"/>
      <c r="J862" s="63"/>
      <c r="K862" s="63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</row>
    <row r="863" customFormat="false" ht="12.75" hidden="false" customHeight="false" outlineLevel="0" collapsed="false">
      <c r="A863" s="68"/>
      <c r="B863" s="68"/>
      <c r="C863" s="68"/>
      <c r="D863" s="68"/>
      <c r="E863" s="68"/>
      <c r="F863" s="63"/>
      <c r="G863" s="63"/>
      <c r="H863" s="63"/>
      <c r="I863" s="63"/>
      <c r="J863" s="63"/>
      <c r="K863" s="63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</row>
    <row r="864" customFormat="false" ht="12.75" hidden="false" customHeight="false" outlineLevel="0" collapsed="false">
      <c r="A864" s="68"/>
      <c r="B864" s="68"/>
      <c r="C864" s="68"/>
      <c r="D864" s="68"/>
      <c r="E864" s="68"/>
      <c r="F864" s="63"/>
      <c r="G864" s="63"/>
      <c r="H864" s="63"/>
      <c r="I864" s="63"/>
      <c r="J864" s="63"/>
      <c r="K864" s="63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</row>
    <row r="865" customFormat="false" ht="12.75" hidden="false" customHeight="false" outlineLevel="0" collapsed="false">
      <c r="A865" s="68"/>
      <c r="B865" s="68"/>
      <c r="C865" s="68"/>
      <c r="D865" s="68"/>
      <c r="E865" s="68"/>
      <c r="F865" s="63"/>
      <c r="G865" s="63"/>
      <c r="H865" s="63"/>
      <c r="I865" s="63"/>
      <c r="J865" s="63"/>
      <c r="K865" s="63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</row>
    <row r="866" customFormat="false" ht="12.75" hidden="false" customHeight="false" outlineLevel="0" collapsed="false">
      <c r="A866" s="68"/>
      <c r="B866" s="68"/>
      <c r="C866" s="68"/>
      <c r="D866" s="68"/>
      <c r="E866" s="68"/>
      <c r="F866" s="63"/>
      <c r="G866" s="63"/>
      <c r="H866" s="63"/>
      <c r="I866" s="63"/>
      <c r="J866" s="63"/>
      <c r="K866" s="63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</row>
    <row r="867" customFormat="false" ht="12.75" hidden="false" customHeight="false" outlineLevel="0" collapsed="false">
      <c r="A867" s="68"/>
      <c r="B867" s="68"/>
      <c r="C867" s="68"/>
      <c r="D867" s="68"/>
      <c r="E867" s="68"/>
      <c r="F867" s="63"/>
      <c r="G867" s="63"/>
      <c r="H867" s="63"/>
      <c r="I867" s="63"/>
      <c r="J867" s="63"/>
      <c r="K867" s="63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</row>
    <row r="868" customFormat="false" ht="12.75" hidden="false" customHeight="false" outlineLevel="0" collapsed="false">
      <c r="A868" s="68"/>
      <c r="B868" s="68"/>
      <c r="C868" s="68"/>
      <c r="D868" s="68"/>
      <c r="E868" s="68"/>
      <c r="F868" s="63"/>
      <c r="G868" s="63"/>
      <c r="H868" s="63"/>
      <c r="I868" s="63"/>
      <c r="J868" s="63"/>
      <c r="K868" s="63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</row>
    <row r="869" customFormat="false" ht="12.75" hidden="false" customHeight="false" outlineLevel="0" collapsed="false">
      <c r="A869" s="68"/>
      <c r="B869" s="68"/>
      <c r="C869" s="68"/>
      <c r="D869" s="68"/>
      <c r="E869" s="68"/>
      <c r="F869" s="63"/>
      <c r="G869" s="63"/>
      <c r="H869" s="63"/>
      <c r="I869" s="63"/>
      <c r="J869" s="63"/>
      <c r="K869" s="63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</row>
    <row r="870" customFormat="false" ht="12.75" hidden="false" customHeight="false" outlineLevel="0" collapsed="false">
      <c r="A870" s="68"/>
      <c r="B870" s="68"/>
      <c r="C870" s="68"/>
      <c r="D870" s="68"/>
      <c r="E870" s="68"/>
      <c r="F870" s="63"/>
      <c r="G870" s="63"/>
      <c r="H870" s="63"/>
      <c r="I870" s="63"/>
      <c r="J870" s="63"/>
      <c r="K870" s="63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</row>
    <row r="871" customFormat="false" ht="12.75" hidden="false" customHeight="false" outlineLevel="0" collapsed="false">
      <c r="A871" s="68"/>
      <c r="B871" s="68"/>
      <c r="C871" s="68"/>
      <c r="D871" s="68"/>
      <c r="E871" s="68"/>
      <c r="F871" s="63"/>
      <c r="G871" s="63"/>
      <c r="H871" s="63"/>
      <c r="I871" s="63"/>
      <c r="J871" s="63"/>
      <c r="K871" s="63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</row>
    <row r="872" customFormat="false" ht="12.75" hidden="false" customHeight="false" outlineLevel="0" collapsed="false">
      <c r="A872" s="68"/>
      <c r="B872" s="68"/>
      <c r="C872" s="68"/>
      <c r="D872" s="68"/>
      <c r="E872" s="68"/>
      <c r="F872" s="63"/>
      <c r="G872" s="63"/>
      <c r="H872" s="63"/>
      <c r="I872" s="63"/>
      <c r="J872" s="63"/>
      <c r="K872" s="63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</row>
    <row r="873" customFormat="false" ht="12.75" hidden="false" customHeight="false" outlineLevel="0" collapsed="false">
      <c r="A873" s="68"/>
      <c r="B873" s="68"/>
      <c r="C873" s="68"/>
      <c r="D873" s="68"/>
      <c r="E873" s="68"/>
      <c r="F873" s="63"/>
      <c r="G873" s="63"/>
      <c r="H873" s="63"/>
      <c r="I873" s="63"/>
      <c r="J873" s="63"/>
      <c r="K873" s="63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</row>
    <row r="874" customFormat="false" ht="12.75" hidden="false" customHeight="false" outlineLevel="0" collapsed="false">
      <c r="A874" s="68"/>
      <c r="B874" s="68"/>
      <c r="C874" s="68"/>
      <c r="D874" s="68"/>
      <c r="E874" s="68"/>
      <c r="F874" s="63"/>
      <c r="G874" s="63"/>
      <c r="H874" s="63"/>
      <c r="I874" s="63"/>
      <c r="J874" s="63"/>
      <c r="K874" s="63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</row>
    <row r="875" customFormat="false" ht="12.75" hidden="false" customHeight="false" outlineLevel="0" collapsed="false">
      <c r="A875" s="68"/>
      <c r="B875" s="68"/>
      <c r="C875" s="68"/>
      <c r="D875" s="68"/>
      <c r="E875" s="68"/>
      <c r="F875" s="63"/>
      <c r="G875" s="63"/>
      <c r="H875" s="63"/>
      <c r="I875" s="63"/>
      <c r="J875" s="63"/>
      <c r="K875" s="63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</row>
    <row r="876" customFormat="false" ht="12.75" hidden="false" customHeight="false" outlineLevel="0" collapsed="false">
      <c r="A876" s="68"/>
      <c r="B876" s="68"/>
      <c r="C876" s="68"/>
      <c r="D876" s="68"/>
      <c r="E876" s="68"/>
      <c r="F876" s="63"/>
      <c r="G876" s="63"/>
      <c r="H876" s="63"/>
      <c r="I876" s="63"/>
      <c r="J876" s="63"/>
      <c r="K876" s="63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</row>
    <row r="877" customFormat="false" ht="12.75" hidden="false" customHeight="false" outlineLevel="0" collapsed="false">
      <c r="A877" s="68"/>
      <c r="B877" s="68"/>
      <c r="C877" s="68"/>
      <c r="D877" s="68"/>
      <c r="E877" s="68"/>
      <c r="F877" s="63"/>
      <c r="G877" s="63"/>
      <c r="H877" s="63"/>
      <c r="I877" s="63"/>
      <c r="J877" s="63"/>
      <c r="K877" s="63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</row>
    <row r="878" customFormat="false" ht="12.75" hidden="false" customHeight="false" outlineLevel="0" collapsed="false">
      <c r="A878" s="68"/>
      <c r="B878" s="68"/>
      <c r="C878" s="68"/>
      <c r="D878" s="68"/>
      <c r="E878" s="68"/>
      <c r="F878" s="63"/>
      <c r="G878" s="63"/>
      <c r="H878" s="63"/>
      <c r="I878" s="63"/>
      <c r="J878" s="63"/>
      <c r="K878" s="63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</row>
    <row r="879" customFormat="false" ht="12.75" hidden="false" customHeight="false" outlineLevel="0" collapsed="false">
      <c r="A879" s="68"/>
      <c r="B879" s="68"/>
      <c r="C879" s="68"/>
      <c r="D879" s="68"/>
      <c r="E879" s="68"/>
      <c r="F879" s="63"/>
      <c r="G879" s="63"/>
      <c r="H879" s="63"/>
      <c r="I879" s="63"/>
      <c r="J879" s="63"/>
      <c r="K879" s="63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</row>
    <row r="880" customFormat="false" ht="12.75" hidden="false" customHeight="false" outlineLevel="0" collapsed="false">
      <c r="A880" s="68"/>
      <c r="B880" s="68"/>
      <c r="C880" s="68"/>
      <c r="D880" s="68"/>
      <c r="E880" s="68"/>
      <c r="F880" s="63"/>
      <c r="G880" s="63"/>
      <c r="H880" s="63"/>
      <c r="I880" s="63"/>
      <c r="J880" s="63"/>
      <c r="K880" s="63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</row>
    <row r="881" customFormat="false" ht="12.75" hidden="false" customHeight="false" outlineLevel="0" collapsed="false">
      <c r="A881" s="68"/>
      <c r="B881" s="68"/>
      <c r="C881" s="68"/>
      <c r="D881" s="68"/>
      <c r="E881" s="68"/>
      <c r="F881" s="63"/>
      <c r="G881" s="63"/>
      <c r="H881" s="63"/>
      <c r="I881" s="63"/>
      <c r="J881" s="63"/>
      <c r="K881" s="63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</row>
    <row r="882" customFormat="false" ht="12.75" hidden="false" customHeight="false" outlineLevel="0" collapsed="false">
      <c r="A882" s="68"/>
      <c r="B882" s="68"/>
      <c r="C882" s="68"/>
      <c r="D882" s="68"/>
      <c r="E882" s="68"/>
      <c r="F882" s="63"/>
      <c r="G882" s="63"/>
      <c r="H882" s="63"/>
      <c r="I882" s="63"/>
      <c r="J882" s="63"/>
      <c r="K882" s="63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</row>
    <row r="883" customFormat="false" ht="12.75" hidden="false" customHeight="false" outlineLevel="0" collapsed="false">
      <c r="A883" s="68"/>
      <c r="B883" s="68"/>
      <c r="C883" s="68"/>
      <c r="D883" s="68"/>
      <c r="E883" s="68"/>
      <c r="F883" s="63"/>
      <c r="G883" s="63"/>
      <c r="H883" s="63"/>
      <c r="I883" s="63"/>
      <c r="J883" s="63"/>
      <c r="K883" s="63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</row>
    <row r="884" customFormat="false" ht="12.75" hidden="false" customHeight="false" outlineLevel="0" collapsed="false">
      <c r="A884" s="68"/>
      <c r="B884" s="68"/>
      <c r="C884" s="68"/>
      <c r="D884" s="68"/>
      <c r="E884" s="68"/>
      <c r="F884" s="63"/>
      <c r="G884" s="63"/>
      <c r="H884" s="63"/>
      <c r="I884" s="63"/>
      <c r="J884" s="63"/>
      <c r="K884" s="63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</row>
    <row r="885" customFormat="false" ht="12.75" hidden="false" customHeight="false" outlineLevel="0" collapsed="false">
      <c r="A885" s="68"/>
      <c r="B885" s="68"/>
      <c r="C885" s="68"/>
      <c r="D885" s="68"/>
      <c r="E885" s="68"/>
      <c r="F885" s="63"/>
      <c r="G885" s="63"/>
      <c r="H885" s="63"/>
      <c r="I885" s="63"/>
      <c r="J885" s="63"/>
      <c r="K885" s="63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</row>
    <row r="886" customFormat="false" ht="12.75" hidden="false" customHeight="false" outlineLevel="0" collapsed="false">
      <c r="A886" s="68"/>
      <c r="B886" s="68"/>
      <c r="C886" s="68"/>
      <c r="D886" s="68"/>
      <c r="E886" s="68"/>
      <c r="F886" s="63"/>
      <c r="G886" s="63"/>
      <c r="H886" s="63"/>
      <c r="I886" s="63"/>
      <c r="J886" s="63"/>
      <c r="K886" s="63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</row>
    <row r="887" customFormat="false" ht="12.75" hidden="false" customHeight="false" outlineLevel="0" collapsed="false">
      <c r="A887" s="68"/>
      <c r="B887" s="68"/>
      <c r="C887" s="68"/>
      <c r="D887" s="68"/>
      <c r="E887" s="68"/>
      <c r="F887" s="63"/>
      <c r="G887" s="63"/>
      <c r="H887" s="63"/>
      <c r="I887" s="63"/>
      <c r="J887" s="63"/>
      <c r="K887" s="63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</row>
    <row r="888" customFormat="false" ht="12.75" hidden="false" customHeight="false" outlineLevel="0" collapsed="false">
      <c r="A888" s="68"/>
      <c r="B888" s="68"/>
      <c r="C888" s="68"/>
      <c r="D888" s="68"/>
      <c r="E888" s="68"/>
      <c r="F888" s="63"/>
      <c r="G888" s="63"/>
      <c r="H888" s="63"/>
      <c r="I888" s="63"/>
      <c r="J888" s="63"/>
      <c r="K888" s="63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</row>
    <row r="889" customFormat="false" ht="12.75" hidden="false" customHeight="false" outlineLevel="0" collapsed="false">
      <c r="A889" s="68"/>
      <c r="B889" s="68"/>
      <c r="C889" s="68"/>
      <c r="D889" s="68"/>
      <c r="E889" s="68"/>
      <c r="F889" s="63"/>
      <c r="G889" s="63"/>
      <c r="H889" s="63"/>
      <c r="I889" s="63"/>
      <c r="J889" s="63"/>
      <c r="K889" s="63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</row>
    <row r="890" customFormat="false" ht="12.75" hidden="false" customHeight="false" outlineLevel="0" collapsed="false">
      <c r="A890" s="68"/>
      <c r="B890" s="68"/>
      <c r="C890" s="68"/>
      <c r="D890" s="68"/>
      <c r="E890" s="68"/>
      <c r="F890" s="63"/>
      <c r="G890" s="63"/>
      <c r="H890" s="63"/>
      <c r="I890" s="63"/>
      <c r="J890" s="63"/>
      <c r="K890" s="63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</row>
    <row r="891" customFormat="false" ht="12.75" hidden="false" customHeight="false" outlineLevel="0" collapsed="false">
      <c r="A891" s="68"/>
      <c r="B891" s="68"/>
      <c r="C891" s="68"/>
      <c r="D891" s="68"/>
      <c r="E891" s="68"/>
      <c r="F891" s="63"/>
      <c r="G891" s="63"/>
      <c r="H891" s="63"/>
      <c r="I891" s="63"/>
      <c r="J891" s="63"/>
      <c r="K891" s="63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</row>
    <row r="892" customFormat="false" ht="12.75" hidden="false" customHeight="false" outlineLevel="0" collapsed="false">
      <c r="A892" s="68"/>
      <c r="B892" s="68"/>
      <c r="C892" s="68"/>
      <c r="D892" s="68"/>
      <c r="E892" s="68"/>
      <c r="F892" s="63"/>
      <c r="G892" s="63"/>
      <c r="H892" s="63"/>
      <c r="I892" s="63"/>
      <c r="J892" s="63"/>
      <c r="K892" s="63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</row>
    <row r="893" customFormat="false" ht="12.75" hidden="false" customHeight="false" outlineLevel="0" collapsed="false">
      <c r="A893" s="68"/>
      <c r="B893" s="68"/>
      <c r="C893" s="68"/>
      <c r="D893" s="68"/>
      <c r="E893" s="68"/>
      <c r="F893" s="63"/>
      <c r="G893" s="63"/>
      <c r="H893" s="63"/>
      <c r="I893" s="63"/>
      <c r="J893" s="63"/>
      <c r="K893" s="63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</row>
    <row r="894" customFormat="false" ht="12.75" hidden="false" customHeight="false" outlineLevel="0" collapsed="false">
      <c r="A894" s="68"/>
      <c r="B894" s="68"/>
      <c r="C894" s="68"/>
      <c r="D894" s="68"/>
      <c r="E894" s="68"/>
      <c r="F894" s="63"/>
      <c r="G894" s="63"/>
      <c r="H894" s="63"/>
      <c r="I894" s="63"/>
      <c r="J894" s="63"/>
      <c r="K894" s="63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</row>
    <row r="895" customFormat="false" ht="12.75" hidden="false" customHeight="false" outlineLevel="0" collapsed="false">
      <c r="A895" s="68"/>
      <c r="B895" s="68"/>
      <c r="C895" s="68"/>
      <c r="D895" s="68"/>
      <c r="E895" s="68"/>
      <c r="F895" s="63"/>
      <c r="G895" s="63"/>
      <c r="H895" s="63"/>
      <c r="I895" s="63"/>
      <c r="J895" s="63"/>
      <c r="K895" s="63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</row>
    <row r="896" customFormat="false" ht="12.75" hidden="false" customHeight="false" outlineLevel="0" collapsed="false">
      <c r="A896" s="68"/>
      <c r="B896" s="68"/>
      <c r="C896" s="68"/>
      <c r="D896" s="68"/>
      <c r="E896" s="68"/>
      <c r="F896" s="63"/>
      <c r="G896" s="63"/>
      <c r="H896" s="63"/>
      <c r="I896" s="63"/>
      <c r="J896" s="63"/>
      <c r="K896" s="63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</row>
    <row r="897" customFormat="false" ht="12.75" hidden="false" customHeight="false" outlineLevel="0" collapsed="false">
      <c r="A897" s="68"/>
      <c r="B897" s="68"/>
      <c r="C897" s="68"/>
      <c r="D897" s="68"/>
      <c r="E897" s="68"/>
      <c r="F897" s="63"/>
      <c r="G897" s="63"/>
      <c r="H897" s="63"/>
      <c r="I897" s="63"/>
      <c r="J897" s="63"/>
      <c r="K897" s="63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</row>
    <row r="898" customFormat="false" ht="12.75" hidden="false" customHeight="false" outlineLevel="0" collapsed="false">
      <c r="A898" s="68"/>
      <c r="B898" s="68"/>
      <c r="C898" s="68"/>
      <c r="D898" s="68"/>
      <c r="E898" s="68"/>
      <c r="F898" s="63"/>
      <c r="G898" s="63"/>
      <c r="H898" s="63"/>
      <c r="I898" s="63"/>
      <c r="J898" s="63"/>
      <c r="K898" s="63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</row>
    <row r="899" customFormat="false" ht="12.75" hidden="false" customHeight="false" outlineLevel="0" collapsed="false">
      <c r="A899" s="68"/>
      <c r="B899" s="68"/>
      <c r="C899" s="68"/>
      <c r="D899" s="68"/>
      <c r="E899" s="68"/>
      <c r="F899" s="63"/>
      <c r="G899" s="63"/>
      <c r="H899" s="63"/>
      <c r="I899" s="63"/>
      <c r="J899" s="63"/>
      <c r="K899" s="63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</row>
    <row r="900" customFormat="false" ht="12.75" hidden="false" customHeight="false" outlineLevel="0" collapsed="false">
      <c r="A900" s="68"/>
      <c r="B900" s="68"/>
      <c r="C900" s="68"/>
      <c r="D900" s="68"/>
      <c r="E900" s="68"/>
      <c r="F900" s="63"/>
      <c r="G900" s="63"/>
      <c r="H900" s="63"/>
      <c r="I900" s="63"/>
      <c r="J900" s="63"/>
      <c r="K900" s="63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</row>
    <row r="901" customFormat="false" ht="12.75" hidden="false" customHeight="false" outlineLevel="0" collapsed="false">
      <c r="A901" s="68"/>
      <c r="B901" s="68"/>
      <c r="C901" s="68"/>
      <c r="D901" s="68"/>
      <c r="E901" s="68"/>
      <c r="F901" s="63"/>
      <c r="G901" s="63"/>
      <c r="H901" s="63"/>
      <c r="I901" s="63"/>
      <c r="J901" s="63"/>
      <c r="K901" s="63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</row>
    <row r="902" customFormat="false" ht="12.75" hidden="false" customHeight="false" outlineLevel="0" collapsed="false">
      <c r="A902" s="68"/>
      <c r="B902" s="68"/>
      <c r="C902" s="68"/>
      <c r="D902" s="68"/>
      <c r="E902" s="68"/>
      <c r="F902" s="63"/>
      <c r="G902" s="63"/>
      <c r="H902" s="63"/>
      <c r="I902" s="63"/>
      <c r="J902" s="63"/>
      <c r="K902" s="63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</row>
    <row r="903" customFormat="false" ht="12.75" hidden="false" customHeight="false" outlineLevel="0" collapsed="false">
      <c r="A903" s="68"/>
      <c r="B903" s="68"/>
      <c r="C903" s="68"/>
      <c r="D903" s="68"/>
      <c r="E903" s="68"/>
      <c r="F903" s="63"/>
      <c r="G903" s="63"/>
      <c r="H903" s="63"/>
      <c r="I903" s="63"/>
      <c r="J903" s="63"/>
      <c r="K903" s="63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</row>
    <row r="904" customFormat="false" ht="12.75" hidden="false" customHeight="false" outlineLevel="0" collapsed="false">
      <c r="A904" s="68"/>
      <c r="B904" s="68"/>
      <c r="C904" s="68"/>
      <c r="D904" s="68"/>
      <c r="E904" s="68"/>
      <c r="F904" s="63"/>
      <c r="G904" s="63"/>
      <c r="H904" s="63"/>
      <c r="I904" s="63"/>
      <c r="J904" s="63"/>
      <c r="K904" s="63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</row>
    <row r="905" customFormat="false" ht="12.75" hidden="false" customHeight="false" outlineLevel="0" collapsed="false">
      <c r="A905" s="68"/>
      <c r="B905" s="68"/>
      <c r="C905" s="68"/>
      <c r="D905" s="68"/>
      <c r="E905" s="68"/>
      <c r="F905" s="63"/>
      <c r="G905" s="63"/>
      <c r="H905" s="63"/>
      <c r="I905" s="63"/>
      <c r="J905" s="63"/>
      <c r="K905" s="63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</row>
    <row r="906" customFormat="false" ht="12.75" hidden="false" customHeight="false" outlineLevel="0" collapsed="false">
      <c r="A906" s="68"/>
      <c r="B906" s="68"/>
      <c r="C906" s="68"/>
      <c r="D906" s="68"/>
      <c r="E906" s="68"/>
      <c r="F906" s="63"/>
      <c r="G906" s="63"/>
      <c r="H906" s="63"/>
      <c r="I906" s="63"/>
      <c r="J906" s="63"/>
      <c r="K906" s="63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</row>
    <row r="907" customFormat="false" ht="12.75" hidden="false" customHeight="false" outlineLevel="0" collapsed="false">
      <c r="A907" s="68"/>
      <c r="B907" s="68"/>
      <c r="C907" s="68"/>
      <c r="D907" s="68"/>
      <c r="E907" s="68"/>
      <c r="F907" s="63"/>
      <c r="G907" s="63"/>
      <c r="H907" s="63"/>
      <c r="I907" s="63"/>
      <c r="J907" s="63"/>
      <c r="K907" s="63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</row>
    <row r="908" customFormat="false" ht="12.75" hidden="false" customHeight="false" outlineLevel="0" collapsed="false">
      <c r="A908" s="68"/>
      <c r="B908" s="68"/>
      <c r="C908" s="68"/>
      <c r="D908" s="68"/>
      <c r="E908" s="68"/>
      <c r="F908" s="63"/>
      <c r="G908" s="63"/>
      <c r="H908" s="63"/>
      <c r="I908" s="63"/>
      <c r="J908" s="63"/>
      <c r="K908" s="63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</row>
    <row r="909" customFormat="false" ht="12.75" hidden="false" customHeight="false" outlineLevel="0" collapsed="false">
      <c r="A909" s="68"/>
      <c r="B909" s="68"/>
      <c r="C909" s="68"/>
      <c r="D909" s="68"/>
      <c r="E909" s="68"/>
      <c r="F909" s="63"/>
      <c r="G909" s="63"/>
      <c r="H909" s="63"/>
      <c r="I909" s="63"/>
      <c r="J909" s="63"/>
      <c r="K909" s="63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</row>
    <row r="910" customFormat="false" ht="12.75" hidden="false" customHeight="false" outlineLevel="0" collapsed="false">
      <c r="A910" s="68"/>
      <c r="B910" s="68"/>
      <c r="C910" s="68"/>
      <c r="D910" s="68"/>
      <c r="E910" s="68"/>
      <c r="F910" s="63"/>
      <c r="G910" s="63"/>
      <c r="H910" s="63"/>
      <c r="I910" s="63"/>
      <c r="J910" s="63"/>
      <c r="K910" s="63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  <c r="BL910" s="68"/>
      <c r="BM910" s="68"/>
      <c r="BN910" s="68"/>
      <c r="BO910" s="68"/>
      <c r="BP910" s="68"/>
      <c r="BQ910" s="68"/>
      <c r="BR910" s="68"/>
      <c r="BS910" s="68"/>
      <c r="BT910" s="68"/>
      <c r="BU910" s="68"/>
      <c r="BV910" s="68"/>
      <c r="BW910" s="68"/>
      <c r="BX910" s="68"/>
    </row>
    <row r="911" customFormat="false" ht="12.75" hidden="false" customHeight="false" outlineLevel="0" collapsed="false">
      <c r="A911" s="68"/>
      <c r="B911" s="68"/>
      <c r="C911" s="68"/>
      <c r="D911" s="68"/>
      <c r="E911" s="68"/>
      <c r="F911" s="63"/>
      <c r="G911" s="63"/>
      <c r="H911" s="63"/>
      <c r="I911" s="63"/>
      <c r="J911" s="63"/>
      <c r="K911" s="63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  <c r="BL911" s="68"/>
      <c r="BM911" s="68"/>
      <c r="BN911" s="68"/>
      <c r="BO911" s="68"/>
      <c r="BP911" s="68"/>
      <c r="BQ911" s="68"/>
      <c r="BR911" s="68"/>
      <c r="BS911" s="68"/>
      <c r="BT911" s="68"/>
      <c r="BU911" s="68"/>
      <c r="BV911" s="68"/>
      <c r="BW911" s="68"/>
      <c r="BX911" s="68"/>
    </row>
    <row r="912" customFormat="false" ht="12.75" hidden="false" customHeight="false" outlineLevel="0" collapsed="false">
      <c r="A912" s="68"/>
      <c r="B912" s="68"/>
      <c r="C912" s="68"/>
      <c r="D912" s="68"/>
      <c r="E912" s="68"/>
      <c r="F912" s="63"/>
      <c r="G912" s="63"/>
      <c r="H912" s="63"/>
      <c r="I912" s="63"/>
      <c r="J912" s="63"/>
      <c r="K912" s="63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</row>
    <row r="913" customFormat="false" ht="12.75" hidden="false" customHeight="false" outlineLevel="0" collapsed="false">
      <c r="A913" s="68"/>
      <c r="B913" s="68"/>
      <c r="C913" s="68"/>
      <c r="D913" s="68"/>
      <c r="E913" s="68"/>
      <c r="F913" s="63"/>
      <c r="G913" s="63"/>
      <c r="H913" s="63"/>
      <c r="I913" s="63"/>
      <c r="J913" s="63"/>
      <c r="K913" s="63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/>
      <c r="BP913" s="68"/>
      <c r="BQ913" s="68"/>
      <c r="BR913" s="68"/>
      <c r="BS913" s="68"/>
      <c r="BT913" s="68"/>
      <c r="BU913" s="68"/>
      <c r="BV913" s="68"/>
      <c r="BW913" s="68"/>
      <c r="BX913" s="68"/>
    </row>
    <row r="914" customFormat="false" ht="12.75" hidden="false" customHeight="false" outlineLevel="0" collapsed="false">
      <c r="A914" s="68"/>
      <c r="B914" s="68"/>
      <c r="C914" s="68"/>
      <c r="D914" s="68"/>
      <c r="E914" s="68"/>
      <c r="F914" s="63"/>
      <c r="G914" s="63"/>
      <c r="H914" s="63"/>
      <c r="I914" s="63"/>
      <c r="J914" s="63"/>
      <c r="K914" s="63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</row>
    <row r="915" customFormat="false" ht="12.75" hidden="false" customHeight="false" outlineLevel="0" collapsed="false">
      <c r="A915" s="68"/>
      <c r="B915" s="68"/>
      <c r="C915" s="68"/>
      <c r="D915" s="68"/>
      <c r="E915" s="68"/>
      <c r="F915" s="63"/>
      <c r="G915" s="63"/>
      <c r="H915" s="63"/>
      <c r="I915" s="63"/>
      <c r="J915" s="63"/>
      <c r="K915" s="63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</row>
    <row r="916" customFormat="false" ht="12.75" hidden="false" customHeight="false" outlineLevel="0" collapsed="false">
      <c r="A916" s="68"/>
      <c r="B916" s="68"/>
      <c r="C916" s="68"/>
      <c r="D916" s="68"/>
      <c r="E916" s="68"/>
      <c r="F916" s="63"/>
      <c r="G916" s="63"/>
      <c r="H916" s="63"/>
      <c r="I916" s="63"/>
      <c r="J916" s="63"/>
      <c r="K916" s="63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</row>
    <row r="917" customFormat="false" ht="12.75" hidden="false" customHeight="false" outlineLevel="0" collapsed="false">
      <c r="A917" s="68"/>
      <c r="B917" s="68"/>
      <c r="C917" s="68"/>
      <c r="D917" s="68"/>
      <c r="E917" s="68"/>
      <c r="F917" s="63"/>
      <c r="G917" s="63"/>
      <c r="H917" s="63"/>
      <c r="I917" s="63"/>
      <c r="J917" s="63"/>
      <c r="K917" s="63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  <c r="BL917" s="68"/>
      <c r="BM917" s="68"/>
      <c r="BN917" s="68"/>
      <c r="BO917" s="68"/>
      <c r="BP917" s="68"/>
      <c r="BQ917" s="68"/>
      <c r="BR917" s="68"/>
      <c r="BS917" s="68"/>
      <c r="BT917" s="68"/>
      <c r="BU917" s="68"/>
      <c r="BV917" s="68"/>
      <c r="BW917" s="68"/>
      <c r="BX917" s="68"/>
    </row>
    <row r="918" customFormat="false" ht="12.75" hidden="false" customHeight="false" outlineLevel="0" collapsed="false">
      <c r="A918" s="68"/>
      <c r="B918" s="68"/>
      <c r="C918" s="68"/>
      <c r="D918" s="68"/>
      <c r="E918" s="68"/>
      <c r="F918" s="63"/>
      <c r="G918" s="63"/>
      <c r="H918" s="63"/>
      <c r="I918" s="63"/>
      <c r="J918" s="63"/>
      <c r="K918" s="63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  <c r="BL918" s="68"/>
      <c r="BM918" s="68"/>
      <c r="BN918" s="68"/>
      <c r="BO918" s="68"/>
      <c r="BP918" s="68"/>
      <c r="BQ918" s="68"/>
      <c r="BR918" s="68"/>
      <c r="BS918" s="68"/>
      <c r="BT918" s="68"/>
      <c r="BU918" s="68"/>
      <c r="BV918" s="68"/>
      <c r="BW918" s="68"/>
      <c r="BX918" s="68"/>
    </row>
    <row r="919" customFormat="false" ht="12.75" hidden="false" customHeight="false" outlineLevel="0" collapsed="false">
      <c r="A919" s="68"/>
      <c r="B919" s="68"/>
      <c r="C919" s="68"/>
      <c r="D919" s="68"/>
      <c r="E919" s="68"/>
      <c r="F919" s="63"/>
      <c r="G919" s="63"/>
      <c r="H919" s="63"/>
      <c r="I919" s="63"/>
      <c r="J919" s="63"/>
      <c r="K919" s="63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  <c r="BL919" s="68"/>
      <c r="BM919" s="68"/>
      <c r="BN919" s="68"/>
      <c r="BO919" s="68"/>
      <c r="BP919" s="68"/>
      <c r="BQ919" s="68"/>
      <c r="BR919" s="68"/>
      <c r="BS919" s="68"/>
      <c r="BT919" s="68"/>
      <c r="BU919" s="68"/>
      <c r="BV919" s="68"/>
      <c r="BW919" s="68"/>
      <c r="BX919" s="68"/>
    </row>
    <row r="920" customFormat="false" ht="12.75" hidden="false" customHeight="false" outlineLevel="0" collapsed="false">
      <c r="A920" s="68"/>
      <c r="B920" s="68"/>
      <c r="C920" s="68"/>
      <c r="D920" s="68"/>
      <c r="E920" s="68"/>
      <c r="F920" s="63"/>
      <c r="G920" s="63"/>
      <c r="H920" s="63"/>
      <c r="I920" s="63"/>
      <c r="J920" s="63"/>
      <c r="K920" s="63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  <c r="BL920" s="68"/>
      <c r="BM920" s="68"/>
      <c r="BN920" s="68"/>
      <c r="BO920" s="68"/>
      <c r="BP920" s="68"/>
      <c r="BQ920" s="68"/>
      <c r="BR920" s="68"/>
      <c r="BS920" s="68"/>
      <c r="BT920" s="68"/>
      <c r="BU920" s="68"/>
      <c r="BV920" s="68"/>
      <c r="BW920" s="68"/>
      <c r="BX920" s="68"/>
    </row>
    <row r="921" customFormat="false" ht="12.75" hidden="false" customHeight="false" outlineLevel="0" collapsed="false">
      <c r="A921" s="68"/>
      <c r="B921" s="68"/>
      <c r="C921" s="68"/>
      <c r="D921" s="68"/>
      <c r="E921" s="68"/>
      <c r="F921" s="63"/>
      <c r="G921" s="63"/>
      <c r="H921" s="63"/>
      <c r="I921" s="63"/>
      <c r="J921" s="63"/>
      <c r="K921" s="63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  <c r="BL921" s="68"/>
      <c r="BM921" s="68"/>
      <c r="BN921" s="68"/>
      <c r="BO921" s="68"/>
      <c r="BP921" s="68"/>
      <c r="BQ921" s="68"/>
      <c r="BR921" s="68"/>
      <c r="BS921" s="68"/>
      <c r="BT921" s="68"/>
      <c r="BU921" s="68"/>
      <c r="BV921" s="68"/>
      <c r="BW921" s="68"/>
      <c r="BX921" s="68"/>
    </row>
    <row r="922" customFormat="false" ht="12.75" hidden="false" customHeight="false" outlineLevel="0" collapsed="false">
      <c r="A922" s="68"/>
      <c r="B922" s="68"/>
      <c r="C922" s="68"/>
      <c r="D922" s="68"/>
      <c r="E922" s="68"/>
      <c r="F922" s="63"/>
      <c r="G922" s="63"/>
      <c r="H922" s="63"/>
      <c r="I922" s="63"/>
      <c r="J922" s="63"/>
      <c r="K922" s="63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</row>
    <row r="923" customFormat="false" ht="12.75" hidden="false" customHeight="false" outlineLevel="0" collapsed="false">
      <c r="A923" s="68"/>
      <c r="B923" s="68"/>
      <c r="C923" s="68"/>
      <c r="D923" s="68"/>
      <c r="E923" s="68"/>
      <c r="F923" s="63"/>
      <c r="G923" s="63"/>
      <c r="H923" s="63"/>
      <c r="I923" s="63"/>
      <c r="J923" s="63"/>
      <c r="K923" s="63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  <c r="BL923" s="68"/>
      <c r="BM923" s="68"/>
      <c r="BN923" s="68"/>
      <c r="BO923" s="68"/>
      <c r="BP923" s="68"/>
      <c r="BQ923" s="68"/>
      <c r="BR923" s="68"/>
      <c r="BS923" s="68"/>
      <c r="BT923" s="68"/>
      <c r="BU923" s="68"/>
      <c r="BV923" s="68"/>
      <c r="BW923" s="68"/>
      <c r="BX923" s="68"/>
    </row>
    <row r="924" customFormat="false" ht="12.75" hidden="false" customHeight="false" outlineLevel="0" collapsed="false">
      <c r="A924" s="68"/>
      <c r="B924" s="68"/>
      <c r="C924" s="68"/>
      <c r="D924" s="68"/>
      <c r="E924" s="68"/>
      <c r="F924" s="63"/>
      <c r="G924" s="63"/>
      <c r="H924" s="63"/>
      <c r="I924" s="63"/>
      <c r="J924" s="63"/>
      <c r="K924" s="63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  <c r="BL924" s="68"/>
      <c r="BM924" s="68"/>
      <c r="BN924" s="68"/>
      <c r="BO924" s="68"/>
      <c r="BP924" s="68"/>
      <c r="BQ924" s="68"/>
      <c r="BR924" s="68"/>
      <c r="BS924" s="68"/>
      <c r="BT924" s="68"/>
      <c r="BU924" s="68"/>
      <c r="BV924" s="68"/>
      <c r="BW924" s="68"/>
      <c r="BX924" s="68"/>
    </row>
    <row r="925" customFormat="false" ht="12.75" hidden="false" customHeight="false" outlineLevel="0" collapsed="false">
      <c r="A925" s="68"/>
      <c r="B925" s="68"/>
      <c r="C925" s="68"/>
      <c r="D925" s="68"/>
      <c r="E925" s="68"/>
      <c r="F925" s="63"/>
      <c r="G925" s="63"/>
      <c r="H925" s="63"/>
      <c r="I925" s="63"/>
      <c r="J925" s="63"/>
      <c r="K925" s="63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</row>
    <row r="926" customFormat="false" ht="12.75" hidden="false" customHeight="false" outlineLevel="0" collapsed="false">
      <c r="A926" s="68"/>
      <c r="B926" s="68"/>
      <c r="C926" s="68"/>
      <c r="D926" s="68"/>
      <c r="E926" s="68"/>
      <c r="F926" s="63"/>
      <c r="G926" s="63"/>
      <c r="H926" s="63"/>
      <c r="I926" s="63"/>
      <c r="J926" s="63"/>
      <c r="K926" s="63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</row>
    <row r="927" customFormat="false" ht="12.75" hidden="false" customHeight="false" outlineLevel="0" collapsed="false">
      <c r="A927" s="68"/>
      <c r="B927" s="68"/>
      <c r="C927" s="68"/>
      <c r="D927" s="68"/>
      <c r="E927" s="68"/>
      <c r="F927" s="63"/>
      <c r="G927" s="63"/>
      <c r="H927" s="63"/>
      <c r="I927" s="63"/>
      <c r="J927" s="63"/>
      <c r="K927" s="63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</row>
    <row r="928" customFormat="false" ht="12.75" hidden="false" customHeight="false" outlineLevel="0" collapsed="false">
      <c r="A928" s="68"/>
      <c r="B928" s="68"/>
      <c r="C928" s="68"/>
      <c r="D928" s="68"/>
      <c r="E928" s="68"/>
      <c r="F928" s="63"/>
      <c r="G928" s="63"/>
      <c r="H928" s="63"/>
      <c r="I928" s="63"/>
      <c r="J928" s="63"/>
      <c r="K928" s="63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</row>
    <row r="929" customFormat="false" ht="12.75" hidden="false" customHeight="false" outlineLevel="0" collapsed="false">
      <c r="A929" s="68"/>
      <c r="B929" s="68"/>
      <c r="C929" s="68"/>
      <c r="D929" s="68"/>
      <c r="E929" s="68"/>
      <c r="F929" s="63"/>
      <c r="G929" s="63"/>
      <c r="H929" s="63"/>
      <c r="I929" s="63"/>
      <c r="J929" s="63"/>
      <c r="K929" s="63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</row>
    <row r="930" customFormat="false" ht="12.75" hidden="false" customHeight="false" outlineLevel="0" collapsed="false">
      <c r="A930" s="68"/>
      <c r="B930" s="68"/>
      <c r="C930" s="68"/>
      <c r="D930" s="68"/>
      <c r="E930" s="68"/>
      <c r="F930" s="63"/>
      <c r="G930" s="63"/>
      <c r="H930" s="63"/>
      <c r="I930" s="63"/>
      <c r="J930" s="63"/>
      <c r="K930" s="63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</row>
    <row r="931" customFormat="false" ht="12.75" hidden="false" customHeight="false" outlineLevel="0" collapsed="false">
      <c r="A931" s="68"/>
      <c r="B931" s="68"/>
      <c r="C931" s="68"/>
      <c r="D931" s="68"/>
      <c r="E931" s="68"/>
      <c r="F931" s="63"/>
      <c r="G931" s="63"/>
      <c r="H931" s="63"/>
      <c r="I931" s="63"/>
      <c r="J931" s="63"/>
      <c r="K931" s="63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</row>
    <row r="932" customFormat="false" ht="12.75" hidden="false" customHeight="false" outlineLevel="0" collapsed="false">
      <c r="A932" s="68"/>
      <c r="B932" s="68"/>
      <c r="C932" s="68"/>
      <c r="D932" s="68"/>
      <c r="E932" s="68"/>
      <c r="F932" s="63"/>
      <c r="G932" s="63"/>
      <c r="H932" s="63"/>
      <c r="I932" s="63"/>
      <c r="J932" s="63"/>
      <c r="K932" s="63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</row>
    <row r="933" customFormat="false" ht="12.75" hidden="false" customHeight="false" outlineLevel="0" collapsed="false">
      <c r="A933" s="68"/>
      <c r="B933" s="68"/>
      <c r="C933" s="68"/>
      <c r="D933" s="68"/>
      <c r="E933" s="68"/>
      <c r="F933" s="63"/>
      <c r="G933" s="63"/>
      <c r="H933" s="63"/>
      <c r="I933" s="63"/>
      <c r="J933" s="63"/>
      <c r="K933" s="63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</row>
    <row r="934" customFormat="false" ht="12.75" hidden="false" customHeight="false" outlineLevel="0" collapsed="false">
      <c r="A934" s="68"/>
      <c r="B934" s="68"/>
      <c r="C934" s="68"/>
      <c r="D934" s="68"/>
      <c r="E934" s="68"/>
      <c r="F934" s="63"/>
      <c r="G934" s="63"/>
      <c r="H934" s="63"/>
      <c r="I934" s="63"/>
      <c r="J934" s="63"/>
      <c r="K934" s="63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</row>
    <row r="935" customFormat="false" ht="12.75" hidden="false" customHeight="false" outlineLevel="0" collapsed="false">
      <c r="A935" s="68"/>
      <c r="B935" s="68"/>
      <c r="C935" s="68"/>
      <c r="D935" s="68"/>
      <c r="E935" s="68"/>
      <c r="F935" s="63"/>
      <c r="G935" s="63"/>
      <c r="H935" s="63"/>
      <c r="I935" s="63"/>
      <c r="J935" s="63"/>
      <c r="K935" s="63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</row>
    <row r="936" customFormat="false" ht="12.75" hidden="false" customHeight="false" outlineLevel="0" collapsed="false">
      <c r="A936" s="68"/>
      <c r="B936" s="68"/>
      <c r="C936" s="68"/>
      <c r="D936" s="68"/>
      <c r="E936" s="68"/>
      <c r="F936" s="63"/>
      <c r="G936" s="63"/>
      <c r="H936" s="63"/>
      <c r="I936" s="63"/>
      <c r="J936" s="63"/>
      <c r="K936" s="63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</row>
    <row r="937" customFormat="false" ht="12.75" hidden="false" customHeight="false" outlineLevel="0" collapsed="false">
      <c r="A937" s="68"/>
      <c r="B937" s="68"/>
      <c r="C937" s="68"/>
      <c r="D937" s="68"/>
      <c r="E937" s="68"/>
      <c r="F937" s="63"/>
      <c r="G937" s="63"/>
      <c r="H937" s="63"/>
      <c r="I937" s="63"/>
      <c r="J937" s="63"/>
      <c r="K937" s="63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</row>
    <row r="938" customFormat="false" ht="12.75" hidden="false" customHeight="false" outlineLevel="0" collapsed="false">
      <c r="A938" s="68"/>
      <c r="B938" s="68"/>
      <c r="C938" s="68"/>
      <c r="D938" s="68"/>
      <c r="E938" s="68"/>
      <c r="F938" s="63"/>
      <c r="G938" s="63"/>
      <c r="H938" s="63"/>
      <c r="I938" s="63"/>
      <c r="J938" s="63"/>
      <c r="K938" s="63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</row>
    <row r="939" customFormat="false" ht="12.75" hidden="false" customHeight="false" outlineLevel="0" collapsed="false">
      <c r="A939" s="68"/>
      <c r="B939" s="68"/>
      <c r="C939" s="68"/>
      <c r="D939" s="68"/>
      <c r="E939" s="68"/>
      <c r="F939" s="63"/>
      <c r="G939" s="63"/>
      <c r="H939" s="63"/>
      <c r="I939" s="63"/>
      <c r="J939" s="63"/>
      <c r="K939" s="63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</row>
    <row r="940" customFormat="false" ht="12.75" hidden="false" customHeight="false" outlineLevel="0" collapsed="false">
      <c r="A940" s="68"/>
      <c r="B940" s="68"/>
      <c r="C940" s="68"/>
      <c r="D940" s="68"/>
      <c r="E940" s="68"/>
      <c r="F940" s="63"/>
      <c r="G940" s="63"/>
      <c r="H940" s="63"/>
      <c r="I940" s="63"/>
      <c r="J940" s="63"/>
      <c r="K940" s="63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</row>
    <row r="941" customFormat="false" ht="12.75" hidden="false" customHeight="false" outlineLevel="0" collapsed="false">
      <c r="A941" s="68"/>
      <c r="B941" s="68"/>
      <c r="C941" s="68"/>
      <c r="D941" s="68"/>
      <c r="E941" s="68"/>
      <c r="F941" s="63"/>
      <c r="G941" s="63"/>
      <c r="H941" s="63"/>
      <c r="I941" s="63"/>
      <c r="J941" s="63"/>
      <c r="K941" s="63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  <c r="BL941" s="68"/>
      <c r="BM941" s="68"/>
      <c r="BN941" s="68"/>
      <c r="BO941" s="68"/>
      <c r="BP941" s="68"/>
      <c r="BQ941" s="68"/>
      <c r="BR941" s="68"/>
      <c r="BS941" s="68"/>
      <c r="BT941" s="68"/>
      <c r="BU941" s="68"/>
      <c r="BV941" s="68"/>
      <c r="BW941" s="68"/>
      <c r="BX941" s="68"/>
    </row>
    <row r="942" customFormat="false" ht="12.75" hidden="false" customHeight="false" outlineLevel="0" collapsed="false">
      <c r="A942" s="68"/>
      <c r="B942" s="68"/>
      <c r="C942" s="68"/>
      <c r="D942" s="68"/>
      <c r="E942" s="68"/>
      <c r="F942" s="63"/>
      <c r="G942" s="63"/>
      <c r="H942" s="63"/>
      <c r="I942" s="63"/>
      <c r="J942" s="63"/>
      <c r="K942" s="63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  <c r="BL942" s="68"/>
      <c r="BM942" s="68"/>
      <c r="BN942" s="68"/>
      <c r="BO942" s="68"/>
      <c r="BP942" s="68"/>
      <c r="BQ942" s="68"/>
      <c r="BR942" s="68"/>
      <c r="BS942" s="68"/>
      <c r="BT942" s="68"/>
      <c r="BU942" s="68"/>
      <c r="BV942" s="68"/>
      <c r="BW942" s="68"/>
      <c r="BX942" s="68"/>
    </row>
    <row r="943" customFormat="false" ht="12.75" hidden="false" customHeight="false" outlineLevel="0" collapsed="false">
      <c r="A943" s="68"/>
      <c r="B943" s="68"/>
      <c r="C943" s="68"/>
      <c r="D943" s="68"/>
      <c r="E943" s="68"/>
      <c r="F943" s="63"/>
      <c r="G943" s="63"/>
      <c r="H943" s="63"/>
      <c r="I943" s="63"/>
      <c r="J943" s="63"/>
      <c r="K943" s="63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</row>
    <row r="944" customFormat="false" ht="12.75" hidden="false" customHeight="false" outlineLevel="0" collapsed="false">
      <c r="A944" s="68"/>
      <c r="B944" s="68"/>
      <c r="C944" s="68"/>
      <c r="D944" s="68"/>
      <c r="E944" s="68"/>
      <c r="F944" s="63"/>
      <c r="G944" s="63"/>
      <c r="H944" s="63"/>
      <c r="I944" s="63"/>
      <c r="J944" s="63"/>
      <c r="K944" s="63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</row>
    <row r="945" customFormat="false" ht="12.75" hidden="false" customHeight="false" outlineLevel="0" collapsed="false">
      <c r="A945" s="68"/>
      <c r="B945" s="68"/>
      <c r="C945" s="68"/>
      <c r="D945" s="68"/>
      <c r="E945" s="68"/>
      <c r="F945" s="63"/>
      <c r="G945" s="63"/>
      <c r="H945" s="63"/>
      <c r="I945" s="63"/>
      <c r="J945" s="63"/>
      <c r="K945" s="63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  <c r="BL945" s="68"/>
      <c r="BM945" s="68"/>
      <c r="BN945" s="68"/>
      <c r="BO945" s="68"/>
      <c r="BP945" s="68"/>
      <c r="BQ945" s="68"/>
      <c r="BR945" s="68"/>
      <c r="BS945" s="68"/>
      <c r="BT945" s="68"/>
      <c r="BU945" s="68"/>
      <c r="BV945" s="68"/>
      <c r="BW945" s="68"/>
      <c r="BX945" s="68"/>
    </row>
    <row r="946" customFormat="false" ht="12.75" hidden="false" customHeight="false" outlineLevel="0" collapsed="false">
      <c r="A946" s="68"/>
      <c r="B946" s="68"/>
      <c r="C946" s="68"/>
      <c r="D946" s="68"/>
      <c r="E946" s="68"/>
      <c r="F946" s="63"/>
      <c r="G946" s="63"/>
      <c r="H946" s="63"/>
      <c r="I946" s="63"/>
      <c r="J946" s="63"/>
      <c r="K946" s="63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  <c r="BL946" s="68"/>
      <c r="BM946" s="68"/>
      <c r="BN946" s="68"/>
      <c r="BO946" s="68"/>
      <c r="BP946" s="68"/>
      <c r="BQ946" s="68"/>
      <c r="BR946" s="68"/>
      <c r="BS946" s="68"/>
      <c r="BT946" s="68"/>
      <c r="BU946" s="68"/>
      <c r="BV946" s="68"/>
      <c r="BW946" s="68"/>
      <c r="BX946" s="68"/>
    </row>
    <row r="947" customFormat="false" ht="12.75" hidden="false" customHeight="false" outlineLevel="0" collapsed="false">
      <c r="A947" s="68"/>
      <c r="B947" s="68"/>
      <c r="C947" s="68"/>
      <c r="D947" s="68"/>
      <c r="E947" s="68"/>
      <c r="F947" s="63"/>
      <c r="G947" s="63"/>
      <c r="H947" s="63"/>
      <c r="I947" s="63"/>
      <c r="J947" s="63"/>
      <c r="K947" s="63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</row>
    <row r="948" customFormat="false" ht="12.75" hidden="false" customHeight="false" outlineLevel="0" collapsed="false">
      <c r="A948" s="68"/>
      <c r="B948" s="68"/>
      <c r="C948" s="68"/>
      <c r="D948" s="68"/>
      <c r="E948" s="68"/>
      <c r="F948" s="63"/>
      <c r="G948" s="63"/>
      <c r="H948" s="63"/>
      <c r="I948" s="63"/>
      <c r="J948" s="63"/>
      <c r="K948" s="63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  <c r="BL948" s="68"/>
      <c r="BM948" s="68"/>
      <c r="BN948" s="68"/>
      <c r="BO948" s="68"/>
      <c r="BP948" s="68"/>
      <c r="BQ948" s="68"/>
      <c r="BR948" s="68"/>
      <c r="BS948" s="68"/>
      <c r="BT948" s="68"/>
      <c r="BU948" s="68"/>
      <c r="BV948" s="68"/>
      <c r="BW948" s="68"/>
      <c r="BX948" s="68"/>
    </row>
    <row r="949" customFormat="false" ht="12.75" hidden="false" customHeight="false" outlineLevel="0" collapsed="false">
      <c r="A949" s="68"/>
      <c r="B949" s="68"/>
      <c r="C949" s="68"/>
      <c r="D949" s="68"/>
      <c r="E949" s="68"/>
      <c r="F949" s="63"/>
      <c r="G949" s="63"/>
      <c r="H949" s="63"/>
      <c r="I949" s="63"/>
      <c r="J949" s="63"/>
      <c r="K949" s="63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  <c r="BL949" s="68"/>
      <c r="BM949" s="68"/>
      <c r="BN949" s="68"/>
      <c r="BO949" s="68"/>
      <c r="BP949" s="68"/>
      <c r="BQ949" s="68"/>
      <c r="BR949" s="68"/>
      <c r="BS949" s="68"/>
      <c r="BT949" s="68"/>
      <c r="BU949" s="68"/>
      <c r="BV949" s="68"/>
      <c r="BW949" s="68"/>
      <c r="BX949" s="68"/>
    </row>
    <row r="950" customFormat="false" ht="12.75" hidden="false" customHeight="false" outlineLevel="0" collapsed="false">
      <c r="A950" s="68"/>
      <c r="B950" s="68"/>
      <c r="C950" s="68"/>
      <c r="D950" s="68"/>
      <c r="E950" s="68"/>
      <c r="F950" s="63"/>
      <c r="G950" s="63"/>
      <c r="H950" s="63"/>
      <c r="I950" s="63"/>
      <c r="J950" s="63"/>
      <c r="K950" s="63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  <c r="BL950" s="68"/>
      <c r="BM950" s="68"/>
      <c r="BN950" s="68"/>
      <c r="BO950" s="68"/>
      <c r="BP950" s="68"/>
      <c r="BQ950" s="68"/>
      <c r="BR950" s="68"/>
      <c r="BS950" s="68"/>
      <c r="BT950" s="68"/>
      <c r="BU950" s="68"/>
      <c r="BV950" s="68"/>
      <c r="BW950" s="68"/>
      <c r="BX950" s="68"/>
    </row>
    <row r="951" customFormat="false" ht="12.75" hidden="false" customHeight="false" outlineLevel="0" collapsed="false">
      <c r="A951" s="68"/>
      <c r="B951" s="68"/>
      <c r="C951" s="68"/>
      <c r="D951" s="68"/>
      <c r="E951" s="68"/>
      <c r="F951" s="63"/>
      <c r="G951" s="63"/>
      <c r="H951" s="63"/>
      <c r="I951" s="63"/>
      <c r="J951" s="63"/>
      <c r="K951" s="63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</row>
    <row r="952" customFormat="false" ht="12.75" hidden="false" customHeight="false" outlineLevel="0" collapsed="false">
      <c r="A952" s="68"/>
      <c r="B952" s="68"/>
      <c r="C952" s="68"/>
      <c r="D952" s="68"/>
      <c r="E952" s="68"/>
      <c r="F952" s="63"/>
      <c r="G952" s="63"/>
      <c r="H952" s="63"/>
      <c r="I952" s="63"/>
      <c r="J952" s="63"/>
      <c r="K952" s="63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</row>
    <row r="953" customFormat="false" ht="12.75" hidden="false" customHeight="false" outlineLevel="0" collapsed="false">
      <c r="A953" s="68"/>
      <c r="B953" s="68"/>
      <c r="C953" s="68"/>
      <c r="D953" s="68"/>
      <c r="E953" s="68"/>
      <c r="F953" s="63"/>
      <c r="G953" s="63"/>
      <c r="H953" s="63"/>
      <c r="I953" s="63"/>
      <c r="J953" s="63"/>
      <c r="K953" s="63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68"/>
      <c r="AX953" s="68"/>
      <c r="AY953" s="68"/>
      <c r="AZ953" s="68"/>
      <c r="BA953" s="68"/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  <c r="BL953" s="68"/>
      <c r="BM953" s="68"/>
      <c r="BN953" s="68"/>
      <c r="BO953" s="68"/>
      <c r="BP953" s="68"/>
      <c r="BQ953" s="68"/>
      <c r="BR953" s="68"/>
      <c r="BS953" s="68"/>
      <c r="BT953" s="68"/>
      <c r="BU953" s="68"/>
      <c r="BV953" s="68"/>
      <c r="BW953" s="68"/>
      <c r="BX953" s="68"/>
    </row>
    <row r="954" customFormat="false" ht="12.75" hidden="false" customHeight="false" outlineLevel="0" collapsed="false">
      <c r="A954" s="68"/>
      <c r="B954" s="68"/>
      <c r="C954" s="68"/>
      <c r="D954" s="68"/>
      <c r="E954" s="68"/>
      <c r="F954" s="63"/>
      <c r="G954" s="63"/>
      <c r="H954" s="63"/>
      <c r="I954" s="63"/>
      <c r="J954" s="63"/>
      <c r="K954" s="63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  <c r="BL954" s="68"/>
      <c r="BM954" s="68"/>
      <c r="BN954" s="68"/>
      <c r="BO954" s="68"/>
      <c r="BP954" s="68"/>
      <c r="BQ954" s="68"/>
      <c r="BR954" s="68"/>
      <c r="BS954" s="68"/>
      <c r="BT954" s="68"/>
      <c r="BU954" s="68"/>
      <c r="BV954" s="68"/>
      <c r="BW954" s="68"/>
      <c r="BX954" s="68"/>
    </row>
    <row r="955" customFormat="false" ht="12.75" hidden="false" customHeight="false" outlineLevel="0" collapsed="false">
      <c r="A955" s="68"/>
      <c r="B955" s="68"/>
      <c r="C955" s="68"/>
      <c r="D955" s="68"/>
      <c r="E955" s="68"/>
      <c r="F955" s="63"/>
      <c r="G955" s="63"/>
      <c r="H955" s="63"/>
      <c r="I955" s="63"/>
      <c r="J955" s="63"/>
      <c r="K955" s="63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  <c r="BL955" s="68"/>
      <c r="BM955" s="68"/>
      <c r="BN955" s="68"/>
      <c r="BO955" s="68"/>
      <c r="BP955" s="68"/>
      <c r="BQ955" s="68"/>
      <c r="BR955" s="68"/>
      <c r="BS955" s="68"/>
      <c r="BT955" s="68"/>
      <c r="BU955" s="68"/>
      <c r="BV955" s="68"/>
      <c r="BW955" s="68"/>
      <c r="BX955" s="68"/>
    </row>
    <row r="956" customFormat="false" ht="12.75" hidden="false" customHeight="false" outlineLevel="0" collapsed="false">
      <c r="A956" s="68"/>
      <c r="B956" s="68"/>
      <c r="C956" s="68"/>
      <c r="D956" s="68"/>
      <c r="E956" s="68"/>
      <c r="F956" s="63"/>
      <c r="G956" s="63"/>
      <c r="H956" s="63"/>
      <c r="I956" s="63"/>
      <c r="J956" s="63"/>
      <c r="K956" s="63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  <c r="BL956" s="68"/>
      <c r="BM956" s="68"/>
      <c r="BN956" s="68"/>
      <c r="BO956" s="68"/>
      <c r="BP956" s="68"/>
      <c r="BQ956" s="68"/>
      <c r="BR956" s="68"/>
      <c r="BS956" s="68"/>
      <c r="BT956" s="68"/>
      <c r="BU956" s="68"/>
      <c r="BV956" s="68"/>
      <c r="BW956" s="68"/>
      <c r="BX956" s="68"/>
    </row>
    <row r="957" customFormat="false" ht="12.75" hidden="false" customHeight="false" outlineLevel="0" collapsed="false">
      <c r="A957" s="68"/>
      <c r="B957" s="68"/>
      <c r="C957" s="68"/>
      <c r="D957" s="68"/>
      <c r="E957" s="68"/>
      <c r="F957" s="63"/>
      <c r="G957" s="63"/>
      <c r="H957" s="63"/>
      <c r="I957" s="63"/>
      <c r="J957" s="63"/>
      <c r="K957" s="63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  <c r="BL957" s="68"/>
      <c r="BM957" s="68"/>
      <c r="BN957" s="68"/>
      <c r="BO957" s="68"/>
      <c r="BP957" s="68"/>
      <c r="BQ957" s="68"/>
      <c r="BR957" s="68"/>
      <c r="BS957" s="68"/>
      <c r="BT957" s="68"/>
      <c r="BU957" s="68"/>
      <c r="BV957" s="68"/>
      <c r="BW957" s="68"/>
      <c r="BX957" s="68"/>
    </row>
    <row r="958" customFormat="false" ht="12.75" hidden="false" customHeight="false" outlineLevel="0" collapsed="false">
      <c r="A958" s="68"/>
      <c r="B958" s="68"/>
      <c r="C958" s="68"/>
      <c r="D958" s="68"/>
      <c r="E958" s="68"/>
      <c r="F958" s="63"/>
      <c r="G958" s="63"/>
      <c r="H958" s="63"/>
      <c r="I958" s="63"/>
      <c r="J958" s="63"/>
      <c r="K958" s="63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/>
      <c r="BP958" s="68"/>
      <c r="BQ958" s="68"/>
      <c r="BR958" s="68"/>
      <c r="BS958" s="68"/>
      <c r="BT958" s="68"/>
      <c r="BU958" s="68"/>
      <c r="BV958" s="68"/>
      <c r="BW958" s="68"/>
      <c r="BX958" s="68"/>
    </row>
    <row r="959" customFormat="false" ht="12.75" hidden="false" customHeight="false" outlineLevel="0" collapsed="false">
      <c r="A959" s="68"/>
      <c r="B959" s="68"/>
      <c r="C959" s="68"/>
      <c r="D959" s="68"/>
      <c r="E959" s="68"/>
      <c r="F959" s="63"/>
      <c r="G959" s="63"/>
      <c r="H959" s="63"/>
      <c r="I959" s="63"/>
      <c r="J959" s="63"/>
      <c r="K959" s="63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</row>
    <row r="960" customFormat="false" ht="12.75" hidden="false" customHeight="false" outlineLevel="0" collapsed="false">
      <c r="A960" s="68"/>
      <c r="B960" s="68"/>
      <c r="C960" s="68"/>
      <c r="D960" s="68"/>
      <c r="E960" s="68"/>
      <c r="F960" s="63"/>
      <c r="G960" s="63"/>
      <c r="H960" s="63"/>
      <c r="I960" s="63"/>
      <c r="J960" s="63"/>
      <c r="K960" s="63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</row>
    <row r="961" customFormat="false" ht="12.75" hidden="false" customHeight="false" outlineLevel="0" collapsed="false">
      <c r="A961" s="68"/>
      <c r="B961" s="68"/>
      <c r="C961" s="68"/>
      <c r="D961" s="68"/>
      <c r="E961" s="68"/>
      <c r="F961" s="63"/>
      <c r="G961" s="63"/>
      <c r="H961" s="63"/>
      <c r="I961" s="63"/>
      <c r="J961" s="63"/>
      <c r="K961" s="63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  <c r="BL961" s="68"/>
      <c r="BM961" s="68"/>
      <c r="BN961" s="68"/>
      <c r="BO961" s="68"/>
      <c r="BP961" s="68"/>
      <c r="BQ961" s="68"/>
      <c r="BR961" s="68"/>
      <c r="BS961" s="68"/>
      <c r="BT961" s="68"/>
      <c r="BU961" s="68"/>
      <c r="BV961" s="68"/>
      <c r="BW961" s="68"/>
      <c r="BX961" s="68"/>
    </row>
    <row r="962" customFormat="false" ht="12.75" hidden="false" customHeight="false" outlineLevel="0" collapsed="false">
      <c r="A962" s="68"/>
      <c r="B962" s="68"/>
      <c r="C962" s="68"/>
      <c r="D962" s="68"/>
      <c r="E962" s="68"/>
      <c r="F962" s="63"/>
      <c r="G962" s="63"/>
      <c r="H962" s="63"/>
      <c r="I962" s="63"/>
      <c r="J962" s="63"/>
      <c r="K962" s="63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</row>
    <row r="963" customFormat="false" ht="12.75" hidden="false" customHeight="false" outlineLevel="0" collapsed="false">
      <c r="A963" s="68"/>
      <c r="B963" s="68"/>
      <c r="C963" s="68"/>
      <c r="D963" s="68"/>
      <c r="E963" s="68"/>
      <c r="F963" s="63"/>
      <c r="G963" s="63"/>
      <c r="H963" s="63"/>
      <c r="I963" s="63"/>
      <c r="J963" s="63"/>
      <c r="K963" s="63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</row>
    <row r="964" customFormat="false" ht="12.75" hidden="false" customHeight="false" outlineLevel="0" collapsed="false">
      <c r="A964" s="68"/>
      <c r="B964" s="68"/>
      <c r="C964" s="68"/>
      <c r="D964" s="68"/>
      <c r="E964" s="68"/>
      <c r="F964" s="63"/>
      <c r="G964" s="63"/>
      <c r="H964" s="63"/>
      <c r="I964" s="63"/>
      <c r="J964" s="63"/>
      <c r="K964" s="63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  <c r="BL964" s="68"/>
      <c r="BM964" s="68"/>
      <c r="BN964" s="68"/>
      <c r="BO964" s="68"/>
      <c r="BP964" s="68"/>
      <c r="BQ964" s="68"/>
      <c r="BR964" s="68"/>
      <c r="BS964" s="68"/>
      <c r="BT964" s="68"/>
      <c r="BU964" s="68"/>
      <c r="BV964" s="68"/>
      <c r="BW964" s="68"/>
      <c r="BX964" s="68"/>
    </row>
    <row r="965" customFormat="false" ht="12.75" hidden="false" customHeight="false" outlineLevel="0" collapsed="false">
      <c r="A965" s="68"/>
      <c r="B965" s="68"/>
      <c r="C965" s="68"/>
      <c r="D965" s="68"/>
      <c r="E965" s="68"/>
      <c r="F965" s="63"/>
      <c r="G965" s="63"/>
      <c r="H965" s="63"/>
      <c r="I965" s="63"/>
      <c r="J965" s="63"/>
      <c r="K965" s="63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  <c r="BL965" s="68"/>
      <c r="BM965" s="68"/>
      <c r="BN965" s="68"/>
      <c r="BO965" s="68"/>
      <c r="BP965" s="68"/>
      <c r="BQ965" s="68"/>
      <c r="BR965" s="68"/>
      <c r="BS965" s="68"/>
      <c r="BT965" s="68"/>
      <c r="BU965" s="68"/>
      <c r="BV965" s="68"/>
      <c r="BW965" s="68"/>
      <c r="BX965" s="68"/>
    </row>
    <row r="966" customFormat="false" ht="12.75" hidden="false" customHeight="false" outlineLevel="0" collapsed="false">
      <c r="A966" s="68"/>
      <c r="B966" s="68"/>
      <c r="C966" s="68"/>
      <c r="D966" s="68"/>
      <c r="E966" s="68"/>
      <c r="F966" s="63"/>
      <c r="G966" s="63"/>
      <c r="H966" s="63"/>
      <c r="I966" s="63"/>
      <c r="J966" s="63"/>
      <c r="K966" s="63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  <c r="BL966" s="68"/>
      <c r="BM966" s="68"/>
      <c r="BN966" s="68"/>
      <c r="BO966" s="68"/>
      <c r="BP966" s="68"/>
      <c r="BQ966" s="68"/>
      <c r="BR966" s="68"/>
      <c r="BS966" s="68"/>
      <c r="BT966" s="68"/>
      <c r="BU966" s="68"/>
      <c r="BV966" s="68"/>
      <c r="BW966" s="68"/>
      <c r="BX966" s="68"/>
    </row>
    <row r="967" customFormat="false" ht="12.75" hidden="false" customHeight="false" outlineLevel="0" collapsed="false">
      <c r="A967" s="68"/>
      <c r="B967" s="68"/>
      <c r="C967" s="68"/>
      <c r="D967" s="68"/>
      <c r="E967" s="68"/>
      <c r="F967" s="63"/>
      <c r="G967" s="63"/>
      <c r="H967" s="63"/>
      <c r="I967" s="63"/>
      <c r="J967" s="63"/>
      <c r="K967" s="63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  <c r="BL967" s="68"/>
      <c r="BM967" s="68"/>
      <c r="BN967" s="68"/>
      <c r="BO967" s="68"/>
      <c r="BP967" s="68"/>
      <c r="BQ967" s="68"/>
      <c r="BR967" s="68"/>
      <c r="BS967" s="68"/>
      <c r="BT967" s="68"/>
      <c r="BU967" s="68"/>
      <c r="BV967" s="68"/>
      <c r="BW967" s="68"/>
      <c r="BX967" s="68"/>
    </row>
    <row r="968" customFormat="false" ht="12.75" hidden="false" customHeight="false" outlineLevel="0" collapsed="false">
      <c r="A968" s="68"/>
      <c r="B968" s="68"/>
      <c r="C968" s="68"/>
      <c r="D968" s="68"/>
      <c r="E968" s="68"/>
      <c r="F968" s="63"/>
      <c r="G968" s="63"/>
      <c r="H968" s="63"/>
      <c r="I968" s="63"/>
      <c r="J968" s="63"/>
      <c r="K968" s="63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  <c r="BL968" s="68"/>
      <c r="BM968" s="68"/>
      <c r="BN968" s="68"/>
      <c r="BO968" s="68"/>
      <c r="BP968" s="68"/>
      <c r="BQ968" s="68"/>
      <c r="BR968" s="68"/>
      <c r="BS968" s="68"/>
      <c r="BT968" s="68"/>
      <c r="BU968" s="68"/>
      <c r="BV968" s="68"/>
      <c r="BW968" s="68"/>
      <c r="BX968" s="68"/>
    </row>
    <row r="969" customFormat="false" ht="12.75" hidden="false" customHeight="false" outlineLevel="0" collapsed="false">
      <c r="A969" s="68"/>
      <c r="B969" s="68"/>
      <c r="C969" s="68"/>
      <c r="D969" s="68"/>
      <c r="E969" s="68"/>
      <c r="F969" s="63"/>
      <c r="G969" s="63"/>
      <c r="H969" s="63"/>
      <c r="I969" s="63"/>
      <c r="J969" s="63"/>
      <c r="K969" s="63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</row>
    <row r="970" customFormat="false" ht="12.75" hidden="false" customHeight="false" outlineLevel="0" collapsed="false">
      <c r="A970" s="68"/>
      <c r="B970" s="68"/>
      <c r="C970" s="68"/>
      <c r="D970" s="68"/>
      <c r="E970" s="68"/>
      <c r="F970" s="63"/>
      <c r="G970" s="63"/>
      <c r="H970" s="63"/>
      <c r="I970" s="63"/>
      <c r="J970" s="63"/>
      <c r="K970" s="63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  <c r="BL970" s="68"/>
      <c r="BM970" s="68"/>
      <c r="BN970" s="68"/>
      <c r="BO970" s="68"/>
      <c r="BP970" s="68"/>
      <c r="BQ970" s="68"/>
      <c r="BR970" s="68"/>
      <c r="BS970" s="68"/>
      <c r="BT970" s="68"/>
      <c r="BU970" s="68"/>
      <c r="BV970" s="68"/>
      <c r="BW970" s="68"/>
      <c r="BX970" s="68"/>
    </row>
    <row r="971" customFormat="false" ht="12.75" hidden="false" customHeight="false" outlineLevel="0" collapsed="false">
      <c r="A971" s="68"/>
      <c r="B971" s="68"/>
      <c r="C971" s="68"/>
      <c r="D971" s="68"/>
      <c r="E971" s="68"/>
      <c r="F971" s="63"/>
      <c r="G971" s="63"/>
      <c r="H971" s="63"/>
      <c r="I971" s="63"/>
      <c r="J971" s="63"/>
      <c r="K971" s="63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  <c r="BL971" s="68"/>
      <c r="BM971" s="68"/>
      <c r="BN971" s="68"/>
      <c r="BO971" s="68"/>
      <c r="BP971" s="68"/>
      <c r="BQ971" s="68"/>
      <c r="BR971" s="68"/>
      <c r="BS971" s="68"/>
      <c r="BT971" s="68"/>
      <c r="BU971" s="68"/>
      <c r="BV971" s="68"/>
      <c r="BW971" s="68"/>
      <c r="BX971" s="68"/>
    </row>
    <row r="972" customFormat="false" ht="12.75" hidden="false" customHeight="false" outlineLevel="0" collapsed="false">
      <c r="A972" s="68"/>
      <c r="B972" s="68"/>
      <c r="C972" s="68"/>
      <c r="D972" s="68"/>
      <c r="E972" s="68"/>
      <c r="F972" s="63"/>
      <c r="G972" s="63"/>
      <c r="H972" s="63"/>
      <c r="I972" s="63"/>
      <c r="J972" s="63"/>
      <c r="K972" s="63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  <c r="BL972" s="68"/>
      <c r="BM972" s="68"/>
      <c r="BN972" s="68"/>
      <c r="BO972" s="68"/>
      <c r="BP972" s="68"/>
      <c r="BQ972" s="68"/>
      <c r="BR972" s="68"/>
      <c r="BS972" s="68"/>
      <c r="BT972" s="68"/>
      <c r="BU972" s="68"/>
      <c r="BV972" s="68"/>
      <c r="BW972" s="68"/>
      <c r="BX972" s="68"/>
    </row>
    <row r="973" customFormat="false" ht="12.75" hidden="false" customHeight="false" outlineLevel="0" collapsed="false">
      <c r="A973" s="68"/>
      <c r="B973" s="68"/>
      <c r="C973" s="68"/>
      <c r="D973" s="68"/>
      <c r="E973" s="68"/>
      <c r="F973" s="63"/>
      <c r="G973" s="63"/>
      <c r="H973" s="63"/>
      <c r="I973" s="63"/>
      <c r="J973" s="63"/>
      <c r="K973" s="63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</row>
    <row r="974" customFormat="false" ht="12.75" hidden="false" customHeight="false" outlineLevel="0" collapsed="false">
      <c r="A974" s="68"/>
      <c r="B974" s="68"/>
      <c r="C974" s="68"/>
      <c r="D974" s="68"/>
      <c r="E974" s="68"/>
      <c r="F974" s="63"/>
      <c r="G974" s="63"/>
      <c r="H974" s="63"/>
      <c r="I974" s="63"/>
      <c r="J974" s="63"/>
      <c r="K974" s="63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</row>
    <row r="975" customFormat="false" ht="12.75" hidden="false" customHeight="false" outlineLevel="0" collapsed="false">
      <c r="A975" s="68"/>
      <c r="B975" s="68"/>
      <c r="C975" s="68"/>
      <c r="D975" s="68"/>
      <c r="E975" s="68"/>
      <c r="F975" s="63"/>
      <c r="G975" s="63"/>
      <c r="H975" s="63"/>
      <c r="I975" s="63"/>
      <c r="J975" s="63"/>
      <c r="K975" s="63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  <c r="BL975" s="68"/>
      <c r="BM975" s="68"/>
      <c r="BN975" s="68"/>
      <c r="BO975" s="68"/>
      <c r="BP975" s="68"/>
      <c r="BQ975" s="68"/>
      <c r="BR975" s="68"/>
      <c r="BS975" s="68"/>
      <c r="BT975" s="68"/>
      <c r="BU975" s="68"/>
      <c r="BV975" s="68"/>
      <c r="BW975" s="68"/>
      <c r="BX975" s="68"/>
    </row>
    <row r="976" customFormat="false" ht="12.75" hidden="false" customHeight="false" outlineLevel="0" collapsed="false">
      <c r="A976" s="68"/>
      <c r="B976" s="68"/>
      <c r="C976" s="68"/>
      <c r="D976" s="68"/>
      <c r="E976" s="68"/>
      <c r="F976" s="63"/>
      <c r="G976" s="63"/>
      <c r="H976" s="63"/>
      <c r="I976" s="63"/>
      <c r="J976" s="63"/>
      <c r="K976" s="63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</row>
    <row r="977" customFormat="false" ht="12.75" hidden="false" customHeight="false" outlineLevel="0" collapsed="false">
      <c r="A977" s="68"/>
      <c r="B977" s="68"/>
      <c r="C977" s="68"/>
      <c r="D977" s="68"/>
      <c r="E977" s="68"/>
      <c r="F977" s="63"/>
      <c r="G977" s="63"/>
      <c r="H977" s="63"/>
      <c r="I977" s="63"/>
      <c r="J977" s="63"/>
      <c r="K977" s="63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</row>
    <row r="978" customFormat="false" ht="12.75" hidden="false" customHeight="false" outlineLevel="0" collapsed="false">
      <c r="A978" s="68"/>
      <c r="B978" s="68"/>
      <c r="C978" s="68"/>
      <c r="D978" s="68"/>
      <c r="E978" s="68"/>
      <c r="F978" s="63"/>
      <c r="G978" s="63"/>
      <c r="H978" s="63"/>
      <c r="I978" s="63"/>
      <c r="J978" s="63"/>
      <c r="K978" s="63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</row>
    <row r="979" customFormat="false" ht="12.75" hidden="false" customHeight="false" outlineLevel="0" collapsed="false">
      <c r="A979" s="68"/>
      <c r="B979" s="68"/>
      <c r="C979" s="68"/>
      <c r="D979" s="68"/>
      <c r="E979" s="68"/>
      <c r="F979" s="63"/>
      <c r="G979" s="63"/>
      <c r="H979" s="63"/>
      <c r="I979" s="63"/>
      <c r="J979" s="63"/>
      <c r="K979" s="63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</row>
    <row r="980" customFormat="false" ht="12.75" hidden="false" customHeight="false" outlineLevel="0" collapsed="false">
      <c r="A980" s="68"/>
      <c r="B980" s="68"/>
      <c r="C980" s="68"/>
      <c r="D980" s="68"/>
      <c r="E980" s="68"/>
      <c r="F980" s="63"/>
      <c r="G980" s="63"/>
      <c r="H980" s="63"/>
      <c r="I980" s="63"/>
      <c r="J980" s="63"/>
      <c r="K980" s="63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</row>
    <row r="981" customFormat="false" ht="12.75" hidden="false" customHeight="false" outlineLevel="0" collapsed="false">
      <c r="A981" s="68"/>
      <c r="B981" s="68"/>
      <c r="C981" s="68"/>
      <c r="D981" s="68"/>
      <c r="E981" s="68"/>
      <c r="F981" s="63"/>
      <c r="G981" s="63"/>
      <c r="H981" s="63"/>
      <c r="I981" s="63"/>
      <c r="J981" s="63"/>
      <c r="K981" s="63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  <c r="BL981" s="68"/>
      <c r="BM981" s="68"/>
      <c r="BN981" s="68"/>
      <c r="BO981" s="68"/>
      <c r="BP981" s="68"/>
      <c r="BQ981" s="68"/>
      <c r="BR981" s="68"/>
      <c r="BS981" s="68"/>
      <c r="BT981" s="68"/>
      <c r="BU981" s="68"/>
      <c r="BV981" s="68"/>
      <c r="BW981" s="68"/>
      <c r="BX981" s="68"/>
    </row>
    <row r="982" customFormat="false" ht="12.75" hidden="false" customHeight="false" outlineLevel="0" collapsed="false">
      <c r="A982" s="68"/>
      <c r="B982" s="68"/>
      <c r="C982" s="68"/>
      <c r="D982" s="68"/>
      <c r="E982" s="68"/>
      <c r="F982" s="63"/>
      <c r="G982" s="63"/>
      <c r="H982" s="63"/>
      <c r="I982" s="63"/>
      <c r="J982" s="63"/>
      <c r="K982" s="63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  <c r="BL982" s="68"/>
      <c r="BM982" s="68"/>
      <c r="BN982" s="68"/>
      <c r="BO982" s="68"/>
      <c r="BP982" s="68"/>
      <c r="BQ982" s="68"/>
      <c r="BR982" s="68"/>
      <c r="BS982" s="68"/>
      <c r="BT982" s="68"/>
      <c r="BU982" s="68"/>
      <c r="BV982" s="68"/>
      <c r="BW982" s="68"/>
      <c r="BX982" s="68"/>
    </row>
    <row r="983" customFormat="false" ht="12.75" hidden="false" customHeight="false" outlineLevel="0" collapsed="false">
      <c r="A983" s="68"/>
      <c r="B983" s="68"/>
      <c r="C983" s="68"/>
      <c r="D983" s="68"/>
      <c r="E983" s="68"/>
      <c r="F983" s="63"/>
      <c r="G983" s="63"/>
      <c r="H983" s="63"/>
      <c r="I983" s="63"/>
      <c r="J983" s="63"/>
      <c r="K983" s="63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</row>
    <row r="984" customFormat="false" ht="12.75" hidden="false" customHeight="false" outlineLevel="0" collapsed="false">
      <c r="A984" s="68"/>
      <c r="B984" s="68"/>
      <c r="C984" s="68"/>
      <c r="D984" s="68"/>
      <c r="E984" s="68"/>
      <c r="F984" s="63"/>
      <c r="G984" s="63"/>
      <c r="H984" s="63"/>
      <c r="I984" s="63"/>
      <c r="J984" s="63"/>
      <c r="K984" s="63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</row>
    <row r="985" customFormat="false" ht="12.75" hidden="false" customHeight="false" outlineLevel="0" collapsed="false">
      <c r="A985" s="68"/>
      <c r="B985" s="68"/>
      <c r="C985" s="68"/>
      <c r="D985" s="68"/>
      <c r="E985" s="68"/>
      <c r="F985" s="63"/>
      <c r="G985" s="63"/>
      <c r="H985" s="63"/>
      <c r="I985" s="63"/>
      <c r="J985" s="63"/>
      <c r="K985" s="63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</row>
    <row r="986" customFormat="false" ht="12.75" hidden="false" customHeight="false" outlineLevel="0" collapsed="false">
      <c r="A986" s="68"/>
      <c r="B986" s="68"/>
      <c r="C986" s="68"/>
      <c r="D986" s="68"/>
      <c r="E986" s="68"/>
      <c r="F986" s="63"/>
      <c r="G986" s="63"/>
      <c r="H986" s="63"/>
      <c r="I986" s="63"/>
      <c r="J986" s="63"/>
      <c r="K986" s="63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</row>
    <row r="987" customFormat="false" ht="12.75" hidden="false" customHeight="false" outlineLevel="0" collapsed="false">
      <c r="A987" s="68"/>
      <c r="B987" s="68"/>
      <c r="C987" s="68"/>
      <c r="D987" s="68"/>
      <c r="E987" s="68"/>
      <c r="F987" s="63"/>
      <c r="G987" s="63"/>
      <c r="H987" s="63"/>
      <c r="I987" s="63"/>
      <c r="J987" s="63"/>
      <c r="K987" s="63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</row>
    <row r="988" customFormat="false" ht="12.75" hidden="false" customHeight="false" outlineLevel="0" collapsed="false">
      <c r="A988" s="68"/>
      <c r="B988" s="68"/>
      <c r="C988" s="68"/>
      <c r="D988" s="68"/>
      <c r="E988" s="68"/>
      <c r="F988" s="63"/>
      <c r="G988" s="63"/>
      <c r="H988" s="63"/>
      <c r="I988" s="63"/>
      <c r="J988" s="63"/>
      <c r="K988" s="63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</row>
    <row r="989" customFormat="false" ht="12.75" hidden="false" customHeight="false" outlineLevel="0" collapsed="false">
      <c r="A989" s="68"/>
      <c r="B989" s="68"/>
      <c r="C989" s="68"/>
      <c r="D989" s="68"/>
      <c r="E989" s="68"/>
      <c r="F989" s="63"/>
      <c r="G989" s="63"/>
      <c r="H989" s="63"/>
      <c r="I989" s="63"/>
      <c r="J989" s="63"/>
      <c r="K989" s="63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  <c r="BL989" s="68"/>
      <c r="BM989" s="68"/>
      <c r="BN989" s="68"/>
      <c r="BO989" s="68"/>
      <c r="BP989" s="68"/>
      <c r="BQ989" s="68"/>
      <c r="BR989" s="68"/>
      <c r="BS989" s="68"/>
      <c r="BT989" s="68"/>
      <c r="BU989" s="68"/>
      <c r="BV989" s="68"/>
      <c r="BW989" s="68"/>
      <c r="BX989" s="68"/>
    </row>
    <row r="990" customFormat="false" ht="12.75" hidden="false" customHeight="false" outlineLevel="0" collapsed="false">
      <c r="A990" s="68"/>
      <c r="B990" s="68"/>
      <c r="C990" s="68"/>
      <c r="D990" s="68"/>
      <c r="E990" s="68"/>
      <c r="F990" s="63"/>
      <c r="G990" s="63"/>
      <c r="H990" s="63"/>
      <c r="I990" s="63"/>
      <c r="J990" s="63"/>
      <c r="K990" s="63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</row>
    <row r="991" customFormat="false" ht="12.75" hidden="false" customHeight="false" outlineLevel="0" collapsed="false">
      <c r="A991" s="68"/>
      <c r="B991" s="68"/>
      <c r="C991" s="68"/>
      <c r="D991" s="68"/>
      <c r="E991" s="68"/>
      <c r="F991" s="63"/>
      <c r="G991" s="63"/>
      <c r="H991" s="63"/>
      <c r="I991" s="63"/>
      <c r="J991" s="63"/>
      <c r="K991" s="63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/>
      <c r="BP991" s="68"/>
      <c r="BQ991" s="68"/>
      <c r="BR991" s="68"/>
      <c r="BS991" s="68"/>
      <c r="BT991" s="68"/>
      <c r="BU991" s="68"/>
      <c r="BV991" s="68"/>
      <c r="BW991" s="68"/>
      <c r="BX991" s="68"/>
    </row>
    <row r="992" customFormat="false" ht="12.75" hidden="false" customHeight="false" outlineLevel="0" collapsed="false">
      <c r="A992" s="68"/>
      <c r="B992" s="68"/>
      <c r="C992" s="68"/>
      <c r="D992" s="68"/>
      <c r="E992" s="68"/>
      <c r="F992" s="63"/>
      <c r="G992" s="63"/>
      <c r="H992" s="63"/>
      <c r="I992" s="63"/>
      <c r="J992" s="63"/>
      <c r="K992" s="63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</row>
    <row r="993" customFormat="false" ht="12.75" hidden="false" customHeight="false" outlineLevel="0" collapsed="false">
      <c r="A993" s="68"/>
      <c r="B993" s="68"/>
      <c r="C993" s="68"/>
      <c r="D993" s="68"/>
      <c r="E993" s="68"/>
      <c r="F993" s="63"/>
      <c r="G993" s="63"/>
      <c r="H993" s="63"/>
      <c r="I993" s="63"/>
      <c r="J993" s="63"/>
      <c r="K993" s="63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</row>
    <row r="994" customFormat="false" ht="12.75" hidden="false" customHeight="false" outlineLevel="0" collapsed="false">
      <c r="A994" s="68"/>
      <c r="B994" s="68"/>
      <c r="C994" s="68"/>
      <c r="D994" s="68"/>
      <c r="E994" s="68"/>
      <c r="F994" s="63"/>
      <c r="G994" s="63"/>
      <c r="H994" s="63"/>
      <c r="I994" s="63"/>
      <c r="J994" s="63"/>
      <c r="K994" s="63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</row>
    <row r="995" customFormat="false" ht="12.75" hidden="false" customHeight="false" outlineLevel="0" collapsed="false">
      <c r="A995" s="68"/>
      <c r="B995" s="68"/>
      <c r="C995" s="68"/>
      <c r="D995" s="68"/>
      <c r="E995" s="68"/>
      <c r="F995" s="63"/>
      <c r="G995" s="63"/>
      <c r="H995" s="63"/>
      <c r="I995" s="63"/>
      <c r="J995" s="63"/>
      <c r="K995" s="63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</row>
    <row r="996" customFormat="false" ht="12.75" hidden="false" customHeight="false" outlineLevel="0" collapsed="false">
      <c r="A996" s="68"/>
      <c r="B996" s="68"/>
      <c r="C996" s="68"/>
      <c r="D996" s="68"/>
      <c r="E996" s="68"/>
      <c r="F996" s="63"/>
      <c r="G996" s="63"/>
      <c r="H996" s="63"/>
      <c r="I996" s="63"/>
      <c r="J996" s="63"/>
      <c r="K996" s="63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</row>
    <row r="997" customFormat="false" ht="12.75" hidden="false" customHeight="false" outlineLevel="0" collapsed="false">
      <c r="A997" s="68"/>
      <c r="B997" s="68"/>
      <c r="C997" s="68"/>
      <c r="D997" s="68"/>
      <c r="E997" s="68"/>
      <c r="F997" s="63"/>
      <c r="G997" s="63"/>
      <c r="H997" s="63"/>
      <c r="I997" s="63"/>
      <c r="J997" s="63"/>
      <c r="K997" s="63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</row>
    <row r="998" customFormat="false" ht="12.75" hidden="false" customHeight="false" outlineLevel="0" collapsed="false">
      <c r="A998" s="68"/>
      <c r="B998" s="68"/>
      <c r="C998" s="68"/>
      <c r="D998" s="68"/>
      <c r="E998" s="68"/>
      <c r="F998" s="63"/>
      <c r="G998" s="63"/>
      <c r="H998" s="63"/>
      <c r="I998" s="63"/>
      <c r="J998" s="63"/>
      <c r="K998" s="63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</row>
    <row r="999" customFormat="false" ht="12.75" hidden="false" customHeight="false" outlineLevel="0" collapsed="false">
      <c r="A999" s="68"/>
      <c r="B999" s="68"/>
      <c r="C999" s="68"/>
      <c r="D999" s="68"/>
      <c r="E999" s="68"/>
      <c r="F999" s="63"/>
      <c r="G999" s="63"/>
      <c r="H999" s="63"/>
      <c r="I999" s="63"/>
      <c r="J999" s="63"/>
      <c r="K999" s="63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</row>
    <row r="1000" customFormat="false" ht="12.75" hidden="false" customHeight="false" outlineLevel="0" collapsed="false">
      <c r="A1000" s="68"/>
      <c r="B1000" s="68"/>
      <c r="C1000" s="68"/>
      <c r="D1000" s="68"/>
      <c r="E1000" s="68"/>
      <c r="F1000" s="69"/>
      <c r="G1000" s="69"/>
      <c r="H1000" s="69"/>
      <c r="I1000" s="69"/>
      <c r="J1000" s="69"/>
      <c r="K1000" s="69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</row>
  </sheetData>
  <conditionalFormatting sqref="A1:BX2">
    <cfRule type="expression" priority="2" aboveAverage="0" equalAverage="0" bottom="0" percent="0" rank="0" text="" dxfId="2">
      <formula>LEN(TRIM(A1))&gt;0</formula>
    </cfRule>
  </conditionalFormatting>
  <conditionalFormatting sqref="A1:AP2 AQ2:BX2">
    <cfRule type="expression" priority="3" aboveAverage="0" equalAverage="0" bottom="0" percent="0" rank="0" text="" dxfId="3">
      <formula>LEN(TRIM(A1))&gt;0</formula>
    </cfRule>
  </conditionalFormatting>
  <conditionalFormatting sqref="A1:BX2">
    <cfRule type="expression" priority="4" aboveAverage="0" equalAverage="0" bottom="0" percent="0" rank="0" text="" dxfId="4">
      <formula>LEN(TRIM(A1))&gt;0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RowHeight="15.75" zeroHeight="false" outlineLevelRow="0" outlineLevelCol="0"/>
  <cols>
    <col collapsed="false" customWidth="true" hidden="false" outlineLevel="0" max="1" min="1" style="0" width="25.57"/>
    <col collapsed="false" customWidth="true" hidden="false" outlineLevel="0" max="21" min="2" style="0" width="19.99"/>
    <col collapsed="false" customWidth="true" hidden="false" outlineLevel="0" max="22" min="22" style="0" width="20.42"/>
    <col collapsed="false" customWidth="true" hidden="false" outlineLevel="0" max="49" min="23" style="0" width="19.99"/>
    <col collapsed="false" customWidth="true" hidden="false" outlineLevel="0" max="53" min="50" style="0" width="19.71"/>
    <col collapsed="false" customWidth="true" hidden="false" outlineLevel="0" max="55" min="54" style="0" width="19"/>
    <col collapsed="false" customWidth="true" hidden="false" outlineLevel="0" max="57" min="56" style="0" width="18.14"/>
    <col collapsed="false" customWidth="true" hidden="false" outlineLevel="0" max="59" min="58" style="0" width="19.71"/>
    <col collapsed="false" customWidth="true" hidden="false" outlineLevel="0" max="60" min="60" style="0" width="22.14"/>
    <col collapsed="false" customWidth="true" hidden="false" outlineLevel="0" max="61" min="61" style="0" width="22.7"/>
    <col collapsed="false" customWidth="true" hidden="false" outlineLevel="0" max="62" min="62" style="0" width="18.42"/>
    <col collapsed="false" customWidth="true" hidden="false" outlineLevel="0" max="63" min="63" style="0" width="20.29"/>
    <col collapsed="false" customWidth="true" hidden="false" outlineLevel="0" max="64" min="64" style="0" width="19.42"/>
    <col collapsed="false" customWidth="true" hidden="false" outlineLevel="0" max="65" min="65" style="0" width="25"/>
    <col collapsed="false" customWidth="true" hidden="false" outlineLevel="0" max="67" min="66" style="0" width="17"/>
    <col collapsed="false" customWidth="true" hidden="false" outlineLevel="0" max="1025" min="68" style="0" width="14.43"/>
  </cols>
  <sheetData>
    <row r="1" customFormat="false" ht="30" hidden="false" customHeight="false" outlineLevel="0" collapsed="false">
      <c r="A1" s="48" t="s">
        <v>2</v>
      </c>
      <c r="B1" s="70" t="s">
        <v>4</v>
      </c>
      <c r="C1" s="48" t="s">
        <v>1613</v>
      </c>
      <c r="D1" s="48" t="s">
        <v>1614</v>
      </c>
      <c r="E1" s="48" t="s">
        <v>1615</v>
      </c>
      <c r="F1" s="48" t="s">
        <v>1616</v>
      </c>
      <c r="G1" s="48" t="s">
        <v>1617</v>
      </c>
      <c r="H1" s="48" t="s">
        <v>1618</v>
      </c>
      <c r="I1" s="48" t="s">
        <v>1619</v>
      </c>
      <c r="J1" s="48" t="s">
        <v>1620</v>
      </c>
      <c r="K1" s="48" t="s">
        <v>1621</v>
      </c>
      <c r="L1" s="48" t="s">
        <v>1622</v>
      </c>
      <c r="M1" s="48" t="s">
        <v>1623</v>
      </c>
      <c r="N1" s="48" t="s">
        <v>1624</v>
      </c>
      <c r="O1" s="48" t="s">
        <v>1625</v>
      </c>
      <c r="P1" s="48" t="s">
        <v>1626</v>
      </c>
      <c r="Q1" s="48" t="s">
        <v>1627</v>
      </c>
      <c r="R1" s="48" t="s">
        <v>1628</v>
      </c>
      <c r="S1" s="48" t="s">
        <v>1629</v>
      </c>
      <c r="T1" s="48" t="s">
        <v>1630</v>
      </c>
      <c r="U1" s="48" t="s">
        <v>1631</v>
      </c>
      <c r="V1" s="48" t="s">
        <v>1632</v>
      </c>
      <c r="W1" s="48" t="s">
        <v>1633</v>
      </c>
      <c r="X1" s="48" t="s">
        <v>1634</v>
      </c>
      <c r="Y1" s="48" t="s">
        <v>1635</v>
      </c>
      <c r="Z1" s="48" t="s">
        <v>1636</v>
      </c>
      <c r="AA1" s="48" t="s">
        <v>1637</v>
      </c>
      <c r="AB1" s="48" t="s">
        <v>1638</v>
      </c>
      <c r="AC1" s="48" t="s">
        <v>1639</v>
      </c>
      <c r="AD1" s="48" t="s">
        <v>1640</v>
      </c>
      <c r="AE1" s="48" t="s">
        <v>1641</v>
      </c>
      <c r="AF1" s="48" t="s">
        <v>1642</v>
      </c>
      <c r="AG1" s="48" t="s">
        <v>1643</v>
      </c>
      <c r="AH1" s="48" t="s">
        <v>1644</v>
      </c>
      <c r="AI1" s="48" t="s">
        <v>1645</v>
      </c>
      <c r="AJ1" s="48" t="s">
        <v>1646</v>
      </c>
      <c r="AK1" s="48" t="s">
        <v>1647</v>
      </c>
      <c r="AL1" s="48" t="s">
        <v>1648</v>
      </c>
      <c r="AM1" s="48" t="s">
        <v>1649</v>
      </c>
      <c r="AN1" s="48" t="s">
        <v>1650</v>
      </c>
      <c r="AO1" s="48" t="s">
        <v>1651</v>
      </c>
      <c r="AP1" s="48" t="s">
        <v>1652</v>
      </c>
      <c r="AQ1" s="48" t="s">
        <v>1653</v>
      </c>
      <c r="AR1" s="48" t="s">
        <v>1654</v>
      </c>
      <c r="AS1" s="48" t="s">
        <v>1655</v>
      </c>
      <c r="AT1" s="48" t="s">
        <v>1656</v>
      </c>
      <c r="AU1" s="48" t="s">
        <v>1657</v>
      </c>
      <c r="AV1" s="48" t="s">
        <v>1658</v>
      </c>
      <c r="AW1" s="48" t="s">
        <v>1659</v>
      </c>
      <c r="AX1" s="48" t="s">
        <v>1660</v>
      </c>
      <c r="AY1" s="48" t="s">
        <v>1661</v>
      </c>
      <c r="AZ1" s="48" t="s">
        <v>1662</v>
      </c>
      <c r="BA1" s="48" t="s">
        <v>1663</v>
      </c>
      <c r="BB1" s="47" t="s">
        <v>1664</v>
      </c>
      <c r="BC1" s="47" t="s">
        <v>1665</v>
      </c>
      <c r="BD1" s="49" t="s">
        <v>1666</v>
      </c>
      <c r="BE1" s="49" t="s">
        <v>1667</v>
      </c>
      <c r="BF1" s="49" t="s">
        <v>1668</v>
      </c>
      <c r="BG1" s="49" t="s">
        <v>1669</v>
      </c>
      <c r="BH1" s="49" t="s">
        <v>1670</v>
      </c>
      <c r="BI1" s="49" t="s">
        <v>1671</v>
      </c>
      <c r="BJ1" s="49" t="s">
        <v>1672</v>
      </c>
      <c r="BK1" s="49" t="s">
        <v>1673</v>
      </c>
      <c r="BL1" s="49" t="s">
        <v>1674</v>
      </c>
      <c r="BM1" s="47"/>
      <c r="BN1" s="47"/>
      <c r="BO1" s="47"/>
    </row>
    <row r="2" customFormat="false" ht="12.75" hidden="false" customHeight="false" outlineLevel="0" collapsed="false">
      <c r="A2" s="71" t="s">
        <v>29</v>
      </c>
      <c r="B2" s="72" t="s">
        <v>31</v>
      </c>
      <c r="C2" s="17" t="s">
        <v>32</v>
      </c>
      <c r="D2" s="17" t="s">
        <v>32</v>
      </c>
      <c r="E2" s="17" t="s">
        <v>32</v>
      </c>
      <c r="F2" s="17" t="s">
        <v>32</v>
      </c>
      <c r="G2" s="17" t="s">
        <v>32</v>
      </c>
      <c r="H2" s="17" t="s">
        <v>32</v>
      </c>
      <c r="I2" s="17" t="s">
        <v>32</v>
      </c>
      <c r="J2" s="17" t="s">
        <v>32</v>
      </c>
      <c r="K2" s="17" t="s">
        <v>32</v>
      </c>
      <c r="L2" s="17" t="s">
        <v>32</v>
      </c>
      <c r="M2" s="17" t="s">
        <v>32</v>
      </c>
      <c r="N2" s="17" t="s">
        <v>32</v>
      </c>
      <c r="O2" s="17" t="s">
        <v>32</v>
      </c>
      <c r="P2" s="17" t="s">
        <v>32</v>
      </c>
      <c r="Q2" s="17" t="s">
        <v>32</v>
      </c>
      <c r="R2" s="17" t="s">
        <v>32</v>
      </c>
      <c r="S2" s="17" t="s">
        <v>32</v>
      </c>
      <c r="T2" s="17" t="s">
        <v>32</v>
      </c>
      <c r="U2" s="17" t="s">
        <v>32</v>
      </c>
      <c r="V2" s="73" t="s">
        <v>32</v>
      </c>
      <c r="W2" s="73" t="s">
        <v>32</v>
      </c>
      <c r="X2" s="73" t="s">
        <v>32</v>
      </c>
      <c r="Y2" s="73" t="s">
        <v>32</v>
      </c>
      <c r="Z2" s="73" t="s">
        <v>32</v>
      </c>
      <c r="AA2" s="73" t="s">
        <v>32</v>
      </c>
      <c r="AB2" s="73" t="s">
        <v>32</v>
      </c>
      <c r="AC2" s="73" t="s">
        <v>32</v>
      </c>
      <c r="AD2" s="73" t="s">
        <v>32</v>
      </c>
      <c r="AE2" s="73" t="s">
        <v>32</v>
      </c>
      <c r="AF2" s="73" t="s">
        <v>32</v>
      </c>
      <c r="AG2" s="73" t="s">
        <v>32</v>
      </c>
      <c r="AH2" s="73" t="s">
        <v>32</v>
      </c>
      <c r="AI2" s="73" t="s">
        <v>32</v>
      </c>
      <c r="AJ2" s="73" t="s">
        <v>32</v>
      </c>
      <c r="AK2" s="73" t="s">
        <v>32</v>
      </c>
      <c r="AL2" s="73" t="s">
        <v>32</v>
      </c>
      <c r="AM2" s="73" t="s">
        <v>32</v>
      </c>
      <c r="AN2" s="73" t="s">
        <v>32</v>
      </c>
      <c r="AO2" s="73" t="s">
        <v>32</v>
      </c>
      <c r="AP2" s="73" t="s">
        <v>32</v>
      </c>
      <c r="AQ2" s="73" t="s">
        <v>32</v>
      </c>
      <c r="AR2" s="73" t="s">
        <v>32</v>
      </c>
      <c r="AS2" s="73" t="s">
        <v>32</v>
      </c>
      <c r="AT2" s="73" t="s">
        <v>32</v>
      </c>
      <c r="AU2" s="73" t="s">
        <v>32</v>
      </c>
      <c r="AV2" s="73" t="s">
        <v>32</v>
      </c>
      <c r="AW2" s="73" t="s">
        <v>32</v>
      </c>
      <c r="AX2" s="73" t="s">
        <v>32</v>
      </c>
      <c r="AY2" s="73" t="s">
        <v>32</v>
      </c>
      <c r="AZ2" s="73" t="s">
        <v>32</v>
      </c>
      <c r="BA2" s="73" t="s">
        <v>32</v>
      </c>
      <c r="BB2" s="17" t="s">
        <v>32</v>
      </c>
      <c r="BC2" s="17" t="s">
        <v>32</v>
      </c>
      <c r="BD2" s="17" t="s">
        <v>32</v>
      </c>
      <c r="BE2" s="17" t="s">
        <v>32</v>
      </c>
      <c r="BF2" s="17" t="s">
        <v>32</v>
      </c>
      <c r="BG2" s="17" t="s">
        <v>32</v>
      </c>
      <c r="BH2" s="17" t="s">
        <v>32</v>
      </c>
      <c r="BI2" s="17" t="s">
        <v>32</v>
      </c>
      <c r="BJ2" s="17" t="s">
        <v>32</v>
      </c>
      <c r="BK2" s="17" t="s">
        <v>32</v>
      </c>
      <c r="BL2" s="17" t="s">
        <v>32</v>
      </c>
      <c r="BM2" s="17"/>
      <c r="BN2" s="17"/>
      <c r="BO2" s="17"/>
    </row>
    <row r="3" customFormat="false" ht="12.75" hidden="false" customHeight="false" outlineLevel="0" collapsed="false">
      <c r="A3" s="71" t="s">
        <v>33</v>
      </c>
      <c r="B3" s="72" t="s">
        <v>31</v>
      </c>
      <c r="C3" s="17" t="s">
        <v>32</v>
      </c>
      <c r="D3" s="17" t="s">
        <v>32</v>
      </c>
      <c r="E3" s="17" t="s">
        <v>32</v>
      </c>
      <c r="F3" s="17" t="s">
        <v>32</v>
      </c>
      <c r="G3" s="17" t="s">
        <v>32</v>
      </c>
      <c r="H3" s="17" t="s">
        <v>32</v>
      </c>
      <c r="I3" s="17" t="s">
        <v>32</v>
      </c>
      <c r="J3" s="17" t="s">
        <v>32</v>
      </c>
      <c r="K3" s="17" t="s">
        <v>32</v>
      </c>
      <c r="L3" s="17" t="s">
        <v>32</v>
      </c>
      <c r="M3" s="17" t="s">
        <v>32</v>
      </c>
      <c r="N3" s="17" t="s">
        <v>32</v>
      </c>
      <c r="O3" s="17" t="s">
        <v>32</v>
      </c>
      <c r="P3" s="17" t="s">
        <v>32</v>
      </c>
      <c r="Q3" s="17" t="s">
        <v>32</v>
      </c>
      <c r="R3" s="17" t="s">
        <v>32</v>
      </c>
      <c r="S3" s="17" t="s">
        <v>32</v>
      </c>
      <c r="T3" s="17" t="s">
        <v>32</v>
      </c>
      <c r="U3" s="17" t="s">
        <v>32</v>
      </c>
      <c r="V3" s="73" t="s">
        <v>32</v>
      </c>
      <c r="W3" s="73" t="s">
        <v>32</v>
      </c>
      <c r="X3" s="73" t="s">
        <v>32</v>
      </c>
      <c r="Y3" s="73" t="s">
        <v>32</v>
      </c>
      <c r="Z3" s="73" t="s">
        <v>32</v>
      </c>
      <c r="AA3" s="73" t="s">
        <v>32</v>
      </c>
      <c r="AB3" s="73" t="s">
        <v>32</v>
      </c>
      <c r="AC3" s="73" t="s">
        <v>32</v>
      </c>
      <c r="AD3" s="73" t="s">
        <v>32</v>
      </c>
      <c r="AE3" s="73" t="s">
        <v>32</v>
      </c>
      <c r="AF3" s="73" t="s">
        <v>32</v>
      </c>
      <c r="AG3" s="73" t="s">
        <v>32</v>
      </c>
      <c r="AH3" s="73" t="s">
        <v>32</v>
      </c>
      <c r="AI3" s="73" t="s">
        <v>32</v>
      </c>
      <c r="AJ3" s="73" t="s">
        <v>32</v>
      </c>
      <c r="AK3" s="73" t="s">
        <v>32</v>
      </c>
      <c r="AL3" s="73" t="s">
        <v>32</v>
      </c>
      <c r="AM3" s="73" t="s">
        <v>32</v>
      </c>
      <c r="AN3" s="73" t="s">
        <v>32</v>
      </c>
      <c r="AO3" s="73" t="s">
        <v>32</v>
      </c>
      <c r="AP3" s="73" t="s">
        <v>32</v>
      </c>
      <c r="AQ3" s="73" t="s">
        <v>32</v>
      </c>
      <c r="AR3" s="73" t="s">
        <v>32</v>
      </c>
      <c r="AS3" s="73" t="s">
        <v>32</v>
      </c>
      <c r="AT3" s="73" t="s">
        <v>32</v>
      </c>
      <c r="AU3" s="73" t="s">
        <v>32</v>
      </c>
      <c r="AV3" s="73" t="s">
        <v>32</v>
      </c>
      <c r="AW3" s="73" t="s">
        <v>32</v>
      </c>
      <c r="AX3" s="73" t="s">
        <v>32</v>
      </c>
      <c r="AY3" s="73" t="s">
        <v>32</v>
      </c>
      <c r="AZ3" s="73" t="s">
        <v>32</v>
      </c>
      <c r="BA3" s="73" t="s">
        <v>32</v>
      </c>
      <c r="BB3" s="17" t="s">
        <v>32</v>
      </c>
      <c r="BC3" s="17" t="s">
        <v>32</v>
      </c>
      <c r="BD3" s="17" t="s">
        <v>32</v>
      </c>
      <c r="BE3" s="17" t="s">
        <v>32</v>
      </c>
      <c r="BF3" s="17" t="s">
        <v>32</v>
      </c>
      <c r="BG3" s="17" t="s">
        <v>32</v>
      </c>
      <c r="BH3" s="17" t="s">
        <v>32</v>
      </c>
      <c r="BI3" s="17" t="s">
        <v>32</v>
      </c>
      <c r="BJ3" s="17" t="s">
        <v>32</v>
      </c>
      <c r="BK3" s="17" t="s">
        <v>32</v>
      </c>
      <c r="BL3" s="17" t="s">
        <v>32</v>
      </c>
      <c r="BM3" s="17"/>
      <c r="BN3" s="17"/>
      <c r="BO3" s="17"/>
    </row>
    <row r="4" customFormat="false" ht="12.75" hidden="false" customHeight="false" outlineLevel="0" collapsed="false">
      <c r="A4" s="71" t="s">
        <v>35</v>
      </c>
      <c r="B4" s="72" t="s">
        <v>31</v>
      </c>
      <c r="C4" s="17" t="s">
        <v>32</v>
      </c>
      <c r="D4" s="17" t="s">
        <v>32</v>
      </c>
      <c r="E4" s="17" t="s">
        <v>32</v>
      </c>
      <c r="F4" s="17" t="s">
        <v>32</v>
      </c>
      <c r="G4" s="17" t="s">
        <v>32</v>
      </c>
      <c r="H4" s="17" t="s">
        <v>32</v>
      </c>
      <c r="I4" s="17" t="s">
        <v>32</v>
      </c>
      <c r="J4" s="17" t="s">
        <v>32</v>
      </c>
      <c r="K4" s="17" t="s">
        <v>32</v>
      </c>
      <c r="L4" s="17" t="s">
        <v>32</v>
      </c>
      <c r="M4" s="17" t="s">
        <v>32</v>
      </c>
      <c r="N4" s="17" t="s">
        <v>32</v>
      </c>
      <c r="O4" s="17" t="s">
        <v>32</v>
      </c>
      <c r="P4" s="17" t="s">
        <v>32</v>
      </c>
      <c r="Q4" s="17" t="s">
        <v>32</v>
      </c>
      <c r="R4" s="17" t="s">
        <v>32</v>
      </c>
      <c r="S4" s="17" t="s">
        <v>32</v>
      </c>
      <c r="T4" s="17" t="s">
        <v>32</v>
      </c>
      <c r="U4" s="17" t="s">
        <v>32</v>
      </c>
      <c r="V4" s="73" t="s">
        <v>32</v>
      </c>
      <c r="W4" s="73" t="s">
        <v>32</v>
      </c>
      <c r="X4" s="73" t="s">
        <v>32</v>
      </c>
      <c r="Y4" s="73" t="s">
        <v>32</v>
      </c>
      <c r="Z4" s="73" t="s">
        <v>32</v>
      </c>
      <c r="AA4" s="73" t="s">
        <v>32</v>
      </c>
      <c r="AB4" s="73" t="s">
        <v>32</v>
      </c>
      <c r="AC4" s="73" t="s">
        <v>32</v>
      </c>
      <c r="AD4" s="73" t="s">
        <v>32</v>
      </c>
      <c r="AE4" s="73" t="s">
        <v>32</v>
      </c>
      <c r="AF4" s="73" t="s">
        <v>32</v>
      </c>
      <c r="AG4" s="73" t="s">
        <v>32</v>
      </c>
      <c r="AH4" s="73" t="s">
        <v>32</v>
      </c>
      <c r="AI4" s="73" t="s">
        <v>32</v>
      </c>
      <c r="AJ4" s="73" t="s">
        <v>32</v>
      </c>
      <c r="AK4" s="73" t="s">
        <v>32</v>
      </c>
      <c r="AL4" s="73" t="s">
        <v>32</v>
      </c>
      <c r="AM4" s="73" t="s">
        <v>32</v>
      </c>
      <c r="AN4" s="73" t="s">
        <v>32</v>
      </c>
      <c r="AO4" s="73" t="s">
        <v>32</v>
      </c>
      <c r="AP4" s="73" t="s">
        <v>32</v>
      </c>
      <c r="AQ4" s="73" t="s">
        <v>32</v>
      </c>
      <c r="AR4" s="73" t="s">
        <v>32</v>
      </c>
      <c r="AS4" s="73" t="s">
        <v>32</v>
      </c>
      <c r="AT4" s="73" t="s">
        <v>32</v>
      </c>
      <c r="AU4" s="73" t="s">
        <v>32</v>
      </c>
      <c r="AV4" s="73" t="s">
        <v>32</v>
      </c>
      <c r="AW4" s="73" t="s">
        <v>32</v>
      </c>
      <c r="AX4" s="73" t="s">
        <v>32</v>
      </c>
      <c r="AY4" s="73" t="s">
        <v>32</v>
      </c>
      <c r="AZ4" s="73" t="s">
        <v>32</v>
      </c>
      <c r="BA4" s="73" t="s">
        <v>32</v>
      </c>
      <c r="BB4" s="17" t="s">
        <v>32</v>
      </c>
      <c r="BC4" s="17" t="s">
        <v>32</v>
      </c>
      <c r="BD4" s="17" t="s">
        <v>32</v>
      </c>
      <c r="BE4" s="17" t="s">
        <v>32</v>
      </c>
      <c r="BF4" s="17" t="s">
        <v>32</v>
      </c>
      <c r="BG4" s="17" t="s">
        <v>32</v>
      </c>
      <c r="BH4" s="17" t="s">
        <v>32</v>
      </c>
      <c r="BI4" s="17" t="s">
        <v>32</v>
      </c>
      <c r="BJ4" s="17" t="s">
        <v>32</v>
      </c>
      <c r="BK4" s="17" t="s">
        <v>32</v>
      </c>
      <c r="BL4" s="17" t="s">
        <v>32</v>
      </c>
      <c r="BM4" s="17"/>
      <c r="BN4" s="17"/>
      <c r="BO4" s="17"/>
    </row>
    <row r="5" customFormat="false" ht="12.75" hidden="false" customHeight="false" outlineLevel="0" collapsed="false">
      <c r="A5" s="71" t="s">
        <v>37</v>
      </c>
      <c r="B5" s="72" t="s">
        <v>31</v>
      </c>
      <c r="C5" s="17" t="s">
        <v>32</v>
      </c>
      <c r="D5" s="17" t="s">
        <v>32</v>
      </c>
      <c r="E5" s="17" t="s">
        <v>32</v>
      </c>
      <c r="F5" s="17" t="s">
        <v>32</v>
      </c>
      <c r="G5" s="17" t="s">
        <v>32</v>
      </c>
      <c r="H5" s="17" t="s">
        <v>32</v>
      </c>
      <c r="I5" s="17" t="s">
        <v>32</v>
      </c>
      <c r="J5" s="17" t="s">
        <v>32</v>
      </c>
      <c r="K5" s="17" t="s">
        <v>32</v>
      </c>
      <c r="L5" s="17" t="s">
        <v>32</v>
      </c>
      <c r="M5" s="17" t="s">
        <v>32</v>
      </c>
      <c r="N5" s="17" t="s">
        <v>32</v>
      </c>
      <c r="O5" s="17" t="s">
        <v>32</v>
      </c>
      <c r="P5" s="17" t="s">
        <v>32</v>
      </c>
      <c r="Q5" s="17" t="s">
        <v>32</v>
      </c>
      <c r="R5" s="17" t="s">
        <v>32</v>
      </c>
      <c r="S5" s="17" t="s">
        <v>32</v>
      </c>
      <c r="T5" s="17" t="s">
        <v>32</v>
      </c>
      <c r="U5" s="17" t="s">
        <v>32</v>
      </c>
      <c r="V5" s="73" t="s">
        <v>32</v>
      </c>
      <c r="W5" s="73" t="s">
        <v>32</v>
      </c>
      <c r="X5" s="73" t="s">
        <v>32</v>
      </c>
      <c r="Y5" s="73" t="s">
        <v>32</v>
      </c>
      <c r="Z5" s="73" t="s">
        <v>32</v>
      </c>
      <c r="AA5" s="73" t="s">
        <v>32</v>
      </c>
      <c r="AB5" s="73" t="s">
        <v>32</v>
      </c>
      <c r="AC5" s="73" t="s">
        <v>32</v>
      </c>
      <c r="AD5" s="73" t="s">
        <v>32</v>
      </c>
      <c r="AE5" s="73" t="s">
        <v>32</v>
      </c>
      <c r="AF5" s="73" t="s">
        <v>32</v>
      </c>
      <c r="AG5" s="73" t="s">
        <v>32</v>
      </c>
      <c r="AH5" s="73" t="s">
        <v>32</v>
      </c>
      <c r="AI5" s="73" t="s">
        <v>32</v>
      </c>
      <c r="AJ5" s="73" t="s">
        <v>32</v>
      </c>
      <c r="AK5" s="73" t="s">
        <v>32</v>
      </c>
      <c r="AL5" s="73" t="s">
        <v>32</v>
      </c>
      <c r="AM5" s="73" t="s">
        <v>32</v>
      </c>
      <c r="AN5" s="73" t="s">
        <v>32</v>
      </c>
      <c r="AO5" s="73" t="s">
        <v>32</v>
      </c>
      <c r="AP5" s="73" t="s">
        <v>32</v>
      </c>
      <c r="AQ5" s="73" t="s">
        <v>32</v>
      </c>
      <c r="AR5" s="73" t="s">
        <v>32</v>
      </c>
      <c r="AS5" s="73" t="s">
        <v>32</v>
      </c>
      <c r="AT5" s="73" t="s">
        <v>32</v>
      </c>
      <c r="AU5" s="73" t="s">
        <v>32</v>
      </c>
      <c r="AV5" s="73" t="s">
        <v>32</v>
      </c>
      <c r="AW5" s="73" t="s">
        <v>32</v>
      </c>
      <c r="AX5" s="73" t="s">
        <v>32</v>
      </c>
      <c r="AY5" s="73" t="s">
        <v>32</v>
      </c>
      <c r="AZ5" s="73" t="s">
        <v>32</v>
      </c>
      <c r="BA5" s="73" t="s">
        <v>32</v>
      </c>
      <c r="BB5" s="17" t="s">
        <v>32</v>
      </c>
      <c r="BC5" s="17" t="s">
        <v>32</v>
      </c>
      <c r="BD5" s="17" t="s">
        <v>32</v>
      </c>
      <c r="BE5" s="17" t="s">
        <v>32</v>
      </c>
      <c r="BF5" s="17" t="s">
        <v>32</v>
      </c>
      <c r="BG5" s="17" t="s">
        <v>32</v>
      </c>
      <c r="BH5" s="17" t="s">
        <v>32</v>
      </c>
      <c r="BI5" s="17" t="s">
        <v>32</v>
      </c>
      <c r="BJ5" s="17" t="s">
        <v>32</v>
      </c>
      <c r="BK5" s="17" t="s">
        <v>32</v>
      </c>
      <c r="BL5" s="17" t="s">
        <v>32</v>
      </c>
      <c r="BM5" s="17"/>
      <c r="BN5" s="17"/>
      <c r="BO5" s="17"/>
    </row>
    <row r="6" customFormat="false" ht="12.75" hidden="false" customHeight="false" outlineLevel="0" collapsed="false">
      <c r="A6" s="71" t="s">
        <v>39</v>
      </c>
      <c r="B6" s="72" t="s">
        <v>31</v>
      </c>
      <c r="C6" s="17" t="n">
        <v>4129</v>
      </c>
      <c r="D6" s="17" t="n">
        <v>7492</v>
      </c>
      <c r="E6" s="17" t="n">
        <v>4289</v>
      </c>
      <c r="F6" s="17" t="n">
        <v>4267</v>
      </c>
      <c r="G6" s="17" t="n">
        <v>7431</v>
      </c>
      <c r="H6" s="17" t="n">
        <v>4250</v>
      </c>
      <c r="I6" s="17" t="n">
        <v>4268</v>
      </c>
      <c r="J6" s="17" t="n">
        <v>4246</v>
      </c>
      <c r="K6" s="17" t="n">
        <v>4248</v>
      </c>
      <c r="L6" s="17" t="n">
        <v>7268</v>
      </c>
      <c r="M6" s="17" t="n">
        <v>7296</v>
      </c>
      <c r="N6" s="17" t="n">
        <v>7273</v>
      </c>
      <c r="O6" s="17" t="n">
        <v>4260</v>
      </c>
      <c r="P6" s="17" t="n">
        <v>4243</v>
      </c>
      <c r="Q6" s="17" t="n">
        <v>4096</v>
      </c>
      <c r="R6" s="17" t="n">
        <v>4302</v>
      </c>
      <c r="S6" s="17" t="n">
        <v>4271</v>
      </c>
      <c r="T6" s="17" t="n">
        <v>4090</v>
      </c>
      <c r="U6" s="17" t="n">
        <v>4273</v>
      </c>
      <c r="V6" s="73" t="n">
        <v>0</v>
      </c>
      <c r="W6" s="73" t="s">
        <v>32</v>
      </c>
      <c r="X6" s="73" t="s">
        <v>32</v>
      </c>
      <c r="Y6" s="73" t="s">
        <v>32</v>
      </c>
      <c r="Z6" s="73" t="n">
        <v>0</v>
      </c>
      <c r="AA6" s="73" t="s">
        <v>32</v>
      </c>
      <c r="AB6" s="73" t="s">
        <v>32</v>
      </c>
      <c r="AC6" s="73" t="s">
        <v>32</v>
      </c>
      <c r="AD6" s="73" t="n">
        <v>0</v>
      </c>
      <c r="AE6" s="73" t="s">
        <v>32</v>
      </c>
      <c r="AF6" s="73" t="s">
        <v>32</v>
      </c>
      <c r="AG6" s="73" t="s">
        <v>32</v>
      </c>
      <c r="AH6" s="73" t="n">
        <v>1</v>
      </c>
      <c r="AI6" s="73" t="s">
        <v>32</v>
      </c>
      <c r="AJ6" s="73" t="s">
        <v>32</v>
      </c>
      <c r="AK6" s="73" t="n">
        <v>1</v>
      </c>
      <c r="AL6" s="73" t="s">
        <v>32</v>
      </c>
      <c r="AM6" s="73" t="s">
        <v>32</v>
      </c>
      <c r="AN6" s="73" t="n">
        <v>2</v>
      </c>
      <c r="AO6" s="73" t="s">
        <v>32</v>
      </c>
      <c r="AP6" s="73" t="s">
        <v>32</v>
      </c>
      <c r="AQ6" s="73" t="n">
        <v>0</v>
      </c>
      <c r="AR6" s="73" t="s">
        <v>32</v>
      </c>
      <c r="AS6" s="73" t="s">
        <v>32</v>
      </c>
      <c r="AT6" s="73" t="s">
        <v>32</v>
      </c>
      <c r="AU6" s="73" t="n">
        <v>1</v>
      </c>
      <c r="AV6" s="73" t="s">
        <v>32</v>
      </c>
      <c r="AW6" s="73" t="n">
        <v>1</v>
      </c>
      <c r="AX6" s="73" t="s">
        <v>32</v>
      </c>
      <c r="AY6" s="73" t="s">
        <v>32</v>
      </c>
      <c r="AZ6" s="73" t="n">
        <v>2</v>
      </c>
      <c r="BA6" s="73" t="s">
        <v>32</v>
      </c>
      <c r="BB6" s="17" t="n">
        <v>3</v>
      </c>
      <c r="BC6" s="17" t="s">
        <v>32</v>
      </c>
      <c r="BD6" s="17" t="n">
        <v>1</v>
      </c>
      <c r="BE6" s="17" t="n">
        <v>1</v>
      </c>
      <c r="BF6" s="17" t="n">
        <v>1</v>
      </c>
      <c r="BG6" s="17" t="n">
        <v>1</v>
      </c>
      <c r="BH6" s="17" t="n">
        <v>1</v>
      </c>
      <c r="BI6" s="17" t="n">
        <v>0</v>
      </c>
      <c r="BJ6" s="17" t="n">
        <v>1</v>
      </c>
      <c r="BK6" s="17" t="n">
        <v>1</v>
      </c>
      <c r="BL6" s="17" t="n">
        <v>1</v>
      </c>
      <c r="BM6" s="17"/>
      <c r="BN6" s="17"/>
      <c r="BO6" s="17"/>
    </row>
    <row r="7" customFormat="false" ht="12.75" hidden="false" customHeight="false" outlineLevel="0" collapsed="false">
      <c r="A7" s="71" t="s">
        <v>50</v>
      </c>
      <c r="B7" s="72" t="s">
        <v>31</v>
      </c>
      <c r="C7" s="17" t="n">
        <v>4096</v>
      </c>
      <c r="D7" s="17" t="n">
        <v>4090</v>
      </c>
      <c r="E7" s="17" t="n">
        <v>4261</v>
      </c>
      <c r="F7" s="17" t="n">
        <v>4260</v>
      </c>
      <c r="G7" s="17" t="n">
        <v>4250</v>
      </c>
      <c r="H7" s="17" t="n">
        <v>7269</v>
      </c>
      <c r="I7" s="17" t="n">
        <v>4262</v>
      </c>
      <c r="J7" s="17" t="n">
        <v>4100</v>
      </c>
      <c r="K7" s="17" t="n">
        <v>4097</v>
      </c>
      <c r="L7" s="17" t="n">
        <v>4275</v>
      </c>
      <c r="M7" s="17" t="n">
        <v>4130</v>
      </c>
      <c r="N7" s="17" t="n">
        <v>4127</v>
      </c>
      <c r="O7" s="17" t="n">
        <v>4280</v>
      </c>
      <c r="P7" s="17" t="n">
        <v>4129</v>
      </c>
      <c r="Q7" s="17" t="n">
        <v>7268</v>
      </c>
      <c r="R7" s="17" t="n">
        <v>4109</v>
      </c>
      <c r="S7" s="17" t="s">
        <v>32</v>
      </c>
      <c r="T7" s="17" t="s">
        <v>32</v>
      </c>
      <c r="U7" s="17" t="s">
        <v>32</v>
      </c>
      <c r="V7" s="73" t="n">
        <v>2</v>
      </c>
      <c r="W7" s="73" t="n">
        <v>2</v>
      </c>
      <c r="X7" s="73" t="n">
        <v>1</v>
      </c>
      <c r="Y7" s="73" t="n">
        <v>2</v>
      </c>
      <c r="Z7" s="73" t="n">
        <v>1</v>
      </c>
      <c r="AA7" s="73" t="s">
        <v>32</v>
      </c>
      <c r="AB7" s="73" t="s">
        <v>32</v>
      </c>
      <c r="AC7" s="73" t="s">
        <v>32</v>
      </c>
      <c r="AD7" s="73" t="n">
        <v>2</v>
      </c>
      <c r="AE7" s="73" t="s">
        <v>32</v>
      </c>
      <c r="AF7" s="73" t="s">
        <v>32</v>
      </c>
      <c r="AG7" s="73" t="s">
        <v>32</v>
      </c>
      <c r="AH7" s="73" t="n">
        <v>1</v>
      </c>
      <c r="AI7" s="73" t="s">
        <v>32</v>
      </c>
      <c r="AJ7" s="73" t="s">
        <v>32</v>
      </c>
      <c r="AK7" s="73" t="n">
        <v>2</v>
      </c>
      <c r="AL7" s="73" t="s">
        <v>32</v>
      </c>
      <c r="AM7" s="73" t="s">
        <v>32</v>
      </c>
      <c r="AN7" s="73" t="n">
        <v>2</v>
      </c>
      <c r="AO7" s="73" t="n">
        <v>2</v>
      </c>
      <c r="AP7" s="73" t="s">
        <v>32</v>
      </c>
      <c r="AQ7" s="73" t="n">
        <v>1</v>
      </c>
      <c r="AR7" s="73" t="s">
        <v>32</v>
      </c>
      <c r="AS7" s="73" t="s">
        <v>32</v>
      </c>
      <c r="AT7" s="73" t="s">
        <v>32</v>
      </c>
      <c r="AU7" s="73" t="n">
        <v>1</v>
      </c>
      <c r="AV7" s="73" t="s">
        <v>32</v>
      </c>
      <c r="AW7" s="73" t="n">
        <v>1</v>
      </c>
      <c r="AX7" s="73" t="s">
        <v>32</v>
      </c>
      <c r="AY7" s="73" t="s">
        <v>32</v>
      </c>
      <c r="AZ7" s="73" t="n">
        <v>1</v>
      </c>
      <c r="BA7" s="73" t="s">
        <v>32</v>
      </c>
      <c r="BB7" s="17" t="n">
        <v>1</v>
      </c>
      <c r="BC7" s="17" t="s">
        <v>32</v>
      </c>
      <c r="BD7" s="17" t="n">
        <v>1</v>
      </c>
      <c r="BE7" s="17" t="s">
        <v>32</v>
      </c>
      <c r="BF7" s="17" t="n">
        <v>1</v>
      </c>
      <c r="BG7" s="17" t="n">
        <v>1</v>
      </c>
      <c r="BH7" s="17" t="n">
        <v>1</v>
      </c>
      <c r="BI7" s="17" t="n">
        <v>0</v>
      </c>
      <c r="BJ7" s="17" t="s">
        <v>32</v>
      </c>
      <c r="BK7" s="17" t="s">
        <v>32</v>
      </c>
      <c r="BL7" s="17" t="s">
        <v>32</v>
      </c>
      <c r="BM7" s="17"/>
      <c r="BN7" s="17"/>
      <c r="BO7" s="17"/>
    </row>
    <row r="8" customFormat="false" ht="12.75" hidden="false" customHeight="false" outlineLevel="0" collapsed="false">
      <c r="A8" s="71" t="s">
        <v>62</v>
      </c>
      <c r="B8" s="72" t="s">
        <v>64</v>
      </c>
      <c r="C8" s="17" t="n">
        <v>4109</v>
      </c>
      <c r="D8" s="17" t="n">
        <v>4110</v>
      </c>
      <c r="E8" s="17" t="n">
        <v>4216</v>
      </c>
      <c r="F8" s="17" t="n">
        <v>4115</v>
      </c>
      <c r="G8" s="17" t="n">
        <v>4215</v>
      </c>
      <c r="H8" s="17" t="n">
        <v>4131</v>
      </c>
      <c r="I8" s="17" t="n">
        <v>4119</v>
      </c>
      <c r="J8" s="17" t="n">
        <v>6017</v>
      </c>
      <c r="K8" s="17" t="n">
        <v>6018</v>
      </c>
      <c r="L8" s="17" t="s">
        <v>32</v>
      </c>
      <c r="M8" s="17" t="s">
        <v>32</v>
      </c>
      <c r="N8" s="17" t="s">
        <v>32</v>
      </c>
      <c r="O8" s="17" t="s">
        <v>32</v>
      </c>
      <c r="P8" s="17" t="s">
        <v>32</v>
      </c>
      <c r="Q8" s="17" t="s">
        <v>32</v>
      </c>
      <c r="R8" s="17" t="s">
        <v>32</v>
      </c>
      <c r="S8" s="17" t="s">
        <v>32</v>
      </c>
      <c r="T8" s="17" t="s">
        <v>32</v>
      </c>
      <c r="U8" s="17" t="s">
        <v>32</v>
      </c>
      <c r="V8" s="73" t="n">
        <v>0</v>
      </c>
      <c r="W8" s="73" t="s">
        <v>32</v>
      </c>
      <c r="X8" s="73" t="s">
        <v>32</v>
      </c>
      <c r="Y8" s="73" t="s">
        <v>32</v>
      </c>
      <c r="Z8" s="73" t="n">
        <v>1</v>
      </c>
      <c r="AA8" s="73" t="s">
        <v>32</v>
      </c>
      <c r="AB8" s="73" t="s">
        <v>32</v>
      </c>
      <c r="AC8" s="73" t="s">
        <v>32</v>
      </c>
      <c r="AD8" s="73" t="n">
        <v>0</v>
      </c>
      <c r="AE8" s="73" t="s">
        <v>32</v>
      </c>
      <c r="AF8" s="73" t="s">
        <v>32</v>
      </c>
      <c r="AG8" s="73" t="s">
        <v>32</v>
      </c>
      <c r="AH8" s="73" t="n">
        <v>1</v>
      </c>
      <c r="AI8" s="73" t="s">
        <v>32</v>
      </c>
      <c r="AJ8" s="73" t="s">
        <v>32</v>
      </c>
      <c r="AK8" s="73" t="n">
        <v>1</v>
      </c>
      <c r="AL8" s="73" t="s">
        <v>32</v>
      </c>
      <c r="AM8" s="73" t="s">
        <v>32</v>
      </c>
      <c r="AN8" s="73" t="n">
        <v>0</v>
      </c>
      <c r="AO8" s="73" t="s">
        <v>32</v>
      </c>
      <c r="AP8" s="73" t="s">
        <v>32</v>
      </c>
      <c r="AQ8" s="73" t="n">
        <v>1</v>
      </c>
      <c r="AR8" s="73" t="s">
        <v>32</v>
      </c>
      <c r="AS8" s="73" t="s">
        <v>32</v>
      </c>
      <c r="AT8" s="73" t="s">
        <v>32</v>
      </c>
      <c r="AU8" s="73" t="n">
        <v>1</v>
      </c>
      <c r="AV8" s="73" t="s">
        <v>32</v>
      </c>
      <c r="AW8" s="73" t="n">
        <v>0</v>
      </c>
      <c r="AX8" s="73" t="s">
        <v>32</v>
      </c>
      <c r="AY8" s="73" t="s">
        <v>32</v>
      </c>
      <c r="AZ8" s="73" t="s">
        <v>32</v>
      </c>
      <c r="BA8" s="73" t="s">
        <v>32</v>
      </c>
      <c r="BB8" s="17" t="s">
        <v>32</v>
      </c>
      <c r="BC8" s="17" t="s">
        <v>32</v>
      </c>
      <c r="BD8" s="17" t="s">
        <v>32</v>
      </c>
      <c r="BE8" s="17" t="s">
        <v>32</v>
      </c>
      <c r="BF8" s="17" t="s">
        <v>32</v>
      </c>
      <c r="BG8" s="17" t="s">
        <v>32</v>
      </c>
      <c r="BH8" s="17" t="s">
        <v>32</v>
      </c>
      <c r="BI8" s="17" t="s">
        <v>32</v>
      </c>
      <c r="BJ8" s="17" t="s">
        <v>32</v>
      </c>
      <c r="BK8" s="17" t="s">
        <v>32</v>
      </c>
      <c r="BL8" s="17" t="s">
        <v>32</v>
      </c>
      <c r="BM8" s="17"/>
      <c r="BN8" s="17"/>
      <c r="BO8" s="17"/>
    </row>
    <row r="9" customFormat="false" ht="12.75" hidden="false" customHeight="false" outlineLevel="0" collapsed="false">
      <c r="A9" s="71" t="s">
        <v>78</v>
      </c>
      <c r="B9" s="72" t="s">
        <v>64</v>
      </c>
      <c r="C9" s="17" t="n">
        <v>4219</v>
      </c>
      <c r="D9" s="17" t="n">
        <v>4217</v>
      </c>
      <c r="E9" s="17" t="n">
        <v>4218</v>
      </c>
      <c r="F9" s="17" t="n">
        <v>6019</v>
      </c>
      <c r="G9" s="17" t="n">
        <v>6020</v>
      </c>
      <c r="H9" s="17" t="n">
        <v>6021</v>
      </c>
      <c r="I9" s="17" t="s">
        <v>32</v>
      </c>
      <c r="J9" s="17" t="s">
        <v>32</v>
      </c>
      <c r="K9" s="17" t="s">
        <v>32</v>
      </c>
      <c r="L9" s="17" t="s">
        <v>32</v>
      </c>
      <c r="M9" s="17" t="s">
        <v>32</v>
      </c>
      <c r="N9" s="17" t="s">
        <v>32</v>
      </c>
      <c r="O9" s="17" t="s">
        <v>32</v>
      </c>
      <c r="P9" s="17" t="s">
        <v>32</v>
      </c>
      <c r="Q9" s="17" t="s">
        <v>32</v>
      </c>
      <c r="R9" s="17" t="s">
        <v>32</v>
      </c>
      <c r="S9" s="17" t="s">
        <v>32</v>
      </c>
      <c r="T9" s="17" t="s">
        <v>32</v>
      </c>
      <c r="U9" s="17" t="s">
        <v>32</v>
      </c>
      <c r="V9" s="73" t="n">
        <v>0</v>
      </c>
      <c r="W9" s="73" t="s">
        <v>32</v>
      </c>
      <c r="X9" s="73" t="s">
        <v>32</v>
      </c>
      <c r="Y9" s="73" t="s">
        <v>32</v>
      </c>
      <c r="Z9" s="73" t="n">
        <v>0</v>
      </c>
      <c r="AA9" s="73" t="s">
        <v>32</v>
      </c>
      <c r="AB9" s="73" t="s">
        <v>32</v>
      </c>
      <c r="AC9" s="73" t="s">
        <v>32</v>
      </c>
      <c r="AD9" s="73" t="n">
        <v>0</v>
      </c>
      <c r="AE9" s="73" t="s">
        <v>32</v>
      </c>
      <c r="AF9" s="73" t="s">
        <v>32</v>
      </c>
      <c r="AG9" s="73" t="s">
        <v>32</v>
      </c>
      <c r="AH9" s="73" t="n">
        <v>1</v>
      </c>
      <c r="AI9" s="73" t="s">
        <v>32</v>
      </c>
      <c r="AJ9" s="73" t="s">
        <v>32</v>
      </c>
      <c r="AK9" s="73" t="n">
        <v>1</v>
      </c>
      <c r="AL9" s="73" t="s">
        <v>32</v>
      </c>
      <c r="AM9" s="73" t="s">
        <v>32</v>
      </c>
      <c r="AN9" s="73" t="n">
        <v>1</v>
      </c>
      <c r="AO9" s="73" t="s">
        <v>32</v>
      </c>
      <c r="AP9" s="73" t="s">
        <v>32</v>
      </c>
      <c r="AQ9" s="73" t="s">
        <v>32</v>
      </c>
      <c r="AR9" s="73" t="s">
        <v>32</v>
      </c>
      <c r="AS9" s="73" t="s">
        <v>32</v>
      </c>
      <c r="AT9" s="73" t="s">
        <v>32</v>
      </c>
      <c r="AU9" s="73" t="s">
        <v>32</v>
      </c>
      <c r="AV9" s="73" t="s">
        <v>32</v>
      </c>
      <c r="AW9" s="73" t="s">
        <v>32</v>
      </c>
      <c r="AX9" s="73" t="s">
        <v>32</v>
      </c>
      <c r="AY9" s="73" t="s">
        <v>32</v>
      </c>
      <c r="AZ9" s="73" t="s">
        <v>32</v>
      </c>
      <c r="BA9" s="73" t="s">
        <v>32</v>
      </c>
      <c r="BB9" s="17" t="s">
        <v>32</v>
      </c>
      <c r="BC9" s="17" t="s">
        <v>32</v>
      </c>
      <c r="BD9" s="17" t="s">
        <v>32</v>
      </c>
      <c r="BE9" s="17" t="s">
        <v>32</v>
      </c>
      <c r="BF9" s="17" t="s">
        <v>32</v>
      </c>
      <c r="BG9" s="17" t="s">
        <v>32</v>
      </c>
      <c r="BH9" s="17" t="s">
        <v>32</v>
      </c>
      <c r="BI9" s="17" t="s">
        <v>32</v>
      </c>
      <c r="BJ9" s="17" t="s">
        <v>32</v>
      </c>
      <c r="BK9" s="17" t="s">
        <v>32</v>
      </c>
      <c r="BL9" s="17" t="s">
        <v>32</v>
      </c>
      <c r="BM9" s="17"/>
      <c r="BN9" s="17"/>
      <c r="BO9" s="17"/>
    </row>
    <row r="10" customFormat="false" ht="12.75" hidden="false" customHeight="false" outlineLevel="0" collapsed="false">
      <c r="A10" s="71" t="s">
        <v>86</v>
      </c>
      <c r="B10" s="72" t="s">
        <v>64</v>
      </c>
      <c r="C10" s="17" t="n">
        <v>4375</v>
      </c>
      <c r="D10" s="17" t="n">
        <v>4393</v>
      </c>
      <c r="E10" s="17" t="n">
        <v>4377</v>
      </c>
      <c r="F10" s="17" t="n">
        <v>4388</v>
      </c>
      <c r="G10" s="17" t="n">
        <v>4218</v>
      </c>
      <c r="H10" s="17" t="n">
        <v>6021</v>
      </c>
      <c r="I10" s="17" t="n">
        <v>4206</v>
      </c>
      <c r="J10" s="17" t="n">
        <v>7173</v>
      </c>
      <c r="K10" s="17" t="n">
        <v>4219</v>
      </c>
      <c r="L10" s="17" t="n">
        <v>4217</v>
      </c>
      <c r="M10" s="17" t="n">
        <v>4389</v>
      </c>
      <c r="N10" s="17" t="n">
        <v>4390</v>
      </c>
      <c r="O10" s="17" t="s">
        <v>32</v>
      </c>
      <c r="P10" s="17" t="s">
        <v>32</v>
      </c>
      <c r="Q10" s="17" t="s">
        <v>32</v>
      </c>
      <c r="R10" s="17" t="s">
        <v>32</v>
      </c>
      <c r="S10" s="17" t="s">
        <v>32</v>
      </c>
      <c r="T10" s="17" t="s">
        <v>32</v>
      </c>
      <c r="U10" s="17" t="s">
        <v>32</v>
      </c>
      <c r="V10" s="73" t="n">
        <v>2</v>
      </c>
      <c r="W10" s="73" t="s">
        <v>32</v>
      </c>
      <c r="X10" s="73" t="s">
        <v>32</v>
      </c>
      <c r="Y10" s="73" t="s">
        <v>32</v>
      </c>
      <c r="Z10" s="73" t="n">
        <v>0</v>
      </c>
      <c r="AA10" s="73" t="s">
        <v>32</v>
      </c>
      <c r="AB10" s="73" t="s">
        <v>32</v>
      </c>
      <c r="AC10" s="73" t="s">
        <v>32</v>
      </c>
      <c r="AD10" s="73" t="n">
        <v>1</v>
      </c>
      <c r="AE10" s="73" t="s">
        <v>32</v>
      </c>
      <c r="AF10" s="73" t="s">
        <v>32</v>
      </c>
      <c r="AG10" s="73" t="s">
        <v>32</v>
      </c>
      <c r="AH10" s="73" t="n">
        <v>1</v>
      </c>
      <c r="AI10" s="73" t="s">
        <v>32</v>
      </c>
      <c r="AJ10" s="73" t="s">
        <v>32</v>
      </c>
      <c r="AK10" s="73" t="n">
        <v>1</v>
      </c>
      <c r="AL10" s="73" t="s">
        <v>32</v>
      </c>
      <c r="AM10" s="73" t="s">
        <v>32</v>
      </c>
      <c r="AN10" s="73" t="n">
        <v>1</v>
      </c>
      <c r="AO10" s="73" t="s">
        <v>32</v>
      </c>
      <c r="AP10" s="73" t="s">
        <v>32</v>
      </c>
      <c r="AQ10" s="73" t="n">
        <v>1</v>
      </c>
      <c r="AR10" s="73" t="s">
        <v>32</v>
      </c>
      <c r="AS10" s="73" t="s">
        <v>32</v>
      </c>
      <c r="AT10" s="73" t="s">
        <v>32</v>
      </c>
      <c r="AU10" s="73" t="n">
        <v>0</v>
      </c>
      <c r="AV10" s="73" t="s">
        <v>32</v>
      </c>
      <c r="AW10" s="73" t="n">
        <v>1</v>
      </c>
      <c r="AX10" s="73" t="s">
        <v>32</v>
      </c>
      <c r="AY10" s="73" t="s">
        <v>32</v>
      </c>
      <c r="AZ10" s="73" t="n">
        <v>0</v>
      </c>
      <c r="BA10" s="73" t="s">
        <v>32</v>
      </c>
      <c r="BB10" s="17" t="n">
        <v>0</v>
      </c>
      <c r="BC10" s="17" t="s">
        <v>32</v>
      </c>
      <c r="BD10" s="17" t="n">
        <v>1</v>
      </c>
      <c r="BE10" s="17" t="s">
        <v>32</v>
      </c>
      <c r="BF10" s="17" t="s">
        <v>32</v>
      </c>
      <c r="BG10" s="17" t="s">
        <v>32</v>
      </c>
      <c r="BH10" s="17" t="s">
        <v>32</v>
      </c>
      <c r="BI10" s="17" t="s">
        <v>32</v>
      </c>
      <c r="BJ10" s="17" t="s">
        <v>32</v>
      </c>
      <c r="BK10" s="17" t="s">
        <v>32</v>
      </c>
      <c r="BL10" s="17" t="s">
        <v>32</v>
      </c>
      <c r="BM10" s="17"/>
      <c r="BN10" s="17"/>
      <c r="BO10" s="17"/>
    </row>
    <row r="11" customFormat="false" ht="12.75" hidden="false" customHeight="false" outlineLevel="0" collapsed="false">
      <c r="A11" s="71" t="s">
        <v>93</v>
      </c>
      <c r="B11" s="72" t="s">
        <v>64</v>
      </c>
      <c r="C11" s="17" t="n">
        <v>4127</v>
      </c>
      <c r="D11" s="17" t="n">
        <v>4115</v>
      </c>
      <c r="E11" s="17" t="n">
        <v>4377</v>
      </c>
      <c r="F11" s="17" t="n">
        <v>4218</v>
      </c>
      <c r="G11" s="17" t="n">
        <v>3787</v>
      </c>
      <c r="H11" s="17" t="n">
        <v>4119</v>
      </c>
      <c r="I11" s="17" t="n">
        <v>4327</v>
      </c>
      <c r="J11" s="17" t="n">
        <v>4223</v>
      </c>
      <c r="K11" s="17" t="n">
        <v>4221</v>
      </c>
      <c r="L11" s="17" t="n">
        <v>4389</v>
      </c>
      <c r="M11" s="17" t="n">
        <v>4220</v>
      </c>
      <c r="N11" s="17" t="n">
        <v>4216</v>
      </c>
      <c r="O11" s="17" t="n">
        <v>4499</v>
      </c>
      <c r="P11" s="17" t="n">
        <v>4120</v>
      </c>
      <c r="Q11" s="17" t="s">
        <v>32</v>
      </c>
      <c r="R11" s="17" t="s">
        <v>32</v>
      </c>
      <c r="S11" s="17" t="s">
        <v>32</v>
      </c>
      <c r="T11" s="17" t="s">
        <v>32</v>
      </c>
      <c r="U11" s="17" t="s">
        <v>32</v>
      </c>
      <c r="V11" s="73" t="n">
        <v>1</v>
      </c>
      <c r="W11" s="73" t="s">
        <v>32</v>
      </c>
      <c r="X11" s="73" t="s">
        <v>32</v>
      </c>
      <c r="Y11" s="73" t="s">
        <v>32</v>
      </c>
      <c r="Z11" s="73" t="n">
        <v>1</v>
      </c>
      <c r="AA11" s="73" t="s">
        <v>32</v>
      </c>
      <c r="AB11" s="73" t="s">
        <v>32</v>
      </c>
      <c r="AC11" s="73" t="s">
        <v>32</v>
      </c>
      <c r="AD11" s="73" t="n">
        <v>0</v>
      </c>
      <c r="AE11" s="73" t="s">
        <v>32</v>
      </c>
      <c r="AF11" s="73" t="s">
        <v>32</v>
      </c>
      <c r="AG11" s="73" t="s">
        <v>32</v>
      </c>
      <c r="AH11" s="73" t="n">
        <v>1</v>
      </c>
      <c r="AI11" s="73" t="s">
        <v>32</v>
      </c>
      <c r="AJ11" s="73" t="s">
        <v>32</v>
      </c>
      <c r="AK11" s="73" t="n">
        <v>0</v>
      </c>
      <c r="AL11" s="73" t="s">
        <v>32</v>
      </c>
      <c r="AM11" s="73" t="s">
        <v>32</v>
      </c>
      <c r="AN11" s="73" t="n">
        <v>1</v>
      </c>
      <c r="AO11" s="73" t="s">
        <v>32</v>
      </c>
      <c r="AP11" s="73" t="s">
        <v>32</v>
      </c>
      <c r="AQ11" s="73" t="n">
        <v>0</v>
      </c>
      <c r="AR11" s="73" t="s">
        <v>32</v>
      </c>
      <c r="AS11" s="73" t="s">
        <v>32</v>
      </c>
      <c r="AT11" s="73" t="s">
        <v>32</v>
      </c>
      <c r="AU11" s="73" t="n">
        <v>2</v>
      </c>
      <c r="AV11" s="73" t="s">
        <v>32</v>
      </c>
      <c r="AW11" s="73" t="n">
        <v>1</v>
      </c>
      <c r="AX11" s="73" t="s">
        <v>32</v>
      </c>
      <c r="AY11" s="73" t="s">
        <v>32</v>
      </c>
      <c r="AZ11" s="73" t="n">
        <v>1</v>
      </c>
      <c r="BA11" s="73" t="s">
        <v>32</v>
      </c>
      <c r="BB11" s="17" t="n">
        <v>0</v>
      </c>
      <c r="BC11" s="17" t="s">
        <v>32</v>
      </c>
      <c r="BD11" s="17" t="n">
        <v>1</v>
      </c>
      <c r="BE11" s="17" t="s">
        <v>32</v>
      </c>
      <c r="BF11" s="17" t="n">
        <v>1</v>
      </c>
      <c r="BG11" s="17" t="n">
        <v>0</v>
      </c>
      <c r="BH11" s="17" t="s">
        <v>32</v>
      </c>
      <c r="BI11" s="17" t="s">
        <v>32</v>
      </c>
      <c r="BJ11" s="17" t="s">
        <v>32</v>
      </c>
      <c r="BK11" s="17" t="s">
        <v>32</v>
      </c>
      <c r="BL11" s="17" t="s">
        <v>32</v>
      </c>
      <c r="BM11" s="17"/>
      <c r="BN11" s="17"/>
      <c r="BO11" s="17"/>
    </row>
    <row r="12" customFormat="false" ht="12.75" hidden="false" customHeight="false" outlineLevel="0" collapsed="false">
      <c r="A12" s="71" t="s">
        <v>100</v>
      </c>
      <c r="B12" s="72" t="s">
        <v>102</v>
      </c>
      <c r="C12" s="17" t="n">
        <v>5278</v>
      </c>
      <c r="D12" s="17" t="n">
        <v>4096</v>
      </c>
      <c r="E12" s="17" t="n">
        <v>4454</v>
      </c>
      <c r="F12" s="17" t="n">
        <v>4131</v>
      </c>
      <c r="G12" s="17" t="n">
        <v>5286</v>
      </c>
      <c r="H12" s="17" t="n">
        <v>4127</v>
      </c>
      <c r="I12" s="17" t="n">
        <v>4130</v>
      </c>
      <c r="J12" s="17" t="n">
        <v>5281</v>
      </c>
      <c r="K12" s="17" t="n">
        <v>4132</v>
      </c>
      <c r="L12" s="17" t="n">
        <v>4090</v>
      </c>
      <c r="M12" s="17" t="n">
        <v>4129</v>
      </c>
      <c r="N12" s="17" t="n">
        <v>4275</v>
      </c>
      <c r="O12" s="17" t="n">
        <v>3787</v>
      </c>
      <c r="P12" s="17" t="n">
        <v>4136</v>
      </c>
      <c r="Q12" s="17" t="n">
        <v>4280</v>
      </c>
      <c r="R12" s="17" t="n">
        <v>4476</v>
      </c>
      <c r="S12" s="17" t="n">
        <v>4273</v>
      </c>
      <c r="T12" s="17" t="s">
        <v>32</v>
      </c>
      <c r="U12" s="17" t="s">
        <v>32</v>
      </c>
      <c r="V12" s="73" t="n">
        <v>1</v>
      </c>
      <c r="W12" s="73" t="s">
        <v>32</v>
      </c>
      <c r="X12" s="73" t="s">
        <v>32</v>
      </c>
      <c r="Y12" s="73" t="s">
        <v>32</v>
      </c>
      <c r="Z12" s="73" t="n">
        <v>1</v>
      </c>
      <c r="AA12" s="73" t="s">
        <v>32</v>
      </c>
      <c r="AB12" s="73" t="s">
        <v>32</v>
      </c>
      <c r="AC12" s="73" t="s">
        <v>32</v>
      </c>
      <c r="AD12" s="73" t="n">
        <v>0</v>
      </c>
      <c r="AE12" s="73" t="s">
        <v>32</v>
      </c>
      <c r="AF12" s="73" t="s">
        <v>32</v>
      </c>
      <c r="AG12" s="73" t="s">
        <v>32</v>
      </c>
      <c r="AH12" s="73" t="n">
        <v>1</v>
      </c>
      <c r="AI12" s="73" t="s">
        <v>32</v>
      </c>
      <c r="AJ12" s="73" t="s">
        <v>32</v>
      </c>
      <c r="AK12" s="73" t="n">
        <v>1</v>
      </c>
      <c r="AL12" s="73" t="s">
        <v>32</v>
      </c>
      <c r="AM12" s="73" t="s">
        <v>32</v>
      </c>
      <c r="AN12" s="73" t="n">
        <v>1</v>
      </c>
      <c r="AO12" s="73" t="s">
        <v>32</v>
      </c>
      <c r="AP12" s="73" t="s">
        <v>32</v>
      </c>
      <c r="AQ12" s="73" t="n">
        <v>0</v>
      </c>
      <c r="AR12" s="73" t="s">
        <v>32</v>
      </c>
      <c r="AS12" s="73" t="s">
        <v>32</v>
      </c>
      <c r="AT12" s="73" t="s">
        <v>32</v>
      </c>
      <c r="AU12" s="73" t="n">
        <v>1</v>
      </c>
      <c r="AV12" s="73" t="s">
        <v>32</v>
      </c>
      <c r="AW12" s="73" t="n">
        <v>2</v>
      </c>
      <c r="AX12" s="73" t="s">
        <v>32</v>
      </c>
      <c r="AY12" s="73" t="s">
        <v>32</v>
      </c>
      <c r="AZ12" s="73" t="n">
        <v>0</v>
      </c>
      <c r="BA12" s="73" t="s">
        <v>32</v>
      </c>
      <c r="BB12" s="17" t="n">
        <v>1</v>
      </c>
      <c r="BC12" s="17" t="s">
        <v>32</v>
      </c>
      <c r="BD12" s="17" t="n">
        <v>1</v>
      </c>
      <c r="BE12" s="17" t="s">
        <v>32</v>
      </c>
      <c r="BF12" s="17" t="n">
        <v>0</v>
      </c>
      <c r="BG12" s="17" t="n">
        <v>0</v>
      </c>
      <c r="BH12" s="17" t="n">
        <v>1</v>
      </c>
      <c r="BI12" s="17" t="n">
        <v>1</v>
      </c>
      <c r="BJ12" s="17" t="n">
        <v>1</v>
      </c>
      <c r="BK12" s="17" t="s">
        <v>32</v>
      </c>
      <c r="BL12" s="17" t="s">
        <v>32</v>
      </c>
      <c r="BM12" s="17"/>
      <c r="BN12" s="17"/>
      <c r="BO12" s="17"/>
    </row>
    <row r="13" customFormat="false" ht="12.75" hidden="false" customHeight="false" outlineLevel="0" collapsed="false">
      <c r="A13" s="71" t="s">
        <v>110</v>
      </c>
      <c r="B13" s="72" t="s">
        <v>102</v>
      </c>
      <c r="C13" s="17" t="n">
        <v>4302</v>
      </c>
      <c r="D13" s="17" t="n">
        <v>5278</v>
      </c>
      <c r="E13" s="17" t="n">
        <v>5620</v>
      </c>
      <c r="F13" s="17" t="n">
        <v>5314</v>
      </c>
      <c r="G13" s="17" t="n">
        <v>4285</v>
      </c>
      <c r="H13" s="17" t="n">
        <v>5333</v>
      </c>
      <c r="I13" s="17" t="n">
        <v>4275</v>
      </c>
      <c r="J13" s="17" t="n">
        <v>5324</v>
      </c>
      <c r="K13" s="17" t="n">
        <v>4271</v>
      </c>
      <c r="L13" s="17" t="n">
        <v>5314</v>
      </c>
      <c r="M13" s="17" t="n">
        <v>4307</v>
      </c>
      <c r="N13" s="17" t="n">
        <v>4284</v>
      </c>
      <c r="O13" s="17" t="n">
        <v>4288</v>
      </c>
      <c r="P13" s="17" t="n">
        <v>4308</v>
      </c>
      <c r="Q13" s="17" t="n">
        <v>5933</v>
      </c>
      <c r="R13" s="17" t="n">
        <v>4280</v>
      </c>
      <c r="S13" s="17" t="n">
        <v>5338</v>
      </c>
      <c r="T13" s="17" t="s">
        <v>32</v>
      </c>
      <c r="U13" s="17" t="s">
        <v>32</v>
      </c>
      <c r="V13" s="73" t="n">
        <v>2</v>
      </c>
      <c r="W13" s="73" t="s">
        <v>32</v>
      </c>
      <c r="X13" s="73" t="s">
        <v>32</v>
      </c>
      <c r="Y13" s="73" t="s">
        <v>32</v>
      </c>
      <c r="Z13" s="73" t="n">
        <v>0</v>
      </c>
      <c r="AA13" s="73" t="s">
        <v>32</v>
      </c>
      <c r="AB13" s="73" t="s">
        <v>32</v>
      </c>
      <c r="AC13" s="73" t="s">
        <v>32</v>
      </c>
      <c r="AD13" s="73" t="n">
        <v>2</v>
      </c>
      <c r="AE13" s="73" t="s">
        <v>32</v>
      </c>
      <c r="AF13" s="73" t="s">
        <v>32</v>
      </c>
      <c r="AG13" s="73" t="s">
        <v>32</v>
      </c>
      <c r="AH13" s="73" t="n">
        <v>1</v>
      </c>
      <c r="AI13" s="73" t="s">
        <v>32</v>
      </c>
      <c r="AJ13" s="73" t="s">
        <v>32</v>
      </c>
      <c r="AK13" s="73" t="n">
        <v>1</v>
      </c>
      <c r="AL13" s="73" t="s">
        <v>32</v>
      </c>
      <c r="AM13" s="73" t="s">
        <v>32</v>
      </c>
      <c r="AN13" s="73" t="n">
        <v>1</v>
      </c>
      <c r="AO13" s="73" t="s">
        <v>32</v>
      </c>
      <c r="AP13" s="73" t="s">
        <v>32</v>
      </c>
      <c r="AQ13" s="73" t="n">
        <v>1</v>
      </c>
      <c r="AR13" s="73" t="s">
        <v>32</v>
      </c>
      <c r="AS13" s="73" t="s">
        <v>32</v>
      </c>
      <c r="AT13" s="73" t="s">
        <v>32</v>
      </c>
      <c r="AU13" s="73" t="n">
        <v>1</v>
      </c>
      <c r="AV13" s="73" t="s">
        <v>32</v>
      </c>
      <c r="AW13" s="73" t="n">
        <v>1</v>
      </c>
      <c r="AX13" s="73" t="s">
        <v>32</v>
      </c>
      <c r="AY13" s="73" t="s">
        <v>32</v>
      </c>
      <c r="AZ13" s="73" t="n">
        <v>2</v>
      </c>
      <c r="BA13" s="73" t="n">
        <v>1</v>
      </c>
      <c r="BB13" s="17" t="n">
        <v>0</v>
      </c>
      <c r="BC13" s="17" t="s">
        <v>32</v>
      </c>
      <c r="BD13" s="17" t="n">
        <v>0</v>
      </c>
      <c r="BE13" s="17" t="s">
        <v>32</v>
      </c>
      <c r="BF13" s="17" t="n">
        <v>0</v>
      </c>
      <c r="BG13" s="17" t="n">
        <v>1</v>
      </c>
      <c r="BH13" s="17" t="n">
        <v>0</v>
      </c>
      <c r="BI13" s="17" t="n">
        <v>1</v>
      </c>
      <c r="BJ13" s="17" t="n">
        <v>1</v>
      </c>
      <c r="BK13" s="17" t="s">
        <v>32</v>
      </c>
      <c r="BL13" s="17" t="s">
        <v>32</v>
      </c>
      <c r="BM13" s="17"/>
      <c r="BN13" s="17"/>
      <c r="BO13" s="17"/>
    </row>
    <row r="14" customFormat="false" ht="12.75" hidden="false" customHeight="false" outlineLevel="0" collapsed="false">
      <c r="A14" s="71" t="s">
        <v>115</v>
      </c>
      <c r="B14" s="72" t="s">
        <v>102</v>
      </c>
      <c r="C14" s="17" t="s">
        <v>32</v>
      </c>
      <c r="D14" s="17" t="s">
        <v>32</v>
      </c>
      <c r="E14" s="17" t="s">
        <v>32</v>
      </c>
      <c r="F14" s="17" t="s">
        <v>32</v>
      </c>
      <c r="G14" s="17" t="s">
        <v>32</v>
      </c>
      <c r="H14" s="17" t="s">
        <v>32</v>
      </c>
      <c r="I14" s="17" t="s">
        <v>32</v>
      </c>
      <c r="J14" s="17" t="s">
        <v>32</v>
      </c>
      <c r="K14" s="17" t="s">
        <v>32</v>
      </c>
      <c r="L14" s="17" t="s">
        <v>32</v>
      </c>
      <c r="M14" s="17" t="s">
        <v>32</v>
      </c>
      <c r="N14" s="17" t="s">
        <v>32</v>
      </c>
      <c r="O14" s="17" t="s">
        <v>32</v>
      </c>
      <c r="P14" s="17" t="s">
        <v>32</v>
      </c>
      <c r="Q14" s="17" t="s">
        <v>32</v>
      </c>
      <c r="R14" s="17" t="s">
        <v>32</v>
      </c>
      <c r="S14" s="17" t="s">
        <v>32</v>
      </c>
      <c r="T14" s="17" t="s">
        <v>32</v>
      </c>
      <c r="U14" s="17" t="s">
        <v>32</v>
      </c>
      <c r="V14" s="73" t="s">
        <v>32</v>
      </c>
      <c r="W14" s="73" t="s">
        <v>32</v>
      </c>
      <c r="X14" s="73" t="s">
        <v>32</v>
      </c>
      <c r="Y14" s="73" t="s">
        <v>32</v>
      </c>
      <c r="Z14" s="73" t="s">
        <v>32</v>
      </c>
      <c r="AA14" s="73" t="s">
        <v>32</v>
      </c>
      <c r="AB14" s="73" t="s">
        <v>32</v>
      </c>
      <c r="AC14" s="73" t="s">
        <v>32</v>
      </c>
      <c r="AD14" s="73" t="s">
        <v>32</v>
      </c>
      <c r="AE14" s="73" t="s">
        <v>32</v>
      </c>
      <c r="AF14" s="73" t="s">
        <v>32</v>
      </c>
      <c r="AG14" s="73" t="s">
        <v>32</v>
      </c>
      <c r="AH14" s="73" t="s">
        <v>32</v>
      </c>
      <c r="AI14" s="73" t="s">
        <v>32</v>
      </c>
      <c r="AJ14" s="73" t="s">
        <v>32</v>
      </c>
      <c r="AK14" s="73" t="s">
        <v>32</v>
      </c>
      <c r="AL14" s="73" t="s">
        <v>32</v>
      </c>
      <c r="AM14" s="73" t="s">
        <v>32</v>
      </c>
      <c r="AN14" s="73" t="s">
        <v>32</v>
      </c>
      <c r="AO14" s="73" t="s">
        <v>32</v>
      </c>
      <c r="AP14" s="73" t="s">
        <v>32</v>
      </c>
      <c r="AQ14" s="73" t="s">
        <v>32</v>
      </c>
      <c r="AR14" s="73" t="s">
        <v>32</v>
      </c>
      <c r="AS14" s="73" t="s">
        <v>32</v>
      </c>
      <c r="AT14" s="73" t="s">
        <v>32</v>
      </c>
      <c r="AU14" s="73" t="s">
        <v>32</v>
      </c>
      <c r="AV14" s="73" t="s">
        <v>32</v>
      </c>
      <c r="AW14" s="73" t="s">
        <v>32</v>
      </c>
      <c r="AX14" s="73" t="s">
        <v>32</v>
      </c>
      <c r="AY14" s="73" t="s">
        <v>32</v>
      </c>
      <c r="AZ14" s="73" t="s">
        <v>32</v>
      </c>
      <c r="BA14" s="73" t="s">
        <v>32</v>
      </c>
      <c r="BB14" s="17" t="s">
        <v>32</v>
      </c>
      <c r="BC14" s="17" t="s">
        <v>32</v>
      </c>
      <c r="BD14" s="17" t="s">
        <v>32</v>
      </c>
      <c r="BE14" s="17" t="s">
        <v>32</v>
      </c>
      <c r="BF14" s="17" t="s">
        <v>32</v>
      </c>
      <c r="BG14" s="17" t="s">
        <v>32</v>
      </c>
      <c r="BH14" s="17" t="s">
        <v>32</v>
      </c>
      <c r="BI14" s="17" t="s">
        <v>32</v>
      </c>
      <c r="BJ14" s="17" t="s">
        <v>32</v>
      </c>
      <c r="BK14" s="17" t="s">
        <v>32</v>
      </c>
      <c r="BL14" s="17" t="s">
        <v>32</v>
      </c>
      <c r="BM14" s="17"/>
      <c r="BN14" s="17"/>
      <c r="BO14" s="17"/>
    </row>
    <row r="15" customFormat="false" ht="12.75" hidden="false" customHeight="false" outlineLevel="0" collapsed="false">
      <c r="A15" s="71" t="s">
        <v>117</v>
      </c>
      <c r="B15" s="72" t="s">
        <v>102</v>
      </c>
      <c r="C15" s="17" t="s">
        <v>32</v>
      </c>
      <c r="D15" s="17" t="s">
        <v>32</v>
      </c>
      <c r="E15" s="17" t="s">
        <v>32</v>
      </c>
      <c r="F15" s="17" t="s">
        <v>32</v>
      </c>
      <c r="G15" s="17" t="s">
        <v>32</v>
      </c>
      <c r="H15" s="17" t="s">
        <v>32</v>
      </c>
      <c r="I15" s="17" t="s">
        <v>32</v>
      </c>
      <c r="J15" s="17" t="s">
        <v>32</v>
      </c>
      <c r="K15" s="17" t="s">
        <v>32</v>
      </c>
      <c r="L15" s="17" t="s">
        <v>32</v>
      </c>
      <c r="M15" s="17" t="s">
        <v>32</v>
      </c>
      <c r="N15" s="17" t="s">
        <v>32</v>
      </c>
      <c r="O15" s="17" t="s">
        <v>32</v>
      </c>
      <c r="P15" s="17" t="s">
        <v>32</v>
      </c>
      <c r="Q15" s="17" t="s">
        <v>32</v>
      </c>
      <c r="R15" s="17" t="s">
        <v>32</v>
      </c>
      <c r="S15" s="17" t="s">
        <v>32</v>
      </c>
      <c r="T15" s="17" t="s">
        <v>32</v>
      </c>
      <c r="U15" s="17" t="s">
        <v>32</v>
      </c>
      <c r="V15" s="73" t="s">
        <v>32</v>
      </c>
      <c r="W15" s="73" t="s">
        <v>32</v>
      </c>
      <c r="X15" s="73" t="s">
        <v>32</v>
      </c>
      <c r="Y15" s="73" t="s">
        <v>32</v>
      </c>
      <c r="Z15" s="73" t="s">
        <v>32</v>
      </c>
      <c r="AA15" s="73" t="s">
        <v>32</v>
      </c>
      <c r="AB15" s="73" t="s">
        <v>32</v>
      </c>
      <c r="AC15" s="73" t="s">
        <v>32</v>
      </c>
      <c r="AD15" s="73" t="s">
        <v>32</v>
      </c>
      <c r="AE15" s="73" t="s">
        <v>32</v>
      </c>
      <c r="AF15" s="73" t="s">
        <v>32</v>
      </c>
      <c r="AG15" s="73" t="s">
        <v>32</v>
      </c>
      <c r="AH15" s="73" t="s">
        <v>32</v>
      </c>
      <c r="AI15" s="73" t="s">
        <v>32</v>
      </c>
      <c r="AJ15" s="73" t="s">
        <v>32</v>
      </c>
      <c r="AK15" s="73" t="s">
        <v>32</v>
      </c>
      <c r="AL15" s="73" t="s">
        <v>32</v>
      </c>
      <c r="AM15" s="73" t="s">
        <v>32</v>
      </c>
      <c r="AN15" s="73" t="s">
        <v>32</v>
      </c>
      <c r="AO15" s="73" t="s">
        <v>32</v>
      </c>
      <c r="AP15" s="73" t="s">
        <v>32</v>
      </c>
      <c r="AQ15" s="73" t="s">
        <v>32</v>
      </c>
      <c r="AR15" s="73" t="s">
        <v>32</v>
      </c>
      <c r="AS15" s="73" t="s">
        <v>32</v>
      </c>
      <c r="AT15" s="73" t="s">
        <v>32</v>
      </c>
      <c r="AU15" s="73" t="s">
        <v>32</v>
      </c>
      <c r="AV15" s="73" t="s">
        <v>32</v>
      </c>
      <c r="AW15" s="73" t="s">
        <v>32</v>
      </c>
      <c r="AX15" s="73" t="s">
        <v>32</v>
      </c>
      <c r="AY15" s="73" t="s">
        <v>32</v>
      </c>
      <c r="AZ15" s="73" t="s">
        <v>32</v>
      </c>
      <c r="BA15" s="73" t="s">
        <v>32</v>
      </c>
      <c r="BB15" s="17" t="s">
        <v>32</v>
      </c>
      <c r="BC15" s="17" t="s">
        <v>32</v>
      </c>
      <c r="BD15" s="17" t="s">
        <v>32</v>
      </c>
      <c r="BE15" s="17" t="s">
        <v>32</v>
      </c>
      <c r="BF15" s="17" t="s">
        <v>32</v>
      </c>
      <c r="BG15" s="17" t="s">
        <v>32</v>
      </c>
      <c r="BH15" s="17" t="s">
        <v>32</v>
      </c>
      <c r="BI15" s="17" t="s">
        <v>32</v>
      </c>
      <c r="BJ15" s="17" t="s">
        <v>32</v>
      </c>
      <c r="BK15" s="17" t="s">
        <v>32</v>
      </c>
      <c r="BL15" s="17" t="s">
        <v>32</v>
      </c>
      <c r="BM15" s="17"/>
      <c r="BN15" s="17"/>
      <c r="BO15" s="17"/>
    </row>
    <row r="16" customFormat="false" ht="12.75" hidden="false" customHeight="false" outlineLevel="0" collapsed="false">
      <c r="A16" s="71" t="s">
        <v>119</v>
      </c>
      <c r="B16" s="72" t="s">
        <v>102</v>
      </c>
      <c r="C16" s="17" t="n">
        <v>5676</v>
      </c>
      <c r="D16" s="17" t="n">
        <v>5665</v>
      </c>
      <c r="E16" s="17" t="n">
        <v>5580</v>
      </c>
      <c r="F16" s="17" t="n">
        <v>113</v>
      </c>
      <c r="G16" s="17" t="n">
        <v>720</v>
      </c>
      <c r="H16" s="17" t="n">
        <v>702</v>
      </c>
      <c r="I16" s="17" t="n">
        <v>5774</v>
      </c>
      <c r="J16" s="17" t="n">
        <v>723</v>
      </c>
      <c r="K16" s="17" t="n">
        <v>5681</v>
      </c>
      <c r="L16" s="17" t="n">
        <v>5755</v>
      </c>
      <c r="M16" s="17" t="n">
        <v>5664</v>
      </c>
      <c r="N16" s="17" t="n">
        <v>5523</v>
      </c>
      <c r="O16" s="17" t="s">
        <v>32</v>
      </c>
      <c r="P16" s="17" t="s">
        <v>32</v>
      </c>
      <c r="Q16" s="17" t="s">
        <v>32</v>
      </c>
      <c r="R16" s="17" t="s">
        <v>32</v>
      </c>
      <c r="S16" s="17" t="s">
        <v>32</v>
      </c>
      <c r="T16" s="17" t="s">
        <v>32</v>
      </c>
      <c r="U16" s="17" t="s">
        <v>32</v>
      </c>
      <c r="V16" s="73" t="n">
        <v>1</v>
      </c>
      <c r="W16" s="73" t="s">
        <v>32</v>
      </c>
      <c r="X16" s="73" t="s">
        <v>32</v>
      </c>
      <c r="Y16" s="73" t="s">
        <v>32</v>
      </c>
      <c r="Z16" s="73" t="n">
        <v>0</v>
      </c>
      <c r="AA16" s="73" t="s">
        <v>32</v>
      </c>
      <c r="AB16" s="73" t="s">
        <v>32</v>
      </c>
      <c r="AC16" s="73" t="s">
        <v>32</v>
      </c>
      <c r="AD16" s="73" t="n">
        <v>0</v>
      </c>
      <c r="AE16" s="73" t="s">
        <v>32</v>
      </c>
      <c r="AF16" s="73" t="s">
        <v>32</v>
      </c>
      <c r="AG16" s="73" t="s">
        <v>32</v>
      </c>
      <c r="AH16" s="73" t="n">
        <v>0</v>
      </c>
      <c r="AI16" s="73" t="s">
        <v>32</v>
      </c>
      <c r="AJ16" s="73" t="s">
        <v>32</v>
      </c>
      <c r="AK16" s="73" t="n">
        <v>0</v>
      </c>
      <c r="AL16" s="73" t="s">
        <v>32</v>
      </c>
      <c r="AM16" s="73" t="s">
        <v>32</v>
      </c>
      <c r="AN16" s="73" t="n">
        <v>0</v>
      </c>
      <c r="AO16" s="73" t="s">
        <v>32</v>
      </c>
      <c r="AP16" s="73" t="s">
        <v>32</v>
      </c>
      <c r="AQ16" s="73" t="n">
        <v>1</v>
      </c>
      <c r="AR16" s="73" t="n">
        <v>1</v>
      </c>
      <c r="AS16" s="73" t="n">
        <v>0</v>
      </c>
      <c r="AT16" s="73" t="n">
        <v>1</v>
      </c>
      <c r="AU16" s="73" t="n">
        <v>0</v>
      </c>
      <c r="AV16" s="73" t="s">
        <v>32</v>
      </c>
      <c r="AW16" s="73" t="n">
        <v>1</v>
      </c>
      <c r="AX16" s="73" t="s">
        <v>32</v>
      </c>
      <c r="AY16" s="73" t="s">
        <v>32</v>
      </c>
      <c r="AZ16" s="73" t="n">
        <v>0</v>
      </c>
      <c r="BA16" s="73" t="s">
        <v>32</v>
      </c>
      <c r="BB16" s="17" t="n">
        <v>0</v>
      </c>
      <c r="BC16" s="17" t="s">
        <v>32</v>
      </c>
      <c r="BD16" s="17" t="n">
        <v>1</v>
      </c>
      <c r="BE16" s="17" t="s">
        <v>32</v>
      </c>
      <c r="BF16" s="17" t="s">
        <v>32</v>
      </c>
      <c r="BG16" s="17" t="s">
        <v>32</v>
      </c>
      <c r="BH16" s="17" t="s">
        <v>32</v>
      </c>
      <c r="BI16" s="17" t="s">
        <v>32</v>
      </c>
      <c r="BJ16" s="17" t="s">
        <v>32</v>
      </c>
      <c r="BK16" s="17" t="s">
        <v>32</v>
      </c>
      <c r="BL16" s="17" t="s">
        <v>32</v>
      </c>
      <c r="BM16" s="17"/>
      <c r="BN16" s="17"/>
      <c r="BO16" s="17"/>
    </row>
    <row r="17" customFormat="false" ht="12.75" hidden="false" customHeight="false" outlineLevel="0" collapsed="false">
      <c r="A17" s="71" t="s">
        <v>127</v>
      </c>
      <c r="B17" s="72" t="s">
        <v>102</v>
      </c>
      <c r="C17" s="17" t="n">
        <v>113</v>
      </c>
      <c r="D17" s="17" t="n">
        <v>5350</v>
      </c>
      <c r="E17" s="17" t="n">
        <v>5607</v>
      </c>
      <c r="F17" s="17" t="n">
        <v>5620</v>
      </c>
      <c r="G17" s="17" t="n">
        <v>5582</v>
      </c>
      <c r="H17" s="17" t="n">
        <v>5580</v>
      </c>
      <c r="I17" s="17" t="n">
        <v>193</v>
      </c>
      <c r="J17" s="17" t="n">
        <v>195</v>
      </c>
      <c r="K17" s="17" t="n">
        <v>5629</v>
      </c>
      <c r="L17" s="17" t="n">
        <v>194</v>
      </c>
      <c r="M17" s="17" t="s">
        <v>32</v>
      </c>
      <c r="N17" s="17" t="s">
        <v>32</v>
      </c>
      <c r="O17" s="17" t="s">
        <v>32</v>
      </c>
      <c r="P17" s="17" t="s">
        <v>32</v>
      </c>
      <c r="Q17" s="17" t="s">
        <v>32</v>
      </c>
      <c r="R17" s="17" t="s">
        <v>32</v>
      </c>
      <c r="S17" s="17" t="s">
        <v>32</v>
      </c>
      <c r="T17" s="17" t="s">
        <v>32</v>
      </c>
      <c r="U17" s="17" t="s">
        <v>32</v>
      </c>
      <c r="V17" s="73" t="n">
        <v>0</v>
      </c>
      <c r="W17" s="73" t="s">
        <v>32</v>
      </c>
      <c r="X17" s="73" t="s">
        <v>32</v>
      </c>
      <c r="Y17" s="73" t="s">
        <v>32</v>
      </c>
      <c r="Z17" s="73" t="n">
        <v>0</v>
      </c>
      <c r="AA17" s="73" t="s">
        <v>32</v>
      </c>
      <c r="AB17" s="73" t="s">
        <v>32</v>
      </c>
      <c r="AC17" s="73" t="s">
        <v>32</v>
      </c>
      <c r="AD17" s="73" t="n">
        <v>1</v>
      </c>
      <c r="AE17" s="73" t="s">
        <v>32</v>
      </c>
      <c r="AF17" s="73" t="s">
        <v>32</v>
      </c>
      <c r="AG17" s="73" t="s">
        <v>32</v>
      </c>
      <c r="AH17" s="73" t="n">
        <v>1</v>
      </c>
      <c r="AI17" s="73" t="s">
        <v>32</v>
      </c>
      <c r="AJ17" s="73" t="s">
        <v>32</v>
      </c>
      <c r="AK17" s="73" t="n">
        <v>1</v>
      </c>
      <c r="AL17" s="73" t="s">
        <v>32</v>
      </c>
      <c r="AM17" s="73" t="s">
        <v>32</v>
      </c>
      <c r="AN17" s="73" t="n">
        <v>1</v>
      </c>
      <c r="AO17" s="73" t="s">
        <v>32</v>
      </c>
      <c r="AP17" s="73" t="s">
        <v>32</v>
      </c>
      <c r="AQ17" s="73" t="n">
        <v>1</v>
      </c>
      <c r="AR17" s="73" t="s">
        <v>32</v>
      </c>
      <c r="AS17" s="73" t="s">
        <v>32</v>
      </c>
      <c r="AT17" s="73" t="s">
        <v>32</v>
      </c>
      <c r="AU17" s="73" t="n">
        <v>1</v>
      </c>
      <c r="AV17" s="73" t="s">
        <v>32</v>
      </c>
      <c r="AW17" s="73" t="n">
        <v>0</v>
      </c>
      <c r="AX17" s="73" t="s">
        <v>32</v>
      </c>
      <c r="AY17" s="73" t="s">
        <v>32</v>
      </c>
      <c r="AZ17" s="73" t="n">
        <v>1</v>
      </c>
      <c r="BA17" s="73" t="s">
        <v>32</v>
      </c>
      <c r="BB17" s="17" t="s">
        <v>32</v>
      </c>
      <c r="BC17" s="17" t="s">
        <v>32</v>
      </c>
      <c r="BD17" s="17" t="s">
        <v>32</v>
      </c>
      <c r="BE17" s="17" t="s">
        <v>32</v>
      </c>
      <c r="BF17" s="17" t="s">
        <v>32</v>
      </c>
      <c r="BG17" s="17" t="s">
        <v>32</v>
      </c>
      <c r="BH17" s="17" t="s">
        <v>32</v>
      </c>
      <c r="BI17" s="17" t="s">
        <v>32</v>
      </c>
      <c r="BJ17" s="17" t="s">
        <v>32</v>
      </c>
      <c r="BK17" s="17" t="s">
        <v>32</v>
      </c>
      <c r="BL17" s="17" t="s">
        <v>32</v>
      </c>
      <c r="BM17" s="17"/>
      <c r="BN17" s="17"/>
      <c r="BO17" s="17"/>
    </row>
    <row r="18" customFormat="false" ht="12.75" hidden="false" customHeight="false" outlineLevel="0" collapsed="false">
      <c r="A18" s="71" t="s">
        <v>136</v>
      </c>
      <c r="B18" s="72" t="s">
        <v>138</v>
      </c>
      <c r="C18" s="17" t="n">
        <v>1010</v>
      </c>
      <c r="D18" s="17" t="n">
        <v>1060</v>
      </c>
      <c r="E18" s="17" t="n">
        <v>5367</v>
      </c>
      <c r="F18" s="17" t="n">
        <v>5370</v>
      </c>
      <c r="G18" s="17" t="n">
        <v>5350</v>
      </c>
      <c r="H18" s="17" t="n">
        <v>5324</v>
      </c>
      <c r="I18" s="17" t="n">
        <v>5333</v>
      </c>
      <c r="J18" s="17" t="n">
        <v>5338</v>
      </c>
      <c r="K18" s="17" t="n">
        <v>5620</v>
      </c>
      <c r="L18" s="17" t="n">
        <v>4452</v>
      </c>
      <c r="M18" s="17" t="n">
        <v>4450</v>
      </c>
      <c r="N18" s="17" t="s">
        <v>32</v>
      </c>
      <c r="O18" s="17" t="s">
        <v>32</v>
      </c>
      <c r="P18" s="17" t="s">
        <v>32</v>
      </c>
      <c r="Q18" s="17" t="s">
        <v>32</v>
      </c>
      <c r="R18" s="17" t="s">
        <v>32</v>
      </c>
      <c r="S18" s="17" t="s">
        <v>32</v>
      </c>
      <c r="T18" s="17" t="s">
        <v>32</v>
      </c>
      <c r="U18" s="17" t="s">
        <v>32</v>
      </c>
      <c r="V18" s="73" t="n">
        <v>1</v>
      </c>
      <c r="W18" s="73" t="s">
        <v>32</v>
      </c>
      <c r="X18" s="73" t="s">
        <v>32</v>
      </c>
      <c r="Y18" s="73" t="s">
        <v>32</v>
      </c>
      <c r="Z18" s="73" t="n">
        <v>1</v>
      </c>
      <c r="AA18" s="73" t="s">
        <v>32</v>
      </c>
      <c r="AB18" s="73" t="s">
        <v>32</v>
      </c>
      <c r="AC18" s="73" t="s">
        <v>32</v>
      </c>
      <c r="AD18" s="73" t="n">
        <v>1</v>
      </c>
      <c r="AE18" s="73" t="s">
        <v>32</v>
      </c>
      <c r="AF18" s="73" t="s">
        <v>32</v>
      </c>
      <c r="AG18" s="73" t="s">
        <v>32</v>
      </c>
      <c r="AH18" s="73" t="n">
        <v>2</v>
      </c>
      <c r="AI18" s="73" t="s">
        <v>32</v>
      </c>
      <c r="AJ18" s="73" t="s">
        <v>32</v>
      </c>
      <c r="AK18" s="73" t="n">
        <v>1</v>
      </c>
      <c r="AL18" s="73" t="s">
        <v>32</v>
      </c>
      <c r="AM18" s="73" t="s">
        <v>32</v>
      </c>
      <c r="AN18" s="73" t="n">
        <v>1</v>
      </c>
      <c r="AO18" s="73" t="s">
        <v>32</v>
      </c>
      <c r="AP18" s="73" t="s">
        <v>32</v>
      </c>
      <c r="AQ18" s="73" t="n">
        <v>2</v>
      </c>
      <c r="AR18" s="73" t="s">
        <v>32</v>
      </c>
      <c r="AS18" s="73" t="s">
        <v>32</v>
      </c>
      <c r="AT18" s="73" t="s">
        <v>32</v>
      </c>
      <c r="AU18" s="73" t="n">
        <v>1</v>
      </c>
      <c r="AV18" s="73" t="s">
        <v>32</v>
      </c>
      <c r="AW18" s="73" t="n">
        <v>1</v>
      </c>
      <c r="AX18" s="73" t="s">
        <v>32</v>
      </c>
      <c r="AY18" s="73" t="s">
        <v>32</v>
      </c>
      <c r="AZ18" s="73" t="s">
        <v>32</v>
      </c>
      <c r="BA18" s="73" t="s">
        <v>32</v>
      </c>
      <c r="BB18" s="17" t="s">
        <v>32</v>
      </c>
      <c r="BC18" s="17" t="s">
        <v>32</v>
      </c>
      <c r="BD18" s="17" t="s">
        <v>32</v>
      </c>
      <c r="BE18" s="17" t="s">
        <v>32</v>
      </c>
      <c r="BF18" s="17" t="s">
        <v>32</v>
      </c>
      <c r="BG18" s="17" t="s">
        <v>32</v>
      </c>
      <c r="BH18" s="17" t="s">
        <v>32</v>
      </c>
      <c r="BI18" s="17" t="s">
        <v>32</v>
      </c>
      <c r="BJ18" s="17" t="s">
        <v>32</v>
      </c>
      <c r="BK18" s="17" t="s">
        <v>32</v>
      </c>
      <c r="BL18" s="17" t="s">
        <v>32</v>
      </c>
      <c r="BM18" s="17"/>
      <c r="BN18" s="17"/>
      <c r="BO18" s="17"/>
    </row>
    <row r="19" customFormat="false" ht="12.75" hidden="false" customHeight="false" outlineLevel="0" collapsed="false">
      <c r="A19" s="71" t="s">
        <v>1481</v>
      </c>
      <c r="B19" s="72" t="s">
        <v>138</v>
      </c>
      <c r="C19" s="17" t="n">
        <v>1220</v>
      </c>
      <c r="D19" s="17" t="n">
        <v>1242</v>
      </c>
      <c r="E19" s="17" t="n">
        <v>1211</v>
      </c>
      <c r="F19" s="17" t="n">
        <v>4452</v>
      </c>
      <c r="G19" s="17" t="n">
        <v>4496</v>
      </c>
      <c r="H19" s="17" t="n">
        <v>4420</v>
      </c>
      <c r="I19" s="17" t="n">
        <v>5370</v>
      </c>
      <c r="J19" s="17" t="n">
        <v>1057</v>
      </c>
      <c r="K19" s="17" t="n">
        <v>4460</v>
      </c>
      <c r="L19" s="17" t="n">
        <v>4472</v>
      </c>
      <c r="M19" s="17" t="n">
        <v>4450</v>
      </c>
      <c r="N19" s="17" t="s">
        <v>32</v>
      </c>
      <c r="O19" s="17" t="s">
        <v>32</v>
      </c>
      <c r="P19" s="17" t="s">
        <v>32</v>
      </c>
      <c r="Q19" s="17" t="s">
        <v>32</v>
      </c>
      <c r="R19" s="17" t="s">
        <v>32</v>
      </c>
      <c r="S19" s="17" t="s">
        <v>32</v>
      </c>
      <c r="T19" s="17" t="s">
        <v>32</v>
      </c>
      <c r="U19" s="17" t="s">
        <v>32</v>
      </c>
      <c r="V19" s="73" t="n">
        <v>0</v>
      </c>
      <c r="W19" s="73" t="s">
        <v>32</v>
      </c>
      <c r="X19" s="73" t="s">
        <v>32</v>
      </c>
      <c r="Y19" s="73" t="s">
        <v>32</v>
      </c>
      <c r="Z19" s="73" t="n">
        <v>1</v>
      </c>
      <c r="AA19" s="73" t="s">
        <v>32</v>
      </c>
      <c r="AB19" s="73" t="s">
        <v>32</v>
      </c>
      <c r="AC19" s="73" t="s">
        <v>32</v>
      </c>
      <c r="AD19" s="73" t="n">
        <v>1</v>
      </c>
      <c r="AE19" s="73" t="s">
        <v>32</v>
      </c>
      <c r="AF19" s="73" t="s">
        <v>32</v>
      </c>
      <c r="AG19" s="73" t="s">
        <v>32</v>
      </c>
      <c r="AH19" s="73" t="n">
        <v>1</v>
      </c>
      <c r="AI19" s="73" t="s">
        <v>32</v>
      </c>
      <c r="AJ19" s="73" t="s">
        <v>32</v>
      </c>
      <c r="AK19" s="73" t="n">
        <v>2</v>
      </c>
      <c r="AL19" s="73" t="s">
        <v>32</v>
      </c>
      <c r="AM19" s="73" t="s">
        <v>32</v>
      </c>
      <c r="AN19" s="73" t="n">
        <v>1</v>
      </c>
      <c r="AO19" s="73" t="s">
        <v>32</v>
      </c>
      <c r="AP19" s="73" t="s">
        <v>32</v>
      </c>
      <c r="AQ19" s="73" t="n">
        <v>3</v>
      </c>
      <c r="AR19" s="73" t="s">
        <v>32</v>
      </c>
      <c r="AS19" s="73" t="s">
        <v>32</v>
      </c>
      <c r="AT19" s="73" t="s">
        <v>32</v>
      </c>
      <c r="AU19" s="73" t="n">
        <v>1</v>
      </c>
      <c r="AV19" s="73" t="s">
        <v>32</v>
      </c>
      <c r="AW19" s="73" t="n">
        <v>1</v>
      </c>
      <c r="AX19" s="73" t="n">
        <v>1</v>
      </c>
      <c r="AY19" s="73" t="s">
        <v>32</v>
      </c>
      <c r="AZ19" s="73" t="n">
        <v>2</v>
      </c>
      <c r="BA19" s="73" t="s">
        <v>32</v>
      </c>
      <c r="BB19" s="17" t="n">
        <v>2</v>
      </c>
      <c r="BC19" s="17" t="s">
        <v>32</v>
      </c>
      <c r="BD19" s="17" t="n">
        <v>1</v>
      </c>
      <c r="BE19" s="17" t="s">
        <v>32</v>
      </c>
      <c r="BF19" s="17" t="n">
        <v>2</v>
      </c>
      <c r="BG19" s="17" t="s">
        <v>32</v>
      </c>
      <c r="BH19" s="17" t="s">
        <v>32</v>
      </c>
      <c r="BI19" s="17" t="s">
        <v>32</v>
      </c>
      <c r="BJ19" s="17" t="s">
        <v>32</v>
      </c>
      <c r="BK19" s="17" t="s">
        <v>32</v>
      </c>
      <c r="BL19" s="17" t="s">
        <v>32</v>
      </c>
      <c r="BM19" s="17"/>
      <c r="BN19" s="17"/>
      <c r="BO19" s="17"/>
    </row>
    <row r="20" customFormat="false" ht="12.75" hidden="false" customHeight="false" outlineLevel="0" collapsed="false">
      <c r="A20" s="71" t="s">
        <v>148</v>
      </c>
      <c r="B20" s="72" t="s">
        <v>138</v>
      </c>
      <c r="C20" s="17" t="n">
        <v>3901</v>
      </c>
      <c r="D20" s="17" t="n">
        <v>3900</v>
      </c>
      <c r="E20" s="17" t="n">
        <v>4375</v>
      </c>
      <c r="F20" s="17" t="n">
        <v>1242</v>
      </c>
      <c r="G20" s="17" t="n">
        <v>4421</v>
      </c>
      <c r="H20" s="17" t="n">
        <v>4472</v>
      </c>
      <c r="I20" s="17" t="n">
        <v>3883</v>
      </c>
      <c r="J20" s="17" t="n">
        <v>4462</v>
      </c>
      <c r="K20" s="17" t="n">
        <v>4393</v>
      </c>
      <c r="L20" s="17" t="n">
        <v>4377</v>
      </c>
      <c r="M20" s="17" t="n">
        <v>4460</v>
      </c>
      <c r="N20" s="17" t="s">
        <v>32</v>
      </c>
      <c r="O20" s="17" t="s">
        <v>32</v>
      </c>
      <c r="P20" s="17" t="s">
        <v>32</v>
      </c>
      <c r="Q20" s="17" t="s">
        <v>32</v>
      </c>
      <c r="R20" s="17" t="s">
        <v>32</v>
      </c>
      <c r="S20" s="17" t="s">
        <v>32</v>
      </c>
      <c r="T20" s="17" t="s">
        <v>32</v>
      </c>
      <c r="U20" s="17" t="s">
        <v>32</v>
      </c>
      <c r="V20" s="73" t="n">
        <v>1</v>
      </c>
      <c r="W20" s="73" t="s">
        <v>32</v>
      </c>
      <c r="X20" s="73" t="s">
        <v>32</v>
      </c>
      <c r="Y20" s="73" t="s">
        <v>32</v>
      </c>
      <c r="Z20" s="73" t="n">
        <v>1</v>
      </c>
      <c r="AA20" s="73" t="s">
        <v>32</v>
      </c>
      <c r="AB20" s="73" t="s">
        <v>32</v>
      </c>
      <c r="AC20" s="73" t="s">
        <v>32</v>
      </c>
      <c r="AD20" s="73" t="n">
        <v>2</v>
      </c>
      <c r="AE20" s="73" t="s">
        <v>32</v>
      </c>
      <c r="AF20" s="73" t="s">
        <v>32</v>
      </c>
      <c r="AG20" s="73" t="s">
        <v>32</v>
      </c>
      <c r="AH20" s="73" t="n">
        <v>1</v>
      </c>
      <c r="AI20" s="73" t="s">
        <v>32</v>
      </c>
      <c r="AJ20" s="73" t="s">
        <v>32</v>
      </c>
      <c r="AK20" s="73" t="n">
        <v>1</v>
      </c>
      <c r="AL20" s="73" t="s">
        <v>32</v>
      </c>
      <c r="AM20" s="73" t="s">
        <v>32</v>
      </c>
      <c r="AN20" s="73" t="n">
        <v>1</v>
      </c>
      <c r="AO20" s="73" t="s">
        <v>32</v>
      </c>
      <c r="AP20" s="73" t="s">
        <v>32</v>
      </c>
      <c r="AQ20" s="73" t="n">
        <v>1</v>
      </c>
      <c r="AR20" s="73" t="s">
        <v>32</v>
      </c>
      <c r="AS20" s="73" t="s">
        <v>32</v>
      </c>
      <c r="AT20" s="73" t="s">
        <v>32</v>
      </c>
      <c r="AU20" s="73" t="n">
        <v>0</v>
      </c>
      <c r="AV20" s="73" t="s">
        <v>32</v>
      </c>
      <c r="AW20" s="73" t="n">
        <v>1</v>
      </c>
      <c r="AX20" s="73" t="s">
        <v>32</v>
      </c>
      <c r="AY20" s="73" t="s">
        <v>32</v>
      </c>
      <c r="AZ20" s="73" t="n">
        <v>1</v>
      </c>
      <c r="BA20" s="73" t="s">
        <v>32</v>
      </c>
      <c r="BB20" s="17" t="n">
        <v>1</v>
      </c>
      <c r="BC20" s="17" t="s">
        <v>32</v>
      </c>
      <c r="BD20" s="17" t="s">
        <v>32</v>
      </c>
      <c r="BE20" s="17" t="s">
        <v>32</v>
      </c>
      <c r="BF20" s="17" t="s">
        <v>32</v>
      </c>
      <c r="BG20" s="17" t="s">
        <v>32</v>
      </c>
      <c r="BH20" s="17" t="s">
        <v>32</v>
      </c>
      <c r="BI20" s="17" t="s">
        <v>32</v>
      </c>
      <c r="BJ20" s="17" t="s">
        <v>32</v>
      </c>
      <c r="BK20" s="17" t="s">
        <v>32</v>
      </c>
      <c r="BL20" s="17" t="s">
        <v>32</v>
      </c>
      <c r="BM20" s="17"/>
      <c r="BN20" s="17"/>
      <c r="BO20" s="17"/>
    </row>
    <row r="21" customFormat="false" ht="12.75" hidden="false" customHeight="false" outlineLevel="0" collapsed="false">
      <c r="A21" s="71" t="s">
        <v>152</v>
      </c>
      <c r="B21" s="72" t="s">
        <v>138</v>
      </c>
      <c r="C21" s="17" t="n">
        <v>3924</v>
      </c>
      <c r="D21" s="17" t="n">
        <v>4416</v>
      </c>
      <c r="E21" s="17" t="n">
        <v>4414</v>
      </c>
      <c r="F21" s="17" t="n">
        <v>4393</v>
      </c>
      <c r="G21" s="17" t="n">
        <v>4213</v>
      </c>
      <c r="H21" s="17" t="n">
        <v>4390</v>
      </c>
      <c r="I21" s="17" t="n">
        <v>4214</v>
      </c>
      <c r="J21" s="17" t="n">
        <v>4212</v>
      </c>
      <c r="K21" s="17" t="n">
        <v>4198</v>
      </c>
      <c r="L21" s="17" t="n">
        <v>4391</v>
      </c>
      <c r="M21" s="17" t="n">
        <v>4207</v>
      </c>
      <c r="N21" s="17" t="s">
        <v>32</v>
      </c>
      <c r="O21" s="17" t="s">
        <v>32</v>
      </c>
      <c r="P21" s="17" t="s">
        <v>32</v>
      </c>
      <c r="Q21" s="17" t="s">
        <v>32</v>
      </c>
      <c r="R21" s="17" t="s">
        <v>32</v>
      </c>
      <c r="S21" s="17" t="s">
        <v>32</v>
      </c>
      <c r="T21" s="17" t="s">
        <v>32</v>
      </c>
      <c r="U21" s="17" t="s">
        <v>32</v>
      </c>
      <c r="V21" s="73" t="n">
        <v>1</v>
      </c>
      <c r="W21" s="73" t="n">
        <v>1</v>
      </c>
      <c r="X21" s="73" t="s">
        <v>32</v>
      </c>
      <c r="Y21" s="73" t="s">
        <v>32</v>
      </c>
      <c r="Z21" s="73" t="n">
        <v>0</v>
      </c>
      <c r="AA21" s="73" t="s">
        <v>32</v>
      </c>
      <c r="AB21" s="73" t="s">
        <v>32</v>
      </c>
      <c r="AC21" s="73" t="s">
        <v>32</v>
      </c>
      <c r="AD21" s="73" t="n">
        <v>1</v>
      </c>
      <c r="AE21" s="73" t="s">
        <v>32</v>
      </c>
      <c r="AF21" s="73" t="s">
        <v>32</v>
      </c>
      <c r="AG21" s="73" t="s">
        <v>32</v>
      </c>
      <c r="AH21" s="73" t="n">
        <v>0</v>
      </c>
      <c r="AI21" s="73" t="s">
        <v>32</v>
      </c>
      <c r="AJ21" s="73" t="s">
        <v>32</v>
      </c>
      <c r="AK21" s="73" t="n">
        <v>0</v>
      </c>
      <c r="AL21" s="73" t="s">
        <v>32</v>
      </c>
      <c r="AM21" s="73" t="s">
        <v>32</v>
      </c>
      <c r="AN21" s="73" t="n">
        <v>0</v>
      </c>
      <c r="AO21" s="73" t="s">
        <v>32</v>
      </c>
      <c r="AP21" s="73" t="s">
        <v>32</v>
      </c>
      <c r="AQ21" s="73" t="n">
        <v>3</v>
      </c>
      <c r="AR21" s="73" t="s">
        <v>32</v>
      </c>
      <c r="AS21" s="73" t="s">
        <v>32</v>
      </c>
      <c r="AT21" s="73" t="s">
        <v>32</v>
      </c>
      <c r="AU21" s="73" t="n">
        <v>1</v>
      </c>
      <c r="AV21" s="73" t="s">
        <v>32</v>
      </c>
      <c r="AW21" s="73" t="n">
        <v>1</v>
      </c>
      <c r="AX21" s="73" t="n">
        <v>1</v>
      </c>
      <c r="AY21" s="73" t="s">
        <v>32</v>
      </c>
      <c r="AZ21" s="73" t="n">
        <v>1</v>
      </c>
      <c r="BA21" s="73" t="s">
        <v>32</v>
      </c>
      <c r="BB21" s="17" t="n">
        <v>1</v>
      </c>
      <c r="BC21" s="17" t="n">
        <v>1</v>
      </c>
      <c r="BD21" s="17" t="s">
        <v>32</v>
      </c>
      <c r="BE21" s="17" t="s">
        <v>32</v>
      </c>
      <c r="BF21" s="17" t="s">
        <v>32</v>
      </c>
      <c r="BG21" s="17" t="s">
        <v>32</v>
      </c>
      <c r="BH21" s="17" t="s">
        <v>32</v>
      </c>
      <c r="BI21" s="17" t="s">
        <v>32</v>
      </c>
      <c r="BJ21" s="17" t="s">
        <v>32</v>
      </c>
      <c r="BK21" s="17" t="s">
        <v>32</v>
      </c>
      <c r="BL21" s="17" t="s">
        <v>32</v>
      </c>
      <c r="BM21" s="17"/>
      <c r="BN21" s="17"/>
      <c r="BO21" s="17"/>
    </row>
    <row r="22" customFormat="false" ht="12.75" hidden="false" customHeight="false" outlineLevel="0" collapsed="false">
      <c r="A22" s="71" t="s">
        <v>158</v>
      </c>
      <c r="B22" s="72" t="s">
        <v>138</v>
      </c>
      <c r="C22" s="17" t="n">
        <v>4211</v>
      </c>
      <c r="D22" s="17" t="n">
        <v>4210</v>
      </c>
      <c r="E22" s="17" t="n">
        <v>4212</v>
      </c>
      <c r="F22" s="17" t="n">
        <v>4209</v>
      </c>
      <c r="G22" s="17" t="n">
        <v>7171</v>
      </c>
      <c r="H22" s="17" t="n">
        <v>7169</v>
      </c>
      <c r="I22" s="17" t="n">
        <v>7168</v>
      </c>
      <c r="J22" s="17" t="n">
        <v>4101</v>
      </c>
      <c r="K22" s="17" t="s">
        <v>32</v>
      </c>
      <c r="L22" s="17" t="s">
        <v>32</v>
      </c>
      <c r="M22" s="17" t="s">
        <v>32</v>
      </c>
      <c r="N22" s="17" t="s">
        <v>32</v>
      </c>
      <c r="O22" s="17" t="s">
        <v>32</v>
      </c>
      <c r="P22" s="17" t="s">
        <v>32</v>
      </c>
      <c r="Q22" s="17" t="s">
        <v>32</v>
      </c>
      <c r="R22" s="17" t="s">
        <v>32</v>
      </c>
      <c r="S22" s="17" t="s">
        <v>32</v>
      </c>
      <c r="T22" s="17" t="s">
        <v>32</v>
      </c>
      <c r="U22" s="17" t="s">
        <v>32</v>
      </c>
      <c r="V22" s="73" t="n">
        <v>0</v>
      </c>
      <c r="W22" s="73" t="s">
        <v>32</v>
      </c>
      <c r="X22" s="73" t="s">
        <v>32</v>
      </c>
      <c r="Y22" s="73" t="s">
        <v>32</v>
      </c>
      <c r="Z22" s="73" t="n">
        <v>0</v>
      </c>
      <c r="AA22" s="73" t="s">
        <v>32</v>
      </c>
      <c r="AB22" s="73" t="s">
        <v>32</v>
      </c>
      <c r="AC22" s="73" t="s">
        <v>32</v>
      </c>
      <c r="AD22" s="73" t="n">
        <v>1</v>
      </c>
      <c r="AE22" s="73" t="s">
        <v>32</v>
      </c>
      <c r="AF22" s="73" t="s">
        <v>32</v>
      </c>
      <c r="AG22" s="73" t="s">
        <v>32</v>
      </c>
      <c r="AH22" s="73" t="n">
        <v>1</v>
      </c>
      <c r="AI22" s="73" t="s">
        <v>32</v>
      </c>
      <c r="AJ22" s="73" t="s">
        <v>32</v>
      </c>
      <c r="AK22" s="73" t="n">
        <v>1</v>
      </c>
      <c r="AL22" s="73" t="s">
        <v>32</v>
      </c>
      <c r="AM22" s="73" t="s">
        <v>32</v>
      </c>
      <c r="AN22" s="73" t="n">
        <v>0</v>
      </c>
      <c r="AO22" s="73" t="s">
        <v>32</v>
      </c>
      <c r="AP22" s="73" t="s">
        <v>32</v>
      </c>
      <c r="AQ22" s="73" t="n">
        <v>0</v>
      </c>
      <c r="AR22" s="73" t="s">
        <v>32</v>
      </c>
      <c r="AS22" s="73" t="s">
        <v>32</v>
      </c>
      <c r="AT22" s="73" t="s">
        <v>32</v>
      </c>
      <c r="AU22" s="73" t="n">
        <v>1</v>
      </c>
      <c r="AV22" s="73" t="s">
        <v>32</v>
      </c>
      <c r="AW22" s="73" t="s">
        <v>32</v>
      </c>
      <c r="AX22" s="73" t="s">
        <v>32</v>
      </c>
      <c r="AY22" s="73" t="s">
        <v>32</v>
      </c>
      <c r="AZ22" s="73" t="s">
        <v>32</v>
      </c>
      <c r="BA22" s="73" t="s">
        <v>32</v>
      </c>
      <c r="BB22" s="17" t="s">
        <v>32</v>
      </c>
      <c r="BC22" s="17" t="s">
        <v>32</v>
      </c>
      <c r="BD22" s="17" t="s">
        <v>32</v>
      </c>
      <c r="BE22" s="17" t="s">
        <v>32</v>
      </c>
      <c r="BF22" s="17" t="s">
        <v>32</v>
      </c>
      <c r="BG22" s="17" t="s">
        <v>32</v>
      </c>
      <c r="BH22" s="17" t="s">
        <v>32</v>
      </c>
      <c r="BI22" s="17" t="s">
        <v>32</v>
      </c>
      <c r="BJ22" s="17" t="s">
        <v>32</v>
      </c>
      <c r="BK22" s="17" t="s">
        <v>32</v>
      </c>
      <c r="BL22" s="17" t="s">
        <v>32</v>
      </c>
      <c r="BM22" s="17"/>
      <c r="BN22" s="17"/>
      <c r="BO22" s="17"/>
    </row>
    <row r="23" customFormat="false" ht="12.75" hidden="false" customHeight="false" outlineLevel="0" collapsed="false">
      <c r="A23" s="71" t="s">
        <v>163</v>
      </c>
      <c r="B23" s="72" t="s">
        <v>165</v>
      </c>
      <c r="C23" s="17" t="n">
        <v>6502</v>
      </c>
      <c r="D23" s="17" t="n">
        <v>4101</v>
      </c>
      <c r="E23" s="17" t="n">
        <v>7165</v>
      </c>
      <c r="F23" s="17" t="n">
        <v>7166</v>
      </c>
      <c r="G23" s="17" t="n">
        <v>7167</v>
      </c>
      <c r="H23" s="17" t="s">
        <v>32</v>
      </c>
      <c r="I23" s="17" t="s">
        <v>32</v>
      </c>
      <c r="J23" s="17" t="s">
        <v>32</v>
      </c>
      <c r="K23" s="17" t="s">
        <v>32</v>
      </c>
      <c r="L23" s="17" t="s">
        <v>32</v>
      </c>
      <c r="M23" s="17" t="s">
        <v>32</v>
      </c>
      <c r="N23" s="17" t="s">
        <v>32</v>
      </c>
      <c r="O23" s="17" t="s">
        <v>32</v>
      </c>
      <c r="P23" s="17" t="s">
        <v>32</v>
      </c>
      <c r="Q23" s="17" t="s">
        <v>32</v>
      </c>
      <c r="R23" s="17" t="s">
        <v>32</v>
      </c>
      <c r="S23" s="17" t="s">
        <v>32</v>
      </c>
      <c r="T23" s="17" t="s">
        <v>32</v>
      </c>
      <c r="U23" s="17" t="s">
        <v>32</v>
      </c>
      <c r="V23" s="73" t="n">
        <v>3</v>
      </c>
      <c r="W23" s="73" t="s">
        <v>32</v>
      </c>
      <c r="X23" s="73" t="s">
        <v>32</v>
      </c>
      <c r="Y23" s="73" t="s">
        <v>32</v>
      </c>
      <c r="Z23" s="73" t="n">
        <v>1</v>
      </c>
      <c r="AA23" s="73" t="s">
        <v>32</v>
      </c>
      <c r="AB23" s="73" t="s">
        <v>32</v>
      </c>
      <c r="AC23" s="73" t="s">
        <v>32</v>
      </c>
      <c r="AD23" s="73" t="n">
        <v>2</v>
      </c>
      <c r="AE23" s="73" t="s">
        <v>32</v>
      </c>
      <c r="AF23" s="73" t="s">
        <v>32</v>
      </c>
      <c r="AG23" s="73" t="s">
        <v>32</v>
      </c>
      <c r="AH23" s="73" t="n">
        <v>2</v>
      </c>
      <c r="AI23" s="73" t="s">
        <v>32</v>
      </c>
      <c r="AJ23" s="73" t="s">
        <v>32</v>
      </c>
      <c r="AK23" s="73" t="n">
        <v>2</v>
      </c>
      <c r="AL23" s="73" t="s">
        <v>32</v>
      </c>
      <c r="AM23" s="73" t="s">
        <v>32</v>
      </c>
      <c r="AN23" s="73" t="s">
        <v>32</v>
      </c>
      <c r="AO23" s="73" t="s">
        <v>32</v>
      </c>
      <c r="AP23" s="73" t="s">
        <v>32</v>
      </c>
      <c r="AQ23" s="73" t="s">
        <v>32</v>
      </c>
      <c r="AR23" s="73" t="s">
        <v>32</v>
      </c>
      <c r="AS23" s="73" t="s">
        <v>32</v>
      </c>
      <c r="AT23" s="73" t="s">
        <v>32</v>
      </c>
      <c r="AU23" s="73" t="s">
        <v>32</v>
      </c>
      <c r="AV23" s="73" t="s">
        <v>32</v>
      </c>
      <c r="AW23" s="73" t="s">
        <v>32</v>
      </c>
      <c r="AX23" s="73" t="s">
        <v>32</v>
      </c>
      <c r="AY23" s="73" t="s">
        <v>32</v>
      </c>
      <c r="AZ23" s="73" t="s">
        <v>32</v>
      </c>
      <c r="BA23" s="73" t="s">
        <v>32</v>
      </c>
      <c r="BB23" s="17" t="s">
        <v>32</v>
      </c>
      <c r="BC23" s="17" t="s">
        <v>32</v>
      </c>
      <c r="BD23" s="17" t="s">
        <v>32</v>
      </c>
      <c r="BE23" s="17" t="s">
        <v>32</v>
      </c>
      <c r="BF23" s="17" t="s">
        <v>32</v>
      </c>
      <c r="BG23" s="17" t="s">
        <v>32</v>
      </c>
      <c r="BH23" s="17" t="s">
        <v>32</v>
      </c>
      <c r="BI23" s="17" t="s">
        <v>32</v>
      </c>
      <c r="BJ23" s="17" t="s">
        <v>32</v>
      </c>
      <c r="BK23" s="17" t="s">
        <v>32</v>
      </c>
      <c r="BL23" s="17" t="s">
        <v>32</v>
      </c>
      <c r="BM23" s="17"/>
      <c r="BN23" s="17"/>
      <c r="BO23" s="17"/>
    </row>
    <row r="24" customFormat="false" ht="12.75" hidden="false" customHeight="false" outlineLevel="0" collapsed="false">
      <c r="A24" s="71" t="s">
        <v>168</v>
      </c>
      <c r="B24" s="72" t="s">
        <v>165</v>
      </c>
      <c r="C24" s="17" t="n">
        <v>4177</v>
      </c>
      <c r="D24" s="17" t="n">
        <v>6502</v>
      </c>
      <c r="E24" s="17" t="n">
        <v>4032</v>
      </c>
      <c r="F24" s="17" t="n">
        <v>4038</v>
      </c>
      <c r="G24" s="17" t="n">
        <v>7165</v>
      </c>
      <c r="H24" s="17" t="n">
        <v>4088</v>
      </c>
      <c r="I24" s="17" t="n">
        <v>4035</v>
      </c>
      <c r="J24" s="17" t="n">
        <v>4102</v>
      </c>
      <c r="K24" s="17" t="n">
        <v>4182</v>
      </c>
      <c r="L24" s="17" t="s">
        <v>32</v>
      </c>
      <c r="M24" s="17" t="s">
        <v>32</v>
      </c>
      <c r="N24" s="17" t="s">
        <v>32</v>
      </c>
      <c r="O24" s="17" t="s">
        <v>32</v>
      </c>
      <c r="P24" s="17" t="s">
        <v>32</v>
      </c>
      <c r="Q24" s="17" t="s">
        <v>32</v>
      </c>
      <c r="R24" s="17" t="s">
        <v>32</v>
      </c>
      <c r="S24" s="17" t="s">
        <v>32</v>
      </c>
      <c r="T24" s="17" t="s">
        <v>32</v>
      </c>
      <c r="U24" s="17" t="s">
        <v>32</v>
      </c>
      <c r="V24" s="73" t="n">
        <v>1</v>
      </c>
      <c r="W24" s="73" t="s">
        <v>32</v>
      </c>
      <c r="X24" s="73" t="s">
        <v>32</v>
      </c>
      <c r="Y24" s="73" t="s">
        <v>32</v>
      </c>
      <c r="Z24" s="73" t="n">
        <v>3</v>
      </c>
      <c r="AA24" s="73" t="n">
        <v>3</v>
      </c>
      <c r="AB24" s="73" t="s">
        <v>32</v>
      </c>
      <c r="AC24" s="73" t="s">
        <v>32</v>
      </c>
      <c r="AD24" s="73" t="n">
        <v>3</v>
      </c>
      <c r="AE24" s="73" t="s">
        <v>32</v>
      </c>
      <c r="AF24" s="73" t="s">
        <v>32</v>
      </c>
      <c r="AG24" s="73" t="s">
        <v>32</v>
      </c>
      <c r="AH24" s="73" t="n">
        <v>1</v>
      </c>
      <c r="AI24" s="73" t="s">
        <v>32</v>
      </c>
      <c r="AJ24" s="73" t="s">
        <v>32</v>
      </c>
      <c r="AK24" s="73" t="n">
        <v>1</v>
      </c>
      <c r="AL24" s="73" t="s">
        <v>32</v>
      </c>
      <c r="AM24" s="73" t="s">
        <v>32</v>
      </c>
      <c r="AN24" s="73" t="n">
        <v>1</v>
      </c>
      <c r="AO24" s="73" t="s">
        <v>32</v>
      </c>
      <c r="AP24" s="73" t="s">
        <v>32</v>
      </c>
      <c r="AQ24" s="73" t="n">
        <v>1</v>
      </c>
      <c r="AR24" s="73" t="s">
        <v>32</v>
      </c>
      <c r="AS24" s="73" t="s">
        <v>32</v>
      </c>
      <c r="AT24" s="73" t="s">
        <v>32</v>
      </c>
      <c r="AU24" s="73" t="n">
        <v>1</v>
      </c>
      <c r="AV24" s="73" t="s">
        <v>32</v>
      </c>
      <c r="AW24" s="73" t="n">
        <v>1</v>
      </c>
      <c r="AX24" s="73" t="s">
        <v>32</v>
      </c>
      <c r="AY24" s="73" t="s">
        <v>32</v>
      </c>
      <c r="AZ24" s="73" t="s">
        <v>32</v>
      </c>
      <c r="BA24" s="73" t="s">
        <v>32</v>
      </c>
      <c r="BB24" s="17" t="s">
        <v>32</v>
      </c>
      <c r="BC24" s="17" t="s">
        <v>32</v>
      </c>
      <c r="BD24" s="17" t="s">
        <v>32</v>
      </c>
      <c r="BE24" s="17" t="s">
        <v>32</v>
      </c>
      <c r="BF24" s="17" t="s">
        <v>32</v>
      </c>
      <c r="BG24" s="17" t="s">
        <v>32</v>
      </c>
      <c r="BH24" s="17" t="s">
        <v>32</v>
      </c>
      <c r="BI24" s="17" t="s">
        <v>32</v>
      </c>
      <c r="BJ24" s="17" t="s">
        <v>32</v>
      </c>
      <c r="BK24" s="17" t="s">
        <v>32</v>
      </c>
      <c r="BL24" s="17" t="s">
        <v>32</v>
      </c>
      <c r="BM24" s="17"/>
      <c r="BN24" s="17"/>
      <c r="BO24" s="17"/>
    </row>
    <row r="25" customFormat="false" ht="12.75" hidden="false" customHeight="false" outlineLevel="0" collapsed="false">
      <c r="A25" s="71" t="s">
        <v>171</v>
      </c>
      <c r="B25" s="72" t="s">
        <v>165</v>
      </c>
      <c r="C25" s="17" t="n">
        <v>3992</v>
      </c>
      <c r="D25" s="17" t="n">
        <v>3976</v>
      </c>
      <c r="E25" s="17" t="n">
        <v>4193</v>
      </c>
      <c r="F25" s="17" t="n">
        <v>4080</v>
      </c>
      <c r="G25" s="17" t="n">
        <v>3901</v>
      </c>
      <c r="H25" s="17" t="n">
        <v>3900</v>
      </c>
      <c r="I25" s="17" t="n">
        <v>3924</v>
      </c>
      <c r="J25" s="17" t="n">
        <v>3910</v>
      </c>
      <c r="K25" s="17" t="n">
        <v>4191</v>
      </c>
      <c r="L25" s="17" t="n">
        <v>3952</v>
      </c>
      <c r="M25" s="17" t="n">
        <v>4203</v>
      </c>
      <c r="N25" s="17" t="n">
        <v>3919</v>
      </c>
      <c r="O25" s="17" t="s">
        <v>32</v>
      </c>
      <c r="P25" s="17" t="s">
        <v>32</v>
      </c>
      <c r="Q25" s="17" t="s">
        <v>32</v>
      </c>
      <c r="R25" s="17" t="s">
        <v>32</v>
      </c>
      <c r="S25" s="17" t="s">
        <v>32</v>
      </c>
      <c r="T25" s="17" t="s">
        <v>32</v>
      </c>
      <c r="U25" s="17" t="s">
        <v>32</v>
      </c>
      <c r="V25" s="73" t="n">
        <v>1</v>
      </c>
      <c r="W25" s="73" t="s">
        <v>32</v>
      </c>
      <c r="X25" s="73" t="s">
        <v>32</v>
      </c>
      <c r="Y25" s="73" t="s">
        <v>32</v>
      </c>
      <c r="Z25" s="73" t="n">
        <v>1</v>
      </c>
      <c r="AA25" s="73" t="s">
        <v>32</v>
      </c>
      <c r="AB25" s="73" t="s">
        <v>32</v>
      </c>
      <c r="AC25" s="73" t="s">
        <v>32</v>
      </c>
      <c r="AD25" s="73" t="n">
        <v>1</v>
      </c>
      <c r="AE25" s="73" t="s">
        <v>32</v>
      </c>
      <c r="AF25" s="73" t="s">
        <v>32</v>
      </c>
      <c r="AG25" s="73" t="s">
        <v>32</v>
      </c>
      <c r="AH25" s="73" t="n">
        <v>1</v>
      </c>
      <c r="AI25" s="73" t="s">
        <v>32</v>
      </c>
      <c r="AJ25" s="73" t="s">
        <v>32</v>
      </c>
      <c r="AK25" s="73" t="n">
        <v>2</v>
      </c>
      <c r="AL25" s="73" t="s">
        <v>32</v>
      </c>
      <c r="AM25" s="73" t="s">
        <v>32</v>
      </c>
      <c r="AN25" s="73" t="n">
        <v>0</v>
      </c>
      <c r="AO25" s="73" t="s">
        <v>32</v>
      </c>
      <c r="AP25" s="73" t="s">
        <v>32</v>
      </c>
      <c r="AQ25" s="73" t="n">
        <v>1</v>
      </c>
      <c r="AR25" s="73" t="n">
        <v>1</v>
      </c>
      <c r="AS25" s="73" t="s">
        <v>32</v>
      </c>
      <c r="AT25" s="73" t="s">
        <v>32</v>
      </c>
      <c r="AU25" s="73" t="n">
        <v>0</v>
      </c>
      <c r="AV25" s="73" t="s">
        <v>32</v>
      </c>
      <c r="AW25" s="73" t="n">
        <v>1</v>
      </c>
      <c r="AX25" s="73" t="s">
        <v>32</v>
      </c>
      <c r="AY25" s="73" t="s">
        <v>32</v>
      </c>
      <c r="AZ25" s="73" t="n">
        <v>0</v>
      </c>
      <c r="BA25" s="73" t="s">
        <v>32</v>
      </c>
      <c r="BB25" s="17" t="n">
        <v>1</v>
      </c>
      <c r="BC25" s="17" t="s">
        <v>32</v>
      </c>
      <c r="BD25" s="17" t="n">
        <v>2</v>
      </c>
      <c r="BE25" s="17" t="s">
        <v>32</v>
      </c>
      <c r="BF25" s="17" t="s">
        <v>32</v>
      </c>
      <c r="BG25" s="17" t="s">
        <v>32</v>
      </c>
      <c r="BH25" s="17" t="s">
        <v>32</v>
      </c>
      <c r="BI25" s="17" t="s">
        <v>32</v>
      </c>
      <c r="BJ25" s="17" t="s">
        <v>32</v>
      </c>
      <c r="BK25" s="17" t="s">
        <v>32</v>
      </c>
      <c r="BL25" s="17" t="s">
        <v>32</v>
      </c>
      <c r="BM25" s="17"/>
      <c r="BN25" s="17"/>
      <c r="BO25" s="17"/>
    </row>
    <row r="26" customFormat="false" ht="12.75" hidden="false" customHeight="false" outlineLevel="0" collapsed="false">
      <c r="A26" s="71" t="s">
        <v>174</v>
      </c>
      <c r="B26" s="72" t="s">
        <v>165</v>
      </c>
      <c r="C26" s="17" t="n">
        <v>3973</v>
      </c>
      <c r="D26" s="17" t="n">
        <v>1292</v>
      </c>
      <c r="E26" s="17" t="n">
        <v>4462</v>
      </c>
      <c r="F26" s="17" t="n">
        <v>3976</v>
      </c>
      <c r="G26" s="17" t="n">
        <v>1211</v>
      </c>
      <c r="H26" s="17" t="n">
        <v>3966</v>
      </c>
      <c r="I26" s="17" t="n">
        <v>3901</v>
      </c>
      <c r="J26" s="17" t="n">
        <v>1284</v>
      </c>
      <c r="K26" s="17" t="n">
        <v>4460</v>
      </c>
      <c r="L26" s="17" t="n">
        <v>1242</v>
      </c>
      <c r="M26" s="17" t="n">
        <v>1171</v>
      </c>
      <c r="N26" s="17" t="n">
        <v>3970</v>
      </c>
      <c r="O26" s="17" t="n">
        <v>3890</v>
      </c>
      <c r="P26" s="17" t="n">
        <v>3885</v>
      </c>
      <c r="Q26" s="17" t="n">
        <v>3883</v>
      </c>
      <c r="R26" s="17" t="s">
        <v>32</v>
      </c>
      <c r="S26" s="17" t="s">
        <v>32</v>
      </c>
      <c r="T26" s="17" t="s">
        <v>32</v>
      </c>
      <c r="U26" s="17" t="s">
        <v>32</v>
      </c>
      <c r="V26" s="73" t="n">
        <v>1</v>
      </c>
      <c r="W26" s="73" t="s">
        <v>32</v>
      </c>
      <c r="X26" s="73" t="s">
        <v>32</v>
      </c>
      <c r="Y26" s="73" t="s">
        <v>32</v>
      </c>
      <c r="Z26" s="73" t="n">
        <v>1</v>
      </c>
      <c r="AA26" s="73" t="s">
        <v>32</v>
      </c>
      <c r="AB26" s="73" t="s">
        <v>32</v>
      </c>
      <c r="AC26" s="73" t="s">
        <v>32</v>
      </c>
      <c r="AD26" s="73" t="n">
        <v>1</v>
      </c>
      <c r="AE26" s="73" t="s">
        <v>32</v>
      </c>
      <c r="AF26" s="73" t="s">
        <v>32</v>
      </c>
      <c r="AG26" s="73" t="s">
        <v>32</v>
      </c>
      <c r="AH26" s="73" t="n">
        <v>0</v>
      </c>
      <c r="AI26" s="73" t="s">
        <v>32</v>
      </c>
      <c r="AJ26" s="73" t="s">
        <v>32</v>
      </c>
      <c r="AK26" s="73" t="n">
        <v>1</v>
      </c>
      <c r="AL26" s="73" t="s">
        <v>32</v>
      </c>
      <c r="AM26" s="73" t="s">
        <v>32</v>
      </c>
      <c r="AN26" s="73" t="n">
        <v>1</v>
      </c>
      <c r="AO26" s="73" t="s">
        <v>32</v>
      </c>
      <c r="AP26" s="73" t="s">
        <v>32</v>
      </c>
      <c r="AQ26" s="73" t="n">
        <v>1</v>
      </c>
      <c r="AR26" s="73" t="s">
        <v>32</v>
      </c>
      <c r="AS26" s="73" t="s">
        <v>32</v>
      </c>
      <c r="AT26" s="73" t="s">
        <v>32</v>
      </c>
      <c r="AU26" s="73" t="n">
        <v>1</v>
      </c>
      <c r="AV26" s="73" t="s">
        <v>32</v>
      </c>
      <c r="AW26" s="73" t="n">
        <v>1</v>
      </c>
      <c r="AX26" s="73" t="n">
        <v>1</v>
      </c>
      <c r="AY26" s="73" t="s">
        <v>32</v>
      </c>
      <c r="AZ26" s="73" t="n">
        <v>0</v>
      </c>
      <c r="BA26" s="73" t="s">
        <v>32</v>
      </c>
      <c r="BB26" s="17" t="n">
        <v>1</v>
      </c>
      <c r="BC26" s="17" t="s">
        <v>32</v>
      </c>
      <c r="BD26" s="17" t="n">
        <v>1</v>
      </c>
      <c r="BE26" s="17" t="s">
        <v>32</v>
      </c>
      <c r="BF26" s="17" t="n">
        <v>1</v>
      </c>
      <c r="BG26" s="17" t="n">
        <v>0</v>
      </c>
      <c r="BH26" s="17" t="n">
        <v>2</v>
      </c>
      <c r="BI26" s="17" t="s">
        <v>32</v>
      </c>
      <c r="BJ26" s="17" t="s">
        <v>32</v>
      </c>
      <c r="BK26" s="17" t="s">
        <v>32</v>
      </c>
      <c r="BL26" s="17" t="s">
        <v>32</v>
      </c>
      <c r="BM26" s="17"/>
      <c r="BN26" s="17"/>
      <c r="BO26" s="17"/>
    </row>
    <row r="27" customFormat="false" ht="12.75" hidden="false" customHeight="false" outlineLevel="0" collapsed="false">
      <c r="A27" s="71" t="s">
        <v>177</v>
      </c>
      <c r="B27" s="72" t="s">
        <v>165</v>
      </c>
      <c r="C27" s="17" t="n">
        <v>1117</v>
      </c>
      <c r="D27" s="17" t="n">
        <v>1211</v>
      </c>
      <c r="E27" s="17" t="n">
        <v>4460</v>
      </c>
      <c r="F27" s="17" t="n">
        <v>1207</v>
      </c>
      <c r="G27" s="17" t="n">
        <v>1237</v>
      </c>
      <c r="H27" s="17" t="n">
        <v>1071</v>
      </c>
      <c r="I27" s="17" t="n">
        <v>1284</v>
      </c>
      <c r="J27" s="17" t="n">
        <v>1292</v>
      </c>
      <c r="K27" s="17" t="n">
        <v>1057</v>
      </c>
      <c r="L27" s="17" t="s">
        <v>32</v>
      </c>
      <c r="M27" s="17" t="s">
        <v>32</v>
      </c>
      <c r="N27" s="17" t="s">
        <v>32</v>
      </c>
      <c r="O27" s="17" t="s">
        <v>32</v>
      </c>
      <c r="P27" s="17" t="s">
        <v>32</v>
      </c>
      <c r="Q27" s="17" t="s">
        <v>32</v>
      </c>
      <c r="R27" s="17" t="s">
        <v>32</v>
      </c>
      <c r="S27" s="17" t="s">
        <v>32</v>
      </c>
      <c r="T27" s="17" t="s">
        <v>32</v>
      </c>
      <c r="U27" s="17" t="s">
        <v>32</v>
      </c>
      <c r="V27" s="73" t="n">
        <v>0</v>
      </c>
      <c r="W27" s="73" t="s">
        <v>32</v>
      </c>
      <c r="X27" s="73" t="s">
        <v>32</v>
      </c>
      <c r="Y27" s="73" t="s">
        <v>32</v>
      </c>
      <c r="Z27" s="73" t="n">
        <v>0</v>
      </c>
      <c r="AA27" s="73" t="s">
        <v>32</v>
      </c>
      <c r="AB27" s="73" t="s">
        <v>32</v>
      </c>
      <c r="AC27" s="73" t="s">
        <v>32</v>
      </c>
      <c r="AD27" s="73" t="n">
        <v>1</v>
      </c>
      <c r="AE27" s="73" t="n">
        <v>1</v>
      </c>
      <c r="AF27" s="73" t="s">
        <v>32</v>
      </c>
      <c r="AG27" s="73" t="s">
        <v>32</v>
      </c>
      <c r="AH27" s="73" t="n">
        <v>1</v>
      </c>
      <c r="AI27" s="73" t="s">
        <v>32</v>
      </c>
      <c r="AJ27" s="73" t="s">
        <v>32</v>
      </c>
      <c r="AK27" s="73" t="n">
        <v>1</v>
      </c>
      <c r="AL27" s="73" t="s">
        <v>32</v>
      </c>
      <c r="AM27" s="73" t="s">
        <v>32</v>
      </c>
      <c r="AN27" s="73" t="n">
        <v>1</v>
      </c>
      <c r="AO27" s="73" t="s">
        <v>32</v>
      </c>
      <c r="AP27" s="73" t="s">
        <v>32</v>
      </c>
      <c r="AQ27" s="73" t="n">
        <v>1</v>
      </c>
      <c r="AR27" s="73" t="s">
        <v>32</v>
      </c>
      <c r="AS27" s="73" t="s">
        <v>32</v>
      </c>
      <c r="AT27" s="73" t="s">
        <v>32</v>
      </c>
      <c r="AU27" s="73" t="n">
        <v>0</v>
      </c>
      <c r="AV27" s="73" t="s">
        <v>32</v>
      </c>
      <c r="AW27" s="73" t="n">
        <v>1</v>
      </c>
      <c r="AX27" s="73" t="s">
        <v>32</v>
      </c>
      <c r="AY27" s="73" t="s">
        <v>32</v>
      </c>
      <c r="AZ27" s="73" t="s">
        <v>32</v>
      </c>
      <c r="BA27" s="73" t="s">
        <v>32</v>
      </c>
      <c r="BB27" s="17" t="s">
        <v>32</v>
      </c>
      <c r="BC27" s="17" t="s">
        <v>32</v>
      </c>
      <c r="BD27" s="17" t="s">
        <v>32</v>
      </c>
      <c r="BE27" s="17" t="s">
        <v>32</v>
      </c>
      <c r="BF27" s="17" t="s">
        <v>32</v>
      </c>
      <c r="BG27" s="17" t="s">
        <v>32</v>
      </c>
      <c r="BH27" s="17" t="s">
        <v>32</v>
      </c>
      <c r="BI27" s="17" t="s">
        <v>32</v>
      </c>
      <c r="BJ27" s="17" t="s">
        <v>32</v>
      </c>
      <c r="BK27" s="17" t="s">
        <v>32</v>
      </c>
      <c r="BL27" s="17" t="s">
        <v>32</v>
      </c>
      <c r="BM27" s="17"/>
      <c r="BN27" s="17"/>
      <c r="BO27" s="17"/>
    </row>
    <row r="28" customFormat="false" ht="12.75" hidden="false" customHeight="false" outlineLevel="0" collapsed="false">
      <c r="A28" s="71" t="s">
        <v>181</v>
      </c>
      <c r="B28" s="72" t="s">
        <v>165</v>
      </c>
      <c r="C28" s="17" t="n">
        <v>1010</v>
      </c>
      <c r="D28" s="17" t="n">
        <v>1098</v>
      </c>
      <c r="E28" s="17" t="n">
        <v>1052</v>
      </c>
      <c r="F28" s="17" t="n">
        <v>583</v>
      </c>
      <c r="G28" s="17" t="n">
        <v>1101</v>
      </c>
      <c r="H28" s="17" t="n">
        <v>1071</v>
      </c>
      <c r="I28" s="17" t="n">
        <v>5350</v>
      </c>
      <c r="J28" s="17" t="n">
        <v>900</v>
      </c>
      <c r="K28" s="17" t="n">
        <v>1057</v>
      </c>
      <c r="L28" s="17" t="n">
        <v>192</v>
      </c>
      <c r="M28" s="17" t="n">
        <v>388</v>
      </c>
      <c r="N28" s="17" t="n">
        <v>193</v>
      </c>
      <c r="O28" s="17" t="s">
        <v>32</v>
      </c>
      <c r="P28" s="17" t="s">
        <v>32</v>
      </c>
      <c r="Q28" s="17" t="s">
        <v>32</v>
      </c>
      <c r="R28" s="17" t="s">
        <v>32</v>
      </c>
      <c r="S28" s="17" t="s">
        <v>32</v>
      </c>
      <c r="T28" s="17" t="s">
        <v>32</v>
      </c>
      <c r="U28" s="17" t="s">
        <v>32</v>
      </c>
      <c r="V28" s="73" t="n">
        <v>0</v>
      </c>
      <c r="W28" s="73" t="s">
        <v>32</v>
      </c>
      <c r="X28" s="73" t="s">
        <v>32</v>
      </c>
      <c r="Y28" s="73" t="s">
        <v>32</v>
      </c>
      <c r="Z28" s="73" t="n">
        <v>0</v>
      </c>
      <c r="AA28" s="73" t="s">
        <v>32</v>
      </c>
      <c r="AB28" s="73" t="s">
        <v>32</v>
      </c>
      <c r="AC28" s="73" t="s">
        <v>32</v>
      </c>
      <c r="AD28" s="73" t="n">
        <v>0</v>
      </c>
      <c r="AE28" s="73" t="s">
        <v>32</v>
      </c>
      <c r="AF28" s="73" t="s">
        <v>32</v>
      </c>
      <c r="AG28" s="73" t="s">
        <v>32</v>
      </c>
      <c r="AH28" s="73" t="n">
        <v>0</v>
      </c>
      <c r="AI28" s="73" t="s">
        <v>32</v>
      </c>
      <c r="AJ28" s="73" t="s">
        <v>32</v>
      </c>
      <c r="AK28" s="73" t="n">
        <v>0</v>
      </c>
      <c r="AL28" s="73" t="s">
        <v>32</v>
      </c>
      <c r="AM28" s="73" t="s">
        <v>32</v>
      </c>
      <c r="AN28" s="73" t="n">
        <v>0</v>
      </c>
      <c r="AO28" s="73" t="s">
        <v>32</v>
      </c>
      <c r="AP28" s="73" t="s">
        <v>32</v>
      </c>
      <c r="AQ28" s="73" t="n">
        <v>0</v>
      </c>
      <c r="AR28" s="73" t="s">
        <v>32</v>
      </c>
      <c r="AS28" s="73" t="s">
        <v>32</v>
      </c>
      <c r="AT28" s="73" t="s">
        <v>32</v>
      </c>
      <c r="AU28" s="73" t="n">
        <v>0</v>
      </c>
      <c r="AV28" s="73" t="s">
        <v>32</v>
      </c>
      <c r="AW28" s="73" t="n">
        <v>1</v>
      </c>
      <c r="AX28" s="73" t="s">
        <v>32</v>
      </c>
      <c r="AY28" s="73" t="s">
        <v>32</v>
      </c>
      <c r="AZ28" s="73" t="n">
        <v>0</v>
      </c>
      <c r="BA28" s="73" t="s">
        <v>32</v>
      </c>
      <c r="BB28" s="17" t="n">
        <v>0</v>
      </c>
      <c r="BC28" s="17" t="s">
        <v>32</v>
      </c>
      <c r="BD28" s="17" t="n">
        <v>1</v>
      </c>
      <c r="BE28" s="17" t="s">
        <v>32</v>
      </c>
      <c r="BF28" s="17" t="s">
        <v>32</v>
      </c>
      <c r="BG28" s="17" t="s">
        <v>32</v>
      </c>
      <c r="BH28" s="17" t="s">
        <v>32</v>
      </c>
      <c r="BI28" s="17" t="s">
        <v>32</v>
      </c>
      <c r="BJ28" s="17" t="s">
        <v>32</v>
      </c>
      <c r="BK28" s="17" t="s">
        <v>32</v>
      </c>
      <c r="BL28" s="17" t="s">
        <v>32</v>
      </c>
      <c r="BM28" s="17"/>
      <c r="BN28" s="17"/>
      <c r="BO28" s="17"/>
    </row>
    <row r="29" customFormat="false" ht="12.75" hidden="false" customHeight="false" outlineLevel="0" collapsed="false">
      <c r="A29" s="71" t="s">
        <v>184</v>
      </c>
      <c r="B29" s="72" t="s">
        <v>165</v>
      </c>
      <c r="C29" s="17" t="n">
        <v>842</v>
      </c>
      <c r="D29" s="17" t="n">
        <v>765</v>
      </c>
      <c r="E29" s="17" t="n">
        <v>188</v>
      </c>
      <c r="F29" s="17" t="n">
        <v>187</v>
      </c>
      <c r="G29" s="17" t="n">
        <v>190</v>
      </c>
      <c r="H29" s="17" t="n">
        <v>829</v>
      </c>
      <c r="I29" s="17" t="n">
        <v>186</v>
      </c>
      <c r="J29" s="17" t="n">
        <v>583</v>
      </c>
      <c r="K29" s="17" t="n">
        <v>189</v>
      </c>
      <c r="L29" s="17" t="n">
        <v>129</v>
      </c>
      <c r="M29" s="17" t="n">
        <v>195</v>
      </c>
      <c r="N29" s="17" t="s">
        <v>32</v>
      </c>
      <c r="O29" s="17" t="s">
        <v>32</v>
      </c>
      <c r="P29" s="17" t="s">
        <v>32</v>
      </c>
      <c r="Q29" s="17" t="s">
        <v>32</v>
      </c>
      <c r="R29" s="17" t="s">
        <v>32</v>
      </c>
      <c r="S29" s="17" t="s">
        <v>32</v>
      </c>
      <c r="T29" s="17" t="s">
        <v>32</v>
      </c>
      <c r="U29" s="17" t="s">
        <v>32</v>
      </c>
      <c r="V29" s="73" t="n">
        <v>1</v>
      </c>
      <c r="W29" s="73" t="s">
        <v>32</v>
      </c>
      <c r="X29" s="73" t="s">
        <v>32</v>
      </c>
      <c r="Y29" s="73" t="s">
        <v>32</v>
      </c>
      <c r="Z29" s="73" t="n">
        <v>0</v>
      </c>
      <c r="AA29" s="73" t="s">
        <v>32</v>
      </c>
      <c r="AB29" s="73" t="s">
        <v>32</v>
      </c>
      <c r="AC29" s="73" t="s">
        <v>32</v>
      </c>
      <c r="AD29" s="73" t="n">
        <v>0</v>
      </c>
      <c r="AE29" s="73" t="s">
        <v>32</v>
      </c>
      <c r="AF29" s="73" t="s">
        <v>32</v>
      </c>
      <c r="AG29" s="73" t="s">
        <v>32</v>
      </c>
      <c r="AH29" s="73" t="n">
        <v>0</v>
      </c>
      <c r="AI29" s="73" t="s">
        <v>32</v>
      </c>
      <c r="AJ29" s="73" t="s">
        <v>32</v>
      </c>
      <c r="AK29" s="73" t="n">
        <v>0</v>
      </c>
      <c r="AL29" s="73" t="s">
        <v>32</v>
      </c>
      <c r="AM29" s="73" t="s">
        <v>32</v>
      </c>
      <c r="AN29" s="73" t="n">
        <v>1</v>
      </c>
      <c r="AO29" s="73" t="s">
        <v>32</v>
      </c>
      <c r="AP29" s="73" t="s">
        <v>32</v>
      </c>
      <c r="AQ29" s="73" t="n">
        <v>0</v>
      </c>
      <c r="AR29" s="73" t="s">
        <v>32</v>
      </c>
      <c r="AS29" s="73" t="s">
        <v>32</v>
      </c>
      <c r="AT29" s="73" t="s">
        <v>32</v>
      </c>
      <c r="AU29" s="73" t="n">
        <v>0</v>
      </c>
      <c r="AV29" s="73" t="s">
        <v>32</v>
      </c>
      <c r="AW29" s="73" t="n">
        <v>0</v>
      </c>
      <c r="AX29" s="73" t="s">
        <v>32</v>
      </c>
      <c r="AY29" s="73" t="s">
        <v>32</v>
      </c>
      <c r="AZ29" s="73" t="n">
        <v>0</v>
      </c>
      <c r="BA29" s="73" t="s">
        <v>32</v>
      </c>
      <c r="BB29" s="17" t="n">
        <v>1</v>
      </c>
      <c r="BC29" s="17" t="s">
        <v>32</v>
      </c>
      <c r="BD29" s="17" t="s">
        <v>32</v>
      </c>
      <c r="BE29" s="17" t="s">
        <v>32</v>
      </c>
      <c r="BF29" s="17" t="s">
        <v>32</v>
      </c>
      <c r="BG29" s="17" t="s">
        <v>32</v>
      </c>
      <c r="BH29" s="17" t="s">
        <v>32</v>
      </c>
      <c r="BI29" s="17" t="s">
        <v>32</v>
      </c>
      <c r="BJ29" s="17" t="s">
        <v>32</v>
      </c>
      <c r="BK29" s="17" t="s">
        <v>32</v>
      </c>
      <c r="BL29" s="17" t="s">
        <v>32</v>
      </c>
      <c r="BM29" s="17"/>
      <c r="BN29" s="17"/>
      <c r="BO29" s="17"/>
    </row>
    <row r="30" customFormat="false" ht="12.75" hidden="false" customHeight="false" outlineLevel="0" collapsed="false">
      <c r="A30" s="71" t="s">
        <v>187</v>
      </c>
      <c r="B30" s="72" t="s">
        <v>102</v>
      </c>
      <c r="C30" s="17" t="n">
        <v>107</v>
      </c>
      <c r="D30" s="17" t="n">
        <v>814</v>
      </c>
      <c r="E30" s="17" t="n">
        <v>702</v>
      </c>
      <c r="F30" s="17" t="n">
        <v>720</v>
      </c>
      <c r="G30" s="17" t="n">
        <v>536</v>
      </c>
      <c r="H30" s="17" t="n">
        <v>765</v>
      </c>
      <c r="I30" s="17" t="s">
        <v>1587</v>
      </c>
      <c r="J30" s="17" t="n">
        <v>742</v>
      </c>
      <c r="K30" s="17" t="n">
        <v>723</v>
      </c>
      <c r="L30" s="17" t="n">
        <v>107</v>
      </c>
      <c r="M30" s="17" t="n">
        <v>113</v>
      </c>
      <c r="N30" s="17" t="n">
        <v>127</v>
      </c>
      <c r="O30" s="17" t="n">
        <v>817</v>
      </c>
      <c r="P30" s="17" t="s">
        <v>32</v>
      </c>
      <c r="Q30" s="17" t="s">
        <v>32</v>
      </c>
      <c r="R30" s="17" t="s">
        <v>32</v>
      </c>
      <c r="S30" s="17" t="s">
        <v>32</v>
      </c>
      <c r="T30" s="17" t="s">
        <v>32</v>
      </c>
      <c r="U30" s="17" t="s">
        <v>32</v>
      </c>
      <c r="V30" s="73" t="n">
        <v>1</v>
      </c>
      <c r="W30" s="73" t="s">
        <v>32</v>
      </c>
      <c r="X30" s="73" t="s">
        <v>32</v>
      </c>
      <c r="Y30" s="73" t="s">
        <v>32</v>
      </c>
      <c r="Z30" s="73" t="n">
        <v>0</v>
      </c>
      <c r="AA30" s="73" t="s">
        <v>32</v>
      </c>
      <c r="AB30" s="73" t="s">
        <v>32</v>
      </c>
      <c r="AC30" s="73" t="s">
        <v>32</v>
      </c>
      <c r="AD30" s="73" t="n">
        <v>0</v>
      </c>
      <c r="AE30" s="73" t="s">
        <v>32</v>
      </c>
      <c r="AF30" s="73" t="s">
        <v>32</v>
      </c>
      <c r="AG30" s="73" t="s">
        <v>32</v>
      </c>
      <c r="AH30" s="73" t="n">
        <v>0</v>
      </c>
      <c r="AI30" s="73" t="s">
        <v>32</v>
      </c>
      <c r="AJ30" s="73" t="s">
        <v>32</v>
      </c>
      <c r="AK30" s="73" t="n">
        <v>0</v>
      </c>
      <c r="AL30" s="73" t="s">
        <v>32</v>
      </c>
      <c r="AM30" s="73" t="s">
        <v>32</v>
      </c>
      <c r="AN30" s="73" t="n">
        <v>0</v>
      </c>
      <c r="AO30" s="73" t="s">
        <v>32</v>
      </c>
      <c r="AP30" s="73" t="s">
        <v>32</v>
      </c>
      <c r="AQ30" s="73" t="n">
        <v>0</v>
      </c>
      <c r="AR30" s="73" t="s">
        <v>32</v>
      </c>
      <c r="AS30" s="73" t="s">
        <v>32</v>
      </c>
      <c r="AT30" s="73" t="s">
        <v>32</v>
      </c>
      <c r="AU30" s="73" t="n">
        <v>1</v>
      </c>
      <c r="AV30" s="73" t="s">
        <v>32</v>
      </c>
      <c r="AW30" s="73" t="n">
        <v>1</v>
      </c>
      <c r="AX30" s="73" t="s">
        <v>32</v>
      </c>
      <c r="AY30" s="73" t="s">
        <v>32</v>
      </c>
      <c r="AZ30" s="73" t="n">
        <v>1</v>
      </c>
      <c r="BA30" s="73" t="s">
        <v>32</v>
      </c>
      <c r="BB30" s="17" t="n">
        <v>0</v>
      </c>
      <c r="BC30" s="17" t="s">
        <v>32</v>
      </c>
      <c r="BD30" s="17" t="n">
        <v>1</v>
      </c>
      <c r="BE30" s="17" t="s">
        <v>32</v>
      </c>
      <c r="BF30" s="17" t="n">
        <v>2</v>
      </c>
      <c r="BG30" s="17" t="s">
        <v>32</v>
      </c>
      <c r="BH30" s="17" t="s">
        <v>32</v>
      </c>
      <c r="BI30" s="17" t="s">
        <v>32</v>
      </c>
      <c r="BJ30" s="17" t="s">
        <v>32</v>
      </c>
      <c r="BK30" s="17" t="s">
        <v>32</v>
      </c>
      <c r="BL30" s="17" t="s">
        <v>32</v>
      </c>
      <c r="BM30" s="17"/>
      <c r="BN30" s="17"/>
      <c r="BO30" s="17"/>
    </row>
    <row r="31" customFormat="false" ht="12.75" hidden="false" customHeight="false" outlineLevel="0" collapsed="false">
      <c r="A31" s="71" t="s">
        <v>191</v>
      </c>
      <c r="B31" s="72" t="s">
        <v>102</v>
      </c>
      <c r="C31" s="17" t="s">
        <v>32</v>
      </c>
      <c r="D31" s="17" t="s">
        <v>32</v>
      </c>
      <c r="E31" s="17" t="s">
        <v>32</v>
      </c>
      <c r="F31" s="17" t="s">
        <v>32</v>
      </c>
      <c r="G31" s="17" t="s">
        <v>32</v>
      </c>
      <c r="H31" s="17" t="s">
        <v>32</v>
      </c>
      <c r="I31" s="17" t="s">
        <v>32</v>
      </c>
      <c r="J31" s="17" t="s">
        <v>32</v>
      </c>
      <c r="K31" s="17" t="s">
        <v>32</v>
      </c>
      <c r="L31" s="17" t="s">
        <v>32</v>
      </c>
      <c r="M31" s="17" t="s">
        <v>32</v>
      </c>
      <c r="N31" s="17" t="s">
        <v>32</v>
      </c>
      <c r="O31" s="17" t="s">
        <v>32</v>
      </c>
      <c r="P31" s="17" t="s">
        <v>32</v>
      </c>
      <c r="Q31" s="17" t="s">
        <v>32</v>
      </c>
      <c r="R31" s="17" t="s">
        <v>32</v>
      </c>
      <c r="S31" s="17" t="s">
        <v>32</v>
      </c>
      <c r="T31" s="17" t="s">
        <v>32</v>
      </c>
      <c r="U31" s="17" t="s">
        <v>32</v>
      </c>
      <c r="V31" s="73" t="s">
        <v>32</v>
      </c>
      <c r="W31" s="73" t="s">
        <v>32</v>
      </c>
      <c r="X31" s="73" t="s">
        <v>32</v>
      </c>
      <c r="Y31" s="73" t="s">
        <v>32</v>
      </c>
      <c r="Z31" s="73" t="s">
        <v>32</v>
      </c>
      <c r="AA31" s="73" t="s">
        <v>32</v>
      </c>
      <c r="AB31" s="73" t="s">
        <v>32</v>
      </c>
      <c r="AC31" s="73" t="s">
        <v>32</v>
      </c>
      <c r="AD31" s="73" t="s">
        <v>32</v>
      </c>
      <c r="AE31" s="73" t="s">
        <v>32</v>
      </c>
      <c r="AF31" s="73" t="s">
        <v>32</v>
      </c>
      <c r="AG31" s="73" t="s">
        <v>32</v>
      </c>
      <c r="AH31" s="73" t="s">
        <v>32</v>
      </c>
      <c r="AI31" s="73" t="s">
        <v>32</v>
      </c>
      <c r="AJ31" s="73" t="s">
        <v>32</v>
      </c>
      <c r="AK31" s="73" t="s">
        <v>32</v>
      </c>
      <c r="AL31" s="73" t="s">
        <v>32</v>
      </c>
      <c r="AM31" s="73" t="s">
        <v>32</v>
      </c>
      <c r="AN31" s="73" t="s">
        <v>32</v>
      </c>
      <c r="AO31" s="73" t="s">
        <v>32</v>
      </c>
      <c r="AP31" s="73" t="s">
        <v>32</v>
      </c>
      <c r="AQ31" s="73" t="s">
        <v>32</v>
      </c>
      <c r="AR31" s="73" t="s">
        <v>32</v>
      </c>
      <c r="AS31" s="73" t="s">
        <v>32</v>
      </c>
      <c r="AT31" s="73" t="s">
        <v>32</v>
      </c>
      <c r="AU31" s="73" t="s">
        <v>32</v>
      </c>
      <c r="AV31" s="73" t="s">
        <v>32</v>
      </c>
      <c r="AW31" s="73" t="s">
        <v>32</v>
      </c>
      <c r="AX31" s="73" t="s">
        <v>32</v>
      </c>
      <c r="AY31" s="73" t="s">
        <v>32</v>
      </c>
      <c r="AZ31" s="73" t="s">
        <v>32</v>
      </c>
      <c r="BA31" s="73" t="s">
        <v>32</v>
      </c>
      <c r="BB31" s="17" t="s">
        <v>32</v>
      </c>
      <c r="BC31" s="17" t="s">
        <v>32</v>
      </c>
      <c r="BD31" s="17" t="s">
        <v>32</v>
      </c>
      <c r="BE31" s="17" t="s">
        <v>32</v>
      </c>
      <c r="BF31" s="17" t="s">
        <v>32</v>
      </c>
      <c r="BG31" s="17" t="s">
        <v>32</v>
      </c>
      <c r="BH31" s="17" t="s">
        <v>32</v>
      </c>
      <c r="BI31" s="17" t="s">
        <v>32</v>
      </c>
      <c r="BJ31" s="17" t="s">
        <v>32</v>
      </c>
      <c r="BK31" s="17" t="s">
        <v>32</v>
      </c>
      <c r="BL31" s="17" t="s">
        <v>32</v>
      </c>
      <c r="BM31" s="17"/>
      <c r="BN31" s="17"/>
      <c r="BO31" s="17"/>
    </row>
    <row r="32" customFormat="false" ht="12.75" hidden="false" customHeight="false" outlineLevel="0" collapsed="false">
      <c r="A32" s="71" t="s">
        <v>193</v>
      </c>
      <c r="B32" s="72" t="s">
        <v>102</v>
      </c>
      <c r="C32" s="17" t="s">
        <v>32</v>
      </c>
      <c r="D32" s="17" t="s">
        <v>32</v>
      </c>
      <c r="E32" s="17" t="s">
        <v>32</v>
      </c>
      <c r="F32" s="17" t="s">
        <v>32</v>
      </c>
      <c r="G32" s="17" t="s">
        <v>32</v>
      </c>
      <c r="H32" s="17" t="s">
        <v>32</v>
      </c>
      <c r="I32" s="17" t="s">
        <v>32</v>
      </c>
      <c r="J32" s="17" t="s">
        <v>32</v>
      </c>
      <c r="K32" s="17" t="s">
        <v>32</v>
      </c>
      <c r="L32" s="17" t="s">
        <v>32</v>
      </c>
      <c r="M32" s="17" t="s">
        <v>32</v>
      </c>
      <c r="N32" s="17" t="s">
        <v>32</v>
      </c>
      <c r="O32" s="17" t="s">
        <v>32</v>
      </c>
      <c r="P32" s="17" t="s">
        <v>32</v>
      </c>
      <c r="Q32" s="17" t="s">
        <v>32</v>
      </c>
      <c r="R32" s="17" t="s">
        <v>32</v>
      </c>
      <c r="S32" s="17" t="s">
        <v>32</v>
      </c>
      <c r="T32" s="17" t="s">
        <v>32</v>
      </c>
      <c r="U32" s="17" t="s">
        <v>32</v>
      </c>
      <c r="V32" s="73" t="s">
        <v>32</v>
      </c>
      <c r="W32" s="73" t="s">
        <v>32</v>
      </c>
      <c r="X32" s="73" t="s">
        <v>32</v>
      </c>
      <c r="Y32" s="73" t="s">
        <v>32</v>
      </c>
      <c r="Z32" s="73" t="s">
        <v>32</v>
      </c>
      <c r="AA32" s="73" t="s">
        <v>32</v>
      </c>
      <c r="AB32" s="73" t="s">
        <v>32</v>
      </c>
      <c r="AC32" s="73" t="s">
        <v>32</v>
      </c>
      <c r="AD32" s="73" t="s">
        <v>32</v>
      </c>
      <c r="AE32" s="73" t="s">
        <v>32</v>
      </c>
      <c r="AF32" s="73" t="s">
        <v>32</v>
      </c>
      <c r="AG32" s="73" t="s">
        <v>32</v>
      </c>
      <c r="AH32" s="73" t="s">
        <v>32</v>
      </c>
      <c r="AI32" s="73" t="s">
        <v>32</v>
      </c>
      <c r="AJ32" s="73" t="s">
        <v>32</v>
      </c>
      <c r="AK32" s="73" t="s">
        <v>32</v>
      </c>
      <c r="AL32" s="73" t="s">
        <v>32</v>
      </c>
      <c r="AM32" s="73" t="s">
        <v>32</v>
      </c>
      <c r="AN32" s="73" t="s">
        <v>32</v>
      </c>
      <c r="AO32" s="73" t="s">
        <v>32</v>
      </c>
      <c r="AP32" s="73" t="s">
        <v>32</v>
      </c>
      <c r="AQ32" s="73" t="s">
        <v>32</v>
      </c>
      <c r="AR32" s="73" t="s">
        <v>32</v>
      </c>
      <c r="AS32" s="73" t="s">
        <v>32</v>
      </c>
      <c r="AT32" s="73" t="s">
        <v>32</v>
      </c>
      <c r="AU32" s="73" t="s">
        <v>32</v>
      </c>
      <c r="AV32" s="73" t="s">
        <v>32</v>
      </c>
      <c r="AW32" s="73" t="s">
        <v>32</v>
      </c>
      <c r="AX32" s="73" t="s">
        <v>32</v>
      </c>
      <c r="AY32" s="73" t="s">
        <v>32</v>
      </c>
      <c r="AZ32" s="73" t="s">
        <v>32</v>
      </c>
      <c r="BA32" s="73" t="s">
        <v>32</v>
      </c>
      <c r="BB32" s="17" t="s">
        <v>32</v>
      </c>
      <c r="BC32" s="17" t="s">
        <v>32</v>
      </c>
      <c r="BD32" s="17" t="s">
        <v>32</v>
      </c>
      <c r="BE32" s="17" t="s">
        <v>32</v>
      </c>
      <c r="BF32" s="17" t="s">
        <v>32</v>
      </c>
      <c r="BG32" s="17" t="s">
        <v>32</v>
      </c>
      <c r="BH32" s="17" t="s">
        <v>32</v>
      </c>
      <c r="BI32" s="17" t="s">
        <v>32</v>
      </c>
      <c r="BJ32" s="17" t="s">
        <v>32</v>
      </c>
      <c r="BK32" s="17" t="s">
        <v>32</v>
      </c>
      <c r="BL32" s="17" t="s">
        <v>32</v>
      </c>
      <c r="BM32" s="17"/>
      <c r="BN32" s="17"/>
      <c r="BO32" s="17"/>
    </row>
    <row r="33" customFormat="false" ht="12.75" hidden="false" customHeight="false" outlineLevel="0" collapsed="false">
      <c r="A33" s="71" t="s">
        <v>195</v>
      </c>
      <c r="B33" s="72" t="s">
        <v>102</v>
      </c>
      <c r="C33" s="17" t="s">
        <v>32</v>
      </c>
      <c r="D33" s="17" t="s">
        <v>32</v>
      </c>
      <c r="E33" s="17" t="s">
        <v>32</v>
      </c>
      <c r="F33" s="17" t="s">
        <v>32</v>
      </c>
      <c r="G33" s="17" t="s">
        <v>32</v>
      </c>
      <c r="H33" s="17" t="s">
        <v>32</v>
      </c>
      <c r="I33" s="17" t="s">
        <v>32</v>
      </c>
      <c r="J33" s="17" t="s">
        <v>32</v>
      </c>
      <c r="K33" s="17" t="s">
        <v>32</v>
      </c>
      <c r="L33" s="17" t="s">
        <v>32</v>
      </c>
      <c r="M33" s="17" t="s">
        <v>32</v>
      </c>
      <c r="N33" s="17" t="s">
        <v>32</v>
      </c>
      <c r="O33" s="17" t="s">
        <v>32</v>
      </c>
      <c r="P33" s="17" t="s">
        <v>32</v>
      </c>
      <c r="Q33" s="17" t="s">
        <v>32</v>
      </c>
      <c r="R33" s="17" t="s">
        <v>32</v>
      </c>
      <c r="S33" s="17" t="s">
        <v>32</v>
      </c>
      <c r="T33" s="17" t="s">
        <v>32</v>
      </c>
      <c r="U33" s="17" t="s">
        <v>32</v>
      </c>
      <c r="V33" s="73" t="s">
        <v>32</v>
      </c>
      <c r="W33" s="73" t="s">
        <v>32</v>
      </c>
      <c r="X33" s="73" t="s">
        <v>32</v>
      </c>
      <c r="Y33" s="73" t="s">
        <v>32</v>
      </c>
      <c r="Z33" s="73" t="s">
        <v>32</v>
      </c>
      <c r="AA33" s="73" t="s">
        <v>32</v>
      </c>
      <c r="AB33" s="73" t="s">
        <v>32</v>
      </c>
      <c r="AC33" s="73" t="s">
        <v>32</v>
      </c>
      <c r="AD33" s="73" t="s">
        <v>32</v>
      </c>
      <c r="AE33" s="73" t="s">
        <v>32</v>
      </c>
      <c r="AF33" s="73" t="s">
        <v>32</v>
      </c>
      <c r="AG33" s="73" t="s">
        <v>32</v>
      </c>
      <c r="AH33" s="73" t="s">
        <v>32</v>
      </c>
      <c r="AI33" s="73" t="s">
        <v>32</v>
      </c>
      <c r="AJ33" s="73" t="s">
        <v>32</v>
      </c>
      <c r="AK33" s="73" t="s">
        <v>32</v>
      </c>
      <c r="AL33" s="73" t="s">
        <v>32</v>
      </c>
      <c r="AM33" s="73" t="s">
        <v>32</v>
      </c>
      <c r="AN33" s="73" t="s">
        <v>32</v>
      </c>
      <c r="AO33" s="73" t="s">
        <v>32</v>
      </c>
      <c r="AP33" s="73" t="s">
        <v>32</v>
      </c>
      <c r="AQ33" s="73" t="s">
        <v>32</v>
      </c>
      <c r="AR33" s="73" t="s">
        <v>32</v>
      </c>
      <c r="AS33" s="73" t="s">
        <v>32</v>
      </c>
      <c r="AT33" s="73" t="s">
        <v>32</v>
      </c>
      <c r="AU33" s="73" t="s">
        <v>32</v>
      </c>
      <c r="AV33" s="73" t="s">
        <v>32</v>
      </c>
      <c r="AW33" s="73" t="s">
        <v>32</v>
      </c>
      <c r="AX33" s="73" t="s">
        <v>32</v>
      </c>
      <c r="AY33" s="73" t="s">
        <v>32</v>
      </c>
      <c r="AZ33" s="73" t="s">
        <v>32</v>
      </c>
      <c r="BA33" s="73" t="s">
        <v>32</v>
      </c>
      <c r="BB33" s="17" t="s">
        <v>32</v>
      </c>
      <c r="BC33" s="17" t="s">
        <v>32</v>
      </c>
      <c r="BD33" s="17" t="s">
        <v>32</v>
      </c>
      <c r="BE33" s="17" t="s">
        <v>32</v>
      </c>
      <c r="BF33" s="17" t="s">
        <v>32</v>
      </c>
      <c r="BG33" s="17" t="s">
        <v>32</v>
      </c>
      <c r="BH33" s="17" t="s">
        <v>32</v>
      </c>
      <c r="BI33" s="17" t="s">
        <v>32</v>
      </c>
      <c r="BJ33" s="17" t="s">
        <v>32</v>
      </c>
      <c r="BK33" s="17" t="s">
        <v>32</v>
      </c>
      <c r="BL33" s="17" t="s">
        <v>32</v>
      </c>
      <c r="BM33" s="17"/>
      <c r="BN33" s="17"/>
      <c r="BO33" s="17"/>
    </row>
    <row r="34" customFormat="false" ht="12.75" hidden="false" customHeight="false" outlineLevel="0" collapsed="false">
      <c r="A34" s="71" t="s">
        <v>197</v>
      </c>
      <c r="B34" s="72" t="s">
        <v>102</v>
      </c>
      <c r="C34" s="17" t="n">
        <v>324</v>
      </c>
      <c r="D34" s="17" t="n">
        <v>327</v>
      </c>
      <c r="E34" s="17" t="n">
        <v>419</v>
      </c>
      <c r="F34" s="17" t="n">
        <v>438</v>
      </c>
      <c r="G34" s="17" t="n">
        <v>423</v>
      </c>
      <c r="H34" s="17" t="n">
        <v>817</v>
      </c>
      <c r="I34" s="17" t="n">
        <v>433</v>
      </c>
      <c r="J34" s="17" t="n">
        <v>808</v>
      </c>
      <c r="K34" s="17" t="n">
        <v>518</v>
      </c>
      <c r="L34" s="17" t="s">
        <v>32</v>
      </c>
      <c r="M34" s="17" t="s">
        <v>32</v>
      </c>
      <c r="N34" s="17" t="s">
        <v>32</v>
      </c>
      <c r="O34" s="17" t="s">
        <v>32</v>
      </c>
      <c r="P34" s="17" t="s">
        <v>32</v>
      </c>
      <c r="Q34" s="17" t="s">
        <v>32</v>
      </c>
      <c r="R34" s="17" t="s">
        <v>32</v>
      </c>
      <c r="S34" s="17" t="s">
        <v>32</v>
      </c>
      <c r="T34" s="17" t="s">
        <v>32</v>
      </c>
      <c r="U34" s="17" t="s">
        <v>32</v>
      </c>
      <c r="V34" s="73" t="n">
        <v>0</v>
      </c>
      <c r="W34" s="73" t="s">
        <v>32</v>
      </c>
      <c r="X34" s="73" t="s">
        <v>32</v>
      </c>
      <c r="Y34" s="73" t="s">
        <v>32</v>
      </c>
      <c r="Z34" s="73" t="n">
        <v>0</v>
      </c>
      <c r="AA34" s="73" t="s">
        <v>32</v>
      </c>
      <c r="AB34" s="73" t="s">
        <v>32</v>
      </c>
      <c r="AC34" s="73" t="s">
        <v>32</v>
      </c>
      <c r="AD34" s="73" t="n">
        <v>0</v>
      </c>
      <c r="AE34" s="73" t="s">
        <v>32</v>
      </c>
      <c r="AF34" s="73" t="s">
        <v>32</v>
      </c>
      <c r="AG34" s="73" t="s">
        <v>32</v>
      </c>
      <c r="AH34" s="73" t="n">
        <v>0</v>
      </c>
      <c r="AI34" s="73" t="n">
        <v>0</v>
      </c>
      <c r="AJ34" s="73" t="s">
        <v>32</v>
      </c>
      <c r="AK34" s="73" t="n">
        <v>0</v>
      </c>
      <c r="AL34" s="73" t="s">
        <v>32</v>
      </c>
      <c r="AM34" s="73" t="s">
        <v>32</v>
      </c>
      <c r="AN34" s="73" t="n">
        <v>1</v>
      </c>
      <c r="AO34" s="73" t="s">
        <v>32</v>
      </c>
      <c r="AP34" s="73" t="s">
        <v>32</v>
      </c>
      <c r="AQ34" s="73" t="n">
        <v>1</v>
      </c>
      <c r="AR34" s="73" t="s">
        <v>32</v>
      </c>
      <c r="AS34" s="73" t="s">
        <v>32</v>
      </c>
      <c r="AT34" s="73" t="s">
        <v>32</v>
      </c>
      <c r="AU34" s="73" t="n">
        <v>0</v>
      </c>
      <c r="AV34" s="73" t="s">
        <v>32</v>
      </c>
      <c r="AW34" s="73" t="n">
        <v>1</v>
      </c>
      <c r="AX34" s="73" t="s">
        <v>32</v>
      </c>
      <c r="AY34" s="73" t="s">
        <v>32</v>
      </c>
      <c r="AZ34" s="73" t="s">
        <v>32</v>
      </c>
      <c r="BA34" s="73" t="s">
        <v>32</v>
      </c>
      <c r="BB34" s="17" t="s">
        <v>32</v>
      </c>
      <c r="BC34" s="17" t="s">
        <v>32</v>
      </c>
      <c r="BD34" s="17" t="s">
        <v>32</v>
      </c>
      <c r="BE34" s="17" t="s">
        <v>32</v>
      </c>
      <c r="BF34" s="17" t="s">
        <v>32</v>
      </c>
      <c r="BG34" s="17" t="s">
        <v>32</v>
      </c>
      <c r="BH34" s="17" t="s">
        <v>32</v>
      </c>
      <c r="BI34" s="17" t="s">
        <v>32</v>
      </c>
      <c r="BJ34" s="17" t="s">
        <v>32</v>
      </c>
      <c r="BK34" s="17" t="s">
        <v>32</v>
      </c>
      <c r="BL34" s="17" t="s">
        <v>32</v>
      </c>
      <c r="BM34" s="17"/>
      <c r="BN34" s="17"/>
      <c r="BO34" s="17"/>
    </row>
    <row r="35" customFormat="false" ht="12.75" hidden="false" customHeight="false" outlineLevel="0" collapsed="false">
      <c r="A35" s="71" t="s">
        <v>201</v>
      </c>
      <c r="B35" s="72" t="s">
        <v>138</v>
      </c>
      <c r="C35" s="17" t="n">
        <v>765</v>
      </c>
      <c r="D35" s="17" t="n">
        <v>525</v>
      </c>
      <c r="E35" s="17" t="n">
        <v>829</v>
      </c>
      <c r="F35" s="17" t="n">
        <v>826</v>
      </c>
      <c r="G35" s="17" t="n">
        <v>831</v>
      </c>
      <c r="H35" s="17" t="n">
        <v>433</v>
      </c>
      <c r="I35" s="17" t="n">
        <v>518</v>
      </c>
      <c r="J35" s="17" t="n">
        <v>536</v>
      </c>
      <c r="K35" s="17" t="n">
        <v>438</v>
      </c>
      <c r="L35" s="17" t="n">
        <v>419</v>
      </c>
      <c r="M35" s="17" t="s">
        <v>32</v>
      </c>
      <c r="N35" s="17" t="s">
        <v>32</v>
      </c>
      <c r="O35" s="17" t="s">
        <v>32</v>
      </c>
      <c r="P35" s="17" t="s">
        <v>32</v>
      </c>
      <c r="Q35" s="17" t="s">
        <v>32</v>
      </c>
      <c r="R35" s="17" t="s">
        <v>32</v>
      </c>
      <c r="S35" s="17" t="s">
        <v>32</v>
      </c>
      <c r="T35" s="17" t="s">
        <v>32</v>
      </c>
      <c r="U35" s="17" t="s">
        <v>32</v>
      </c>
      <c r="V35" s="73" t="n">
        <v>0</v>
      </c>
      <c r="W35" s="73" t="s">
        <v>32</v>
      </c>
      <c r="X35" s="73" t="s">
        <v>32</v>
      </c>
      <c r="Y35" s="73" t="s">
        <v>32</v>
      </c>
      <c r="Z35" s="73" t="n">
        <v>0</v>
      </c>
      <c r="AA35" s="73" t="s">
        <v>32</v>
      </c>
      <c r="AB35" s="73" t="s">
        <v>32</v>
      </c>
      <c r="AC35" s="73" t="s">
        <v>32</v>
      </c>
      <c r="AD35" s="73" t="n">
        <v>0</v>
      </c>
      <c r="AE35" s="73" t="s">
        <v>32</v>
      </c>
      <c r="AF35" s="73" t="s">
        <v>32</v>
      </c>
      <c r="AG35" s="73" t="s">
        <v>32</v>
      </c>
      <c r="AH35" s="73" t="n">
        <v>0</v>
      </c>
      <c r="AI35" s="73" t="s">
        <v>32</v>
      </c>
      <c r="AJ35" s="73" t="s">
        <v>32</v>
      </c>
      <c r="AK35" s="73" t="n">
        <v>0</v>
      </c>
      <c r="AL35" s="73" t="s">
        <v>32</v>
      </c>
      <c r="AM35" s="73" t="s">
        <v>32</v>
      </c>
      <c r="AN35" s="73" t="n">
        <v>0</v>
      </c>
      <c r="AO35" s="73" t="s">
        <v>32</v>
      </c>
      <c r="AP35" s="73" t="s">
        <v>32</v>
      </c>
      <c r="AQ35" s="73" t="n">
        <v>0</v>
      </c>
      <c r="AR35" s="73" t="s">
        <v>32</v>
      </c>
      <c r="AS35" s="73" t="s">
        <v>32</v>
      </c>
      <c r="AT35" s="73" t="s">
        <v>32</v>
      </c>
      <c r="AU35" s="73" t="n">
        <v>0</v>
      </c>
      <c r="AV35" s="73" t="s">
        <v>32</v>
      </c>
      <c r="AW35" s="73" t="n">
        <v>0</v>
      </c>
      <c r="AX35" s="73" t="n">
        <v>0</v>
      </c>
      <c r="AY35" s="73" t="s">
        <v>32</v>
      </c>
      <c r="AZ35" s="73" t="s">
        <v>32</v>
      </c>
      <c r="BA35" s="73" t="s">
        <v>32</v>
      </c>
      <c r="BB35" s="17" t="s">
        <v>32</v>
      </c>
      <c r="BC35" s="17" t="s">
        <v>32</v>
      </c>
      <c r="BD35" s="17" t="s">
        <v>32</v>
      </c>
      <c r="BE35" s="17" t="s">
        <v>32</v>
      </c>
      <c r="BF35" s="17" t="s">
        <v>32</v>
      </c>
      <c r="BG35" s="17" t="s">
        <v>32</v>
      </c>
      <c r="BH35" s="17" t="s">
        <v>32</v>
      </c>
      <c r="BI35" s="17" t="s">
        <v>32</v>
      </c>
      <c r="BJ35" s="17" t="s">
        <v>32</v>
      </c>
      <c r="BK35" s="17" t="s">
        <v>32</v>
      </c>
      <c r="BL35" s="17" t="s">
        <v>32</v>
      </c>
      <c r="BM35" s="17"/>
      <c r="BN35" s="17"/>
      <c r="BO35" s="17"/>
    </row>
    <row r="36" customFormat="false" ht="12.75" hidden="false" customHeight="false" outlineLevel="0" collapsed="false">
      <c r="A36" s="71" t="s">
        <v>204</v>
      </c>
      <c r="B36" s="72" t="s">
        <v>206</v>
      </c>
      <c r="C36" s="17" t="s">
        <v>32</v>
      </c>
      <c r="D36" s="17" t="s">
        <v>32</v>
      </c>
      <c r="E36" s="17" t="s">
        <v>32</v>
      </c>
      <c r="F36" s="17" t="s">
        <v>32</v>
      </c>
      <c r="G36" s="17" t="s">
        <v>32</v>
      </c>
      <c r="H36" s="17" t="s">
        <v>32</v>
      </c>
      <c r="I36" s="17" t="s">
        <v>32</v>
      </c>
      <c r="J36" s="17" t="s">
        <v>32</v>
      </c>
      <c r="K36" s="17" t="s">
        <v>32</v>
      </c>
      <c r="L36" s="17" t="s">
        <v>32</v>
      </c>
      <c r="M36" s="17" t="s">
        <v>32</v>
      </c>
      <c r="N36" s="17" t="s">
        <v>32</v>
      </c>
      <c r="O36" s="17" t="s">
        <v>32</v>
      </c>
      <c r="P36" s="17" t="s">
        <v>32</v>
      </c>
      <c r="Q36" s="17" t="s">
        <v>32</v>
      </c>
      <c r="R36" s="17" t="s">
        <v>32</v>
      </c>
      <c r="S36" s="17" t="s">
        <v>32</v>
      </c>
      <c r="T36" s="17" t="s">
        <v>32</v>
      </c>
      <c r="U36" s="17" t="s">
        <v>32</v>
      </c>
      <c r="V36" s="73" t="s">
        <v>32</v>
      </c>
      <c r="W36" s="73" t="s">
        <v>32</v>
      </c>
      <c r="X36" s="73" t="s">
        <v>32</v>
      </c>
      <c r="Y36" s="73" t="s">
        <v>32</v>
      </c>
      <c r="Z36" s="73" t="s">
        <v>32</v>
      </c>
      <c r="AA36" s="73" t="s">
        <v>32</v>
      </c>
      <c r="AB36" s="73" t="s">
        <v>32</v>
      </c>
      <c r="AC36" s="73" t="s">
        <v>32</v>
      </c>
      <c r="AD36" s="73" t="s">
        <v>32</v>
      </c>
      <c r="AE36" s="73" t="s">
        <v>32</v>
      </c>
      <c r="AF36" s="73" t="s">
        <v>32</v>
      </c>
      <c r="AG36" s="73" t="s">
        <v>32</v>
      </c>
      <c r="AH36" s="73" t="s">
        <v>32</v>
      </c>
      <c r="AI36" s="73" t="s">
        <v>32</v>
      </c>
      <c r="AJ36" s="73" t="s">
        <v>32</v>
      </c>
      <c r="AK36" s="73" t="s">
        <v>32</v>
      </c>
      <c r="AL36" s="73" t="s">
        <v>32</v>
      </c>
      <c r="AM36" s="73" t="s">
        <v>32</v>
      </c>
      <c r="AN36" s="73" t="s">
        <v>32</v>
      </c>
      <c r="AO36" s="73" t="s">
        <v>32</v>
      </c>
      <c r="AP36" s="73" t="s">
        <v>32</v>
      </c>
      <c r="AQ36" s="73" t="s">
        <v>32</v>
      </c>
      <c r="AR36" s="73" t="s">
        <v>32</v>
      </c>
      <c r="AS36" s="73" t="s">
        <v>32</v>
      </c>
      <c r="AT36" s="73" t="s">
        <v>32</v>
      </c>
      <c r="AU36" s="73" t="s">
        <v>32</v>
      </c>
      <c r="AV36" s="73" t="s">
        <v>32</v>
      </c>
      <c r="AW36" s="73" t="s">
        <v>32</v>
      </c>
      <c r="AX36" s="73" t="s">
        <v>32</v>
      </c>
      <c r="AY36" s="73" t="s">
        <v>32</v>
      </c>
      <c r="AZ36" s="73" t="s">
        <v>32</v>
      </c>
      <c r="BA36" s="73" t="s">
        <v>32</v>
      </c>
      <c r="BB36" s="17" t="s">
        <v>32</v>
      </c>
      <c r="BC36" s="17" t="s">
        <v>32</v>
      </c>
      <c r="BD36" s="17" t="s">
        <v>32</v>
      </c>
      <c r="BE36" s="17" t="s">
        <v>32</v>
      </c>
      <c r="BF36" s="17" t="s">
        <v>32</v>
      </c>
      <c r="BG36" s="17" t="s">
        <v>32</v>
      </c>
      <c r="BH36" s="17" t="s">
        <v>32</v>
      </c>
      <c r="BI36" s="17" t="s">
        <v>32</v>
      </c>
      <c r="BJ36" s="17" t="s">
        <v>32</v>
      </c>
      <c r="BK36" s="17" t="s">
        <v>32</v>
      </c>
      <c r="BL36" s="17" t="s">
        <v>32</v>
      </c>
      <c r="BM36" s="17"/>
      <c r="BN36" s="17"/>
      <c r="BO36" s="17"/>
    </row>
    <row r="37" customFormat="false" ht="12.75" hidden="false" customHeight="false" outlineLevel="0" collapsed="false">
      <c r="A37" s="71" t="s">
        <v>207</v>
      </c>
      <c r="B37" s="72" t="s">
        <v>206</v>
      </c>
      <c r="C37" s="17" t="s">
        <v>32</v>
      </c>
      <c r="D37" s="17" t="s">
        <v>32</v>
      </c>
      <c r="E37" s="17" t="s">
        <v>32</v>
      </c>
      <c r="F37" s="17" t="s">
        <v>32</v>
      </c>
      <c r="G37" s="17" t="s">
        <v>32</v>
      </c>
      <c r="H37" s="17" t="s">
        <v>32</v>
      </c>
      <c r="I37" s="17" t="s">
        <v>32</v>
      </c>
      <c r="J37" s="17" t="s">
        <v>32</v>
      </c>
      <c r="K37" s="17" t="s">
        <v>32</v>
      </c>
      <c r="L37" s="17" t="s">
        <v>32</v>
      </c>
      <c r="M37" s="17" t="s">
        <v>32</v>
      </c>
      <c r="N37" s="17" t="s">
        <v>32</v>
      </c>
      <c r="O37" s="17" t="s">
        <v>32</v>
      </c>
      <c r="P37" s="17" t="s">
        <v>32</v>
      </c>
      <c r="Q37" s="17" t="s">
        <v>32</v>
      </c>
      <c r="R37" s="17" t="s">
        <v>32</v>
      </c>
      <c r="S37" s="17" t="s">
        <v>32</v>
      </c>
      <c r="T37" s="17" t="s">
        <v>32</v>
      </c>
      <c r="U37" s="17" t="s">
        <v>32</v>
      </c>
      <c r="V37" s="73" t="s">
        <v>32</v>
      </c>
      <c r="W37" s="73" t="s">
        <v>32</v>
      </c>
      <c r="X37" s="73" t="s">
        <v>32</v>
      </c>
      <c r="Y37" s="73" t="s">
        <v>32</v>
      </c>
      <c r="Z37" s="73" t="s">
        <v>32</v>
      </c>
      <c r="AA37" s="73" t="s">
        <v>32</v>
      </c>
      <c r="AB37" s="73" t="s">
        <v>32</v>
      </c>
      <c r="AC37" s="73" t="s">
        <v>32</v>
      </c>
      <c r="AD37" s="73" t="s">
        <v>32</v>
      </c>
      <c r="AE37" s="73" t="s">
        <v>32</v>
      </c>
      <c r="AF37" s="73" t="s">
        <v>32</v>
      </c>
      <c r="AG37" s="73" t="s">
        <v>32</v>
      </c>
      <c r="AH37" s="73" t="s">
        <v>32</v>
      </c>
      <c r="AI37" s="73" t="s">
        <v>32</v>
      </c>
      <c r="AJ37" s="73" t="s">
        <v>32</v>
      </c>
      <c r="AK37" s="73" t="s">
        <v>32</v>
      </c>
      <c r="AL37" s="73" t="s">
        <v>32</v>
      </c>
      <c r="AM37" s="73" t="s">
        <v>32</v>
      </c>
      <c r="AN37" s="73" t="s">
        <v>32</v>
      </c>
      <c r="AO37" s="73" t="s">
        <v>32</v>
      </c>
      <c r="AP37" s="73" t="s">
        <v>32</v>
      </c>
      <c r="AQ37" s="73" t="s">
        <v>32</v>
      </c>
      <c r="AR37" s="73" t="s">
        <v>32</v>
      </c>
      <c r="AS37" s="73" t="s">
        <v>32</v>
      </c>
      <c r="AT37" s="73" t="s">
        <v>32</v>
      </c>
      <c r="AU37" s="73" t="s">
        <v>32</v>
      </c>
      <c r="AV37" s="73" t="s">
        <v>32</v>
      </c>
      <c r="AW37" s="73" t="s">
        <v>32</v>
      </c>
      <c r="AX37" s="73" t="s">
        <v>32</v>
      </c>
      <c r="AY37" s="73" t="s">
        <v>32</v>
      </c>
      <c r="AZ37" s="73" t="s">
        <v>32</v>
      </c>
      <c r="BA37" s="73" t="s">
        <v>32</v>
      </c>
      <c r="BB37" s="17" t="s">
        <v>32</v>
      </c>
      <c r="BC37" s="17" t="s">
        <v>32</v>
      </c>
      <c r="BD37" s="17" t="s">
        <v>32</v>
      </c>
      <c r="BE37" s="17" t="s">
        <v>32</v>
      </c>
      <c r="BF37" s="17" t="s">
        <v>32</v>
      </c>
      <c r="BG37" s="17" t="s">
        <v>32</v>
      </c>
      <c r="BH37" s="17" t="s">
        <v>32</v>
      </c>
      <c r="BI37" s="17" t="s">
        <v>32</v>
      </c>
      <c r="BJ37" s="17" t="s">
        <v>32</v>
      </c>
      <c r="BK37" s="17" t="s">
        <v>32</v>
      </c>
      <c r="BL37" s="17" t="s">
        <v>32</v>
      </c>
      <c r="BM37" s="17"/>
      <c r="BN37" s="17"/>
      <c r="BO37" s="17"/>
    </row>
    <row r="38" customFormat="false" ht="12.75" hidden="false" customHeight="false" outlineLevel="0" collapsed="false">
      <c r="A38" s="71" t="s">
        <v>209</v>
      </c>
      <c r="B38" s="72" t="s">
        <v>206</v>
      </c>
      <c r="C38" s="17" t="n">
        <v>1292</v>
      </c>
      <c r="D38" s="17" t="n">
        <v>1355</v>
      </c>
      <c r="E38" s="17" t="n">
        <v>1382</v>
      </c>
      <c r="F38" s="17" t="n">
        <v>568</v>
      </c>
      <c r="G38" s="17" t="n">
        <v>1334</v>
      </c>
      <c r="H38" s="17" t="n">
        <v>275</v>
      </c>
      <c r="I38" s="17" t="n">
        <v>984</v>
      </c>
      <c r="J38" s="17" t="n">
        <v>1353</v>
      </c>
      <c r="K38" s="17" t="n">
        <v>1173</v>
      </c>
      <c r="L38" s="17" t="n">
        <v>564</v>
      </c>
      <c r="M38" s="17" t="n">
        <v>562</v>
      </c>
      <c r="N38" s="17" t="n">
        <v>1284</v>
      </c>
      <c r="O38" s="17" t="n">
        <v>1190</v>
      </c>
      <c r="P38" s="17" t="s">
        <v>32</v>
      </c>
      <c r="Q38" s="17" t="s">
        <v>32</v>
      </c>
      <c r="R38" s="17" t="s">
        <v>32</v>
      </c>
      <c r="S38" s="17" t="s">
        <v>32</v>
      </c>
      <c r="T38" s="17" t="s">
        <v>32</v>
      </c>
      <c r="U38" s="17" t="s">
        <v>32</v>
      </c>
      <c r="V38" s="73" t="n">
        <v>1</v>
      </c>
      <c r="W38" s="73" t="s">
        <v>32</v>
      </c>
      <c r="X38" s="73" t="s">
        <v>32</v>
      </c>
      <c r="Y38" s="73" t="s">
        <v>32</v>
      </c>
      <c r="Z38" s="73" t="n">
        <v>1</v>
      </c>
      <c r="AA38" s="73" t="s">
        <v>32</v>
      </c>
      <c r="AB38" s="73" t="s">
        <v>32</v>
      </c>
      <c r="AC38" s="73" t="s">
        <v>32</v>
      </c>
      <c r="AD38" s="73" t="n">
        <v>5</v>
      </c>
      <c r="AE38" s="73" t="s">
        <v>32</v>
      </c>
      <c r="AF38" s="73" t="s">
        <v>32</v>
      </c>
      <c r="AG38" s="73" t="s">
        <v>32</v>
      </c>
      <c r="AH38" s="73" t="n">
        <v>5</v>
      </c>
      <c r="AI38" s="73" t="s">
        <v>32</v>
      </c>
      <c r="AJ38" s="73" t="s">
        <v>32</v>
      </c>
      <c r="AK38" s="73" t="n">
        <v>1</v>
      </c>
      <c r="AL38" s="73" t="s">
        <v>32</v>
      </c>
      <c r="AM38" s="73" t="s">
        <v>32</v>
      </c>
      <c r="AN38" s="73" t="n">
        <v>1</v>
      </c>
      <c r="AO38" s="73" t="s">
        <v>32</v>
      </c>
      <c r="AP38" s="73" t="s">
        <v>32</v>
      </c>
      <c r="AQ38" s="73" t="n">
        <v>1</v>
      </c>
      <c r="AR38" s="73" t="s">
        <v>32</v>
      </c>
      <c r="AS38" s="73" t="s">
        <v>32</v>
      </c>
      <c r="AT38" s="73" t="s">
        <v>32</v>
      </c>
      <c r="AU38" s="73" t="n">
        <v>1</v>
      </c>
      <c r="AV38" s="73" t="s">
        <v>32</v>
      </c>
      <c r="AW38" s="73" t="n">
        <v>2</v>
      </c>
      <c r="AX38" s="73" t="s">
        <v>32</v>
      </c>
      <c r="AY38" s="73" t="s">
        <v>32</v>
      </c>
      <c r="AZ38" s="73" t="n">
        <v>1</v>
      </c>
      <c r="BA38" s="73" t="s">
        <v>32</v>
      </c>
      <c r="BB38" s="17" t="n">
        <v>1</v>
      </c>
      <c r="BC38" s="17" t="s">
        <v>32</v>
      </c>
      <c r="BD38" s="17" t="n">
        <v>1</v>
      </c>
      <c r="BE38" s="17" t="s">
        <v>32</v>
      </c>
      <c r="BF38" s="17" t="n">
        <v>3</v>
      </c>
      <c r="BG38" s="17" t="s">
        <v>32</v>
      </c>
      <c r="BH38" s="17" t="s">
        <v>32</v>
      </c>
      <c r="BI38" s="17" t="s">
        <v>32</v>
      </c>
      <c r="BJ38" s="17" t="s">
        <v>32</v>
      </c>
      <c r="BK38" s="17" t="s">
        <v>32</v>
      </c>
      <c r="BL38" s="17" t="s">
        <v>32</v>
      </c>
      <c r="BM38" s="17"/>
      <c r="BN38" s="17"/>
      <c r="BO38" s="17"/>
    </row>
    <row r="39" customFormat="false" ht="12.75" hidden="false" customHeight="false" outlineLevel="0" collapsed="false">
      <c r="A39" s="71" t="s">
        <v>213</v>
      </c>
      <c r="B39" s="72" t="s">
        <v>206</v>
      </c>
      <c r="C39" s="17" t="n">
        <v>1190</v>
      </c>
      <c r="D39" s="17" t="n">
        <v>1173</v>
      </c>
      <c r="E39" s="17" t="n">
        <v>1177</v>
      </c>
      <c r="F39" s="17" t="n">
        <v>3976</v>
      </c>
      <c r="G39" s="17" t="n">
        <v>4008</v>
      </c>
      <c r="H39" s="17" t="n">
        <v>3985</v>
      </c>
      <c r="I39" s="17" t="n">
        <v>3983</v>
      </c>
      <c r="J39" s="17" t="n">
        <v>4002</v>
      </c>
      <c r="K39" s="17" t="n">
        <v>4007</v>
      </c>
      <c r="L39" s="17" t="n">
        <v>3991</v>
      </c>
      <c r="M39" s="17" t="s">
        <v>32</v>
      </c>
      <c r="N39" s="17" t="s">
        <v>32</v>
      </c>
      <c r="O39" s="17" t="s">
        <v>32</v>
      </c>
      <c r="P39" s="17" t="s">
        <v>32</v>
      </c>
      <c r="Q39" s="17" t="s">
        <v>32</v>
      </c>
      <c r="R39" s="17" t="s">
        <v>32</v>
      </c>
      <c r="S39" s="17" t="s">
        <v>32</v>
      </c>
      <c r="T39" s="17" t="s">
        <v>32</v>
      </c>
      <c r="U39" s="17" t="s">
        <v>32</v>
      </c>
      <c r="V39" s="73" t="n">
        <v>3</v>
      </c>
      <c r="W39" s="73" t="s">
        <v>32</v>
      </c>
      <c r="X39" s="73" t="s">
        <v>32</v>
      </c>
      <c r="Y39" s="73" t="s">
        <v>32</v>
      </c>
      <c r="Z39" s="73" t="n">
        <v>2</v>
      </c>
      <c r="AA39" s="73" t="s">
        <v>32</v>
      </c>
      <c r="AB39" s="73" t="s">
        <v>32</v>
      </c>
      <c r="AC39" s="73" t="s">
        <v>32</v>
      </c>
      <c r="AD39" s="73" t="n">
        <v>1</v>
      </c>
      <c r="AE39" s="73" t="s">
        <v>32</v>
      </c>
      <c r="AF39" s="73" t="s">
        <v>32</v>
      </c>
      <c r="AG39" s="73" t="s">
        <v>32</v>
      </c>
      <c r="AH39" s="73" t="n">
        <v>1</v>
      </c>
      <c r="AI39" s="73" t="s">
        <v>32</v>
      </c>
      <c r="AJ39" s="73" t="s">
        <v>32</v>
      </c>
      <c r="AK39" s="73" t="n">
        <v>2</v>
      </c>
      <c r="AL39" s="73" t="s">
        <v>32</v>
      </c>
      <c r="AM39" s="73" t="s">
        <v>32</v>
      </c>
      <c r="AN39" s="73" t="n">
        <v>1</v>
      </c>
      <c r="AO39" s="73" t="s">
        <v>32</v>
      </c>
      <c r="AP39" s="73" t="s">
        <v>32</v>
      </c>
      <c r="AQ39" s="73" t="n">
        <v>3</v>
      </c>
      <c r="AR39" s="73" t="s">
        <v>32</v>
      </c>
      <c r="AS39" s="73" t="s">
        <v>32</v>
      </c>
      <c r="AT39" s="73" t="s">
        <v>32</v>
      </c>
      <c r="AU39" s="73" t="n">
        <v>1</v>
      </c>
      <c r="AV39" s="73" t="s">
        <v>32</v>
      </c>
      <c r="AW39" s="73" t="n">
        <v>2</v>
      </c>
      <c r="AX39" s="73" t="s">
        <v>32</v>
      </c>
      <c r="AY39" s="73" t="s">
        <v>32</v>
      </c>
      <c r="AZ39" s="73" t="n">
        <v>1</v>
      </c>
      <c r="BA39" s="73" t="s">
        <v>32</v>
      </c>
      <c r="BB39" s="17" t="s">
        <v>32</v>
      </c>
      <c r="BC39" s="17" t="s">
        <v>32</v>
      </c>
      <c r="BD39" s="17" t="s">
        <v>32</v>
      </c>
      <c r="BE39" s="17" t="s">
        <v>32</v>
      </c>
      <c r="BF39" s="17" t="s">
        <v>32</v>
      </c>
      <c r="BG39" s="17" t="s">
        <v>32</v>
      </c>
      <c r="BH39" s="17" t="s">
        <v>32</v>
      </c>
      <c r="BI39" s="17" t="s">
        <v>32</v>
      </c>
      <c r="BJ39" s="17" t="s">
        <v>32</v>
      </c>
      <c r="BK39" s="17" t="s">
        <v>32</v>
      </c>
      <c r="BL39" s="17" t="s">
        <v>32</v>
      </c>
      <c r="BM39" s="17"/>
      <c r="BN39" s="17"/>
      <c r="BO39" s="17"/>
    </row>
    <row r="40" customFormat="false" ht="12.75" hidden="false" customHeight="false" outlineLevel="0" collapsed="false">
      <c r="A40" s="71" t="s">
        <v>217</v>
      </c>
      <c r="B40" s="72" t="s">
        <v>206</v>
      </c>
      <c r="C40" s="17" t="s">
        <v>32</v>
      </c>
      <c r="D40" s="17" t="s">
        <v>32</v>
      </c>
      <c r="E40" s="17" t="s">
        <v>32</v>
      </c>
      <c r="F40" s="17" t="s">
        <v>32</v>
      </c>
      <c r="G40" s="17" t="s">
        <v>32</v>
      </c>
      <c r="H40" s="17" t="s">
        <v>32</v>
      </c>
      <c r="I40" s="17" t="s">
        <v>32</v>
      </c>
      <c r="J40" s="17" t="s">
        <v>32</v>
      </c>
      <c r="K40" s="17" t="s">
        <v>32</v>
      </c>
      <c r="L40" s="17" t="s">
        <v>32</v>
      </c>
      <c r="M40" s="17" t="s">
        <v>32</v>
      </c>
      <c r="N40" s="17" t="s">
        <v>32</v>
      </c>
      <c r="O40" s="17" t="s">
        <v>32</v>
      </c>
      <c r="P40" s="17" t="s">
        <v>32</v>
      </c>
      <c r="Q40" s="17" t="s">
        <v>32</v>
      </c>
      <c r="R40" s="17" t="s">
        <v>32</v>
      </c>
      <c r="S40" s="17" t="s">
        <v>32</v>
      </c>
      <c r="T40" s="17" t="s">
        <v>32</v>
      </c>
      <c r="U40" s="17" t="s">
        <v>32</v>
      </c>
      <c r="V40" s="73" t="s">
        <v>32</v>
      </c>
      <c r="W40" s="73" t="s">
        <v>32</v>
      </c>
      <c r="X40" s="73" t="s">
        <v>32</v>
      </c>
      <c r="Y40" s="73" t="s">
        <v>32</v>
      </c>
      <c r="Z40" s="73" t="s">
        <v>32</v>
      </c>
      <c r="AA40" s="73" t="s">
        <v>32</v>
      </c>
      <c r="AB40" s="73" t="s">
        <v>32</v>
      </c>
      <c r="AC40" s="73" t="s">
        <v>32</v>
      </c>
      <c r="AD40" s="73" t="s">
        <v>32</v>
      </c>
      <c r="AE40" s="73" t="s">
        <v>32</v>
      </c>
      <c r="AF40" s="73" t="s">
        <v>32</v>
      </c>
      <c r="AG40" s="73" t="s">
        <v>32</v>
      </c>
      <c r="AH40" s="73" t="s">
        <v>32</v>
      </c>
      <c r="AI40" s="73" t="s">
        <v>32</v>
      </c>
      <c r="AJ40" s="73" t="s">
        <v>32</v>
      </c>
      <c r="AK40" s="73" t="s">
        <v>32</v>
      </c>
      <c r="AL40" s="73" t="s">
        <v>32</v>
      </c>
      <c r="AM40" s="73" t="s">
        <v>32</v>
      </c>
      <c r="AN40" s="73" t="s">
        <v>32</v>
      </c>
      <c r="AO40" s="73" t="s">
        <v>32</v>
      </c>
      <c r="AP40" s="73" t="s">
        <v>32</v>
      </c>
      <c r="AQ40" s="73" t="s">
        <v>32</v>
      </c>
      <c r="AR40" s="73" t="s">
        <v>32</v>
      </c>
      <c r="AS40" s="73" t="s">
        <v>32</v>
      </c>
      <c r="AT40" s="73" t="s">
        <v>32</v>
      </c>
      <c r="AU40" s="73" t="s">
        <v>32</v>
      </c>
      <c r="AV40" s="73" t="s">
        <v>32</v>
      </c>
      <c r="AW40" s="73" t="s">
        <v>32</v>
      </c>
      <c r="AX40" s="73" t="s">
        <v>32</v>
      </c>
      <c r="AY40" s="73" t="s">
        <v>32</v>
      </c>
      <c r="AZ40" s="73" t="s">
        <v>32</v>
      </c>
      <c r="BA40" s="73" t="s">
        <v>32</v>
      </c>
      <c r="BB40" s="17" t="s">
        <v>32</v>
      </c>
      <c r="BC40" s="17" t="s">
        <v>32</v>
      </c>
      <c r="BD40" s="17" t="s">
        <v>32</v>
      </c>
      <c r="BE40" s="17" t="s">
        <v>32</v>
      </c>
      <c r="BF40" s="17" t="s">
        <v>32</v>
      </c>
      <c r="BG40" s="17" t="s">
        <v>32</v>
      </c>
      <c r="BH40" s="17" t="s">
        <v>32</v>
      </c>
      <c r="BI40" s="17" t="s">
        <v>32</v>
      </c>
      <c r="BJ40" s="17" t="s">
        <v>32</v>
      </c>
      <c r="BK40" s="17" t="s">
        <v>32</v>
      </c>
      <c r="BL40" s="17" t="s">
        <v>32</v>
      </c>
      <c r="BM40" s="17"/>
      <c r="BN40" s="17"/>
      <c r="BO40" s="17"/>
    </row>
    <row r="41" customFormat="false" ht="12.75" hidden="false" customHeight="false" outlineLevel="0" collapsed="false">
      <c r="A41" s="71" t="s">
        <v>219</v>
      </c>
      <c r="B41" s="72" t="s">
        <v>206</v>
      </c>
      <c r="C41" s="17" t="s">
        <v>32</v>
      </c>
      <c r="D41" s="17" t="s">
        <v>32</v>
      </c>
      <c r="E41" s="17" t="s">
        <v>32</v>
      </c>
      <c r="F41" s="17" t="s">
        <v>32</v>
      </c>
      <c r="G41" s="17" t="s">
        <v>32</v>
      </c>
      <c r="H41" s="17" t="s">
        <v>32</v>
      </c>
      <c r="I41" s="17" t="s">
        <v>32</v>
      </c>
      <c r="J41" s="17" t="s">
        <v>32</v>
      </c>
      <c r="K41" s="17" t="s">
        <v>32</v>
      </c>
      <c r="L41" s="17" t="s">
        <v>32</v>
      </c>
      <c r="M41" s="17" t="s">
        <v>32</v>
      </c>
      <c r="N41" s="17" t="s">
        <v>32</v>
      </c>
      <c r="O41" s="17" t="s">
        <v>32</v>
      </c>
      <c r="P41" s="17" t="s">
        <v>32</v>
      </c>
      <c r="Q41" s="17" t="s">
        <v>32</v>
      </c>
      <c r="R41" s="17" t="s">
        <v>32</v>
      </c>
      <c r="S41" s="17" t="s">
        <v>32</v>
      </c>
      <c r="T41" s="17" t="s">
        <v>32</v>
      </c>
      <c r="U41" s="17" t="s">
        <v>32</v>
      </c>
      <c r="V41" s="73" t="s">
        <v>32</v>
      </c>
      <c r="W41" s="73" t="s">
        <v>32</v>
      </c>
      <c r="X41" s="73" t="s">
        <v>32</v>
      </c>
      <c r="Y41" s="73" t="s">
        <v>32</v>
      </c>
      <c r="Z41" s="73" t="s">
        <v>32</v>
      </c>
      <c r="AA41" s="73" t="s">
        <v>32</v>
      </c>
      <c r="AB41" s="73" t="s">
        <v>32</v>
      </c>
      <c r="AC41" s="73" t="s">
        <v>32</v>
      </c>
      <c r="AD41" s="73" t="s">
        <v>32</v>
      </c>
      <c r="AE41" s="73" t="s">
        <v>32</v>
      </c>
      <c r="AF41" s="73" t="s">
        <v>32</v>
      </c>
      <c r="AG41" s="73" t="s">
        <v>32</v>
      </c>
      <c r="AH41" s="73" t="s">
        <v>32</v>
      </c>
      <c r="AI41" s="73" t="s">
        <v>32</v>
      </c>
      <c r="AJ41" s="73" t="s">
        <v>32</v>
      </c>
      <c r="AK41" s="73" t="s">
        <v>32</v>
      </c>
      <c r="AL41" s="73" t="s">
        <v>32</v>
      </c>
      <c r="AM41" s="73" t="s">
        <v>32</v>
      </c>
      <c r="AN41" s="73" t="s">
        <v>32</v>
      </c>
      <c r="AO41" s="73" t="s">
        <v>32</v>
      </c>
      <c r="AP41" s="73" t="s">
        <v>32</v>
      </c>
      <c r="AQ41" s="73" t="s">
        <v>32</v>
      </c>
      <c r="AR41" s="73" t="s">
        <v>32</v>
      </c>
      <c r="AS41" s="73" t="s">
        <v>32</v>
      </c>
      <c r="AT41" s="73" t="s">
        <v>32</v>
      </c>
      <c r="AU41" s="73" t="s">
        <v>32</v>
      </c>
      <c r="AV41" s="73" t="s">
        <v>32</v>
      </c>
      <c r="AW41" s="73" t="s">
        <v>32</v>
      </c>
      <c r="AX41" s="73" t="s">
        <v>32</v>
      </c>
      <c r="AY41" s="73" t="s">
        <v>32</v>
      </c>
      <c r="AZ41" s="73" t="s">
        <v>32</v>
      </c>
      <c r="BA41" s="73" t="s">
        <v>32</v>
      </c>
      <c r="BB41" s="17" t="s">
        <v>32</v>
      </c>
      <c r="BC41" s="17" t="s">
        <v>32</v>
      </c>
      <c r="BD41" s="17" t="s">
        <v>32</v>
      </c>
      <c r="BE41" s="17" t="s">
        <v>32</v>
      </c>
      <c r="BF41" s="17" t="s">
        <v>32</v>
      </c>
      <c r="BG41" s="17" t="s">
        <v>32</v>
      </c>
      <c r="BH41" s="17" t="s">
        <v>32</v>
      </c>
      <c r="BI41" s="17" t="s">
        <v>32</v>
      </c>
      <c r="BJ41" s="17" t="s">
        <v>32</v>
      </c>
      <c r="BK41" s="17" t="s">
        <v>32</v>
      </c>
      <c r="BL41" s="17" t="s">
        <v>32</v>
      </c>
      <c r="BM41" s="17"/>
      <c r="BN41" s="17"/>
      <c r="BO41" s="17"/>
    </row>
    <row r="42" customFormat="false" ht="12.75" hidden="false" customHeight="false" outlineLevel="0" collapsed="false">
      <c r="A42" s="71" t="s">
        <v>221</v>
      </c>
      <c r="B42" s="72" t="s">
        <v>206</v>
      </c>
      <c r="C42" s="17" t="s">
        <v>32</v>
      </c>
      <c r="D42" s="17" t="s">
        <v>32</v>
      </c>
      <c r="E42" s="17" t="s">
        <v>32</v>
      </c>
      <c r="F42" s="17" t="s">
        <v>32</v>
      </c>
      <c r="G42" s="17" t="s">
        <v>32</v>
      </c>
      <c r="H42" s="17" t="s">
        <v>32</v>
      </c>
      <c r="I42" s="17" t="s">
        <v>32</v>
      </c>
      <c r="J42" s="17" t="s">
        <v>32</v>
      </c>
      <c r="K42" s="17" t="s">
        <v>32</v>
      </c>
      <c r="L42" s="17" t="s">
        <v>32</v>
      </c>
      <c r="M42" s="17" t="s">
        <v>32</v>
      </c>
      <c r="N42" s="17" t="s">
        <v>32</v>
      </c>
      <c r="O42" s="17" t="s">
        <v>32</v>
      </c>
      <c r="P42" s="17" t="s">
        <v>32</v>
      </c>
      <c r="Q42" s="17" t="s">
        <v>32</v>
      </c>
      <c r="R42" s="17" t="s">
        <v>32</v>
      </c>
      <c r="S42" s="17" t="s">
        <v>32</v>
      </c>
      <c r="T42" s="17" t="s">
        <v>32</v>
      </c>
      <c r="U42" s="17" t="s">
        <v>32</v>
      </c>
      <c r="V42" s="73" t="s">
        <v>32</v>
      </c>
      <c r="W42" s="73" t="s">
        <v>32</v>
      </c>
      <c r="X42" s="73" t="s">
        <v>32</v>
      </c>
      <c r="Y42" s="73" t="s">
        <v>32</v>
      </c>
      <c r="Z42" s="73" t="s">
        <v>32</v>
      </c>
      <c r="AA42" s="73" t="s">
        <v>32</v>
      </c>
      <c r="AB42" s="73" t="s">
        <v>32</v>
      </c>
      <c r="AC42" s="73" t="s">
        <v>32</v>
      </c>
      <c r="AD42" s="73" t="s">
        <v>32</v>
      </c>
      <c r="AE42" s="73" t="s">
        <v>32</v>
      </c>
      <c r="AF42" s="73" t="s">
        <v>32</v>
      </c>
      <c r="AG42" s="73" t="s">
        <v>32</v>
      </c>
      <c r="AH42" s="73" t="s">
        <v>32</v>
      </c>
      <c r="AI42" s="73" t="s">
        <v>32</v>
      </c>
      <c r="AJ42" s="73" t="s">
        <v>32</v>
      </c>
      <c r="AK42" s="73" t="s">
        <v>32</v>
      </c>
      <c r="AL42" s="73" t="s">
        <v>32</v>
      </c>
      <c r="AM42" s="73" t="s">
        <v>32</v>
      </c>
      <c r="AN42" s="73" t="s">
        <v>32</v>
      </c>
      <c r="AO42" s="73" t="s">
        <v>32</v>
      </c>
      <c r="AP42" s="73" t="s">
        <v>32</v>
      </c>
      <c r="AQ42" s="73" t="s">
        <v>32</v>
      </c>
      <c r="AR42" s="73" t="s">
        <v>32</v>
      </c>
      <c r="AS42" s="73" t="s">
        <v>32</v>
      </c>
      <c r="AT42" s="73" t="s">
        <v>32</v>
      </c>
      <c r="AU42" s="73" t="s">
        <v>32</v>
      </c>
      <c r="AV42" s="73" t="s">
        <v>32</v>
      </c>
      <c r="AW42" s="73" t="s">
        <v>32</v>
      </c>
      <c r="AX42" s="73" t="s">
        <v>32</v>
      </c>
      <c r="AY42" s="73" t="s">
        <v>32</v>
      </c>
      <c r="AZ42" s="73" t="s">
        <v>32</v>
      </c>
      <c r="BA42" s="73" t="s">
        <v>32</v>
      </c>
      <c r="BB42" s="17" t="s">
        <v>32</v>
      </c>
      <c r="BC42" s="17" t="s">
        <v>32</v>
      </c>
      <c r="BD42" s="17" t="s">
        <v>32</v>
      </c>
      <c r="BE42" s="17" t="s">
        <v>32</v>
      </c>
      <c r="BF42" s="17" t="s">
        <v>32</v>
      </c>
      <c r="BG42" s="17" t="s">
        <v>32</v>
      </c>
      <c r="BH42" s="17" t="s">
        <v>32</v>
      </c>
      <c r="BI42" s="17" t="s">
        <v>32</v>
      </c>
      <c r="BJ42" s="17" t="s">
        <v>32</v>
      </c>
      <c r="BK42" s="17" t="s">
        <v>32</v>
      </c>
      <c r="BL42" s="17" t="s">
        <v>32</v>
      </c>
      <c r="BM42" s="17"/>
      <c r="BN42" s="17"/>
      <c r="BO42" s="17"/>
    </row>
    <row r="43" customFormat="false" ht="12.75" hidden="false" customHeight="false" outlineLevel="0" collapsed="false">
      <c r="A43" s="71" t="s">
        <v>223</v>
      </c>
      <c r="B43" s="72" t="s">
        <v>206</v>
      </c>
      <c r="C43" s="17" t="n">
        <v>6515</v>
      </c>
      <c r="D43" s="17" t="n">
        <v>6514</v>
      </c>
      <c r="E43" s="17" t="n">
        <v>5384</v>
      </c>
      <c r="F43" s="17" t="n">
        <v>6513</v>
      </c>
      <c r="G43" s="17" t="n">
        <v>6425</v>
      </c>
      <c r="H43" s="17" t="n">
        <v>6472</v>
      </c>
      <c r="I43" s="17" t="n">
        <v>6434</v>
      </c>
      <c r="J43" s="17" t="n">
        <v>5385</v>
      </c>
      <c r="K43" s="17" t="n">
        <v>6518</v>
      </c>
      <c r="L43" s="17" t="s">
        <v>32</v>
      </c>
      <c r="M43" s="17" t="s">
        <v>32</v>
      </c>
      <c r="N43" s="17" t="s">
        <v>32</v>
      </c>
      <c r="O43" s="17" t="s">
        <v>32</v>
      </c>
      <c r="P43" s="17" t="s">
        <v>32</v>
      </c>
      <c r="Q43" s="17" t="s">
        <v>32</v>
      </c>
      <c r="R43" s="17" t="s">
        <v>32</v>
      </c>
      <c r="S43" s="17" t="s">
        <v>32</v>
      </c>
      <c r="T43" s="17" t="s">
        <v>32</v>
      </c>
      <c r="U43" s="17" t="s">
        <v>32</v>
      </c>
      <c r="V43" s="73" t="n">
        <v>1</v>
      </c>
      <c r="W43" s="73" t="s">
        <v>32</v>
      </c>
      <c r="X43" s="73" t="s">
        <v>32</v>
      </c>
      <c r="Y43" s="73" t="s">
        <v>32</v>
      </c>
      <c r="Z43" s="73" t="n">
        <v>3</v>
      </c>
      <c r="AA43" s="73" t="s">
        <v>32</v>
      </c>
      <c r="AB43" s="73" t="s">
        <v>32</v>
      </c>
      <c r="AC43" s="73" t="s">
        <v>32</v>
      </c>
      <c r="AD43" s="73" t="n">
        <v>1</v>
      </c>
      <c r="AE43" s="73" t="s">
        <v>32</v>
      </c>
      <c r="AF43" s="73" t="s">
        <v>32</v>
      </c>
      <c r="AG43" s="73" t="s">
        <v>32</v>
      </c>
      <c r="AH43" s="73" t="n">
        <v>1</v>
      </c>
      <c r="AI43" s="73" t="s">
        <v>32</v>
      </c>
      <c r="AJ43" s="73" t="s">
        <v>32</v>
      </c>
      <c r="AK43" s="73" t="n">
        <v>1</v>
      </c>
      <c r="AL43" s="73" t="s">
        <v>32</v>
      </c>
      <c r="AM43" s="73" t="s">
        <v>32</v>
      </c>
      <c r="AN43" s="73" t="n">
        <v>1</v>
      </c>
      <c r="AO43" s="73" t="n">
        <v>1</v>
      </c>
      <c r="AP43" s="73" t="s">
        <v>32</v>
      </c>
      <c r="AQ43" s="73" t="n">
        <v>3</v>
      </c>
      <c r="AR43" s="73" t="s">
        <v>32</v>
      </c>
      <c r="AS43" s="73" t="s">
        <v>32</v>
      </c>
      <c r="AT43" s="73" t="s">
        <v>32</v>
      </c>
      <c r="AU43" s="73" t="n">
        <v>2</v>
      </c>
      <c r="AV43" s="73" t="s">
        <v>32</v>
      </c>
      <c r="AW43" s="73" t="n">
        <v>0</v>
      </c>
      <c r="AX43" s="73" t="n">
        <v>0</v>
      </c>
      <c r="AY43" s="73" t="s">
        <v>32</v>
      </c>
      <c r="AZ43" s="73" t="s">
        <v>32</v>
      </c>
      <c r="BA43" s="73" t="s">
        <v>32</v>
      </c>
      <c r="BB43" s="17" t="s">
        <v>32</v>
      </c>
      <c r="BC43" s="17" t="s">
        <v>32</v>
      </c>
      <c r="BD43" s="17" t="s">
        <v>32</v>
      </c>
      <c r="BE43" s="17" t="s">
        <v>32</v>
      </c>
      <c r="BF43" s="17" t="s">
        <v>32</v>
      </c>
      <c r="BG43" s="17" t="s">
        <v>32</v>
      </c>
      <c r="BH43" s="17" t="s">
        <v>32</v>
      </c>
      <c r="BI43" s="17" t="s">
        <v>32</v>
      </c>
      <c r="BJ43" s="17" t="s">
        <v>32</v>
      </c>
      <c r="BK43" s="17" t="s">
        <v>32</v>
      </c>
      <c r="BL43" s="17" t="s">
        <v>32</v>
      </c>
      <c r="BM43" s="17"/>
      <c r="BN43" s="17"/>
      <c r="BO43" s="17"/>
    </row>
    <row r="44" customFormat="false" ht="12.75" hidden="false" customHeight="false" outlineLevel="0" collapsed="false">
      <c r="A44" s="71" t="s">
        <v>226</v>
      </c>
      <c r="B44" s="72" t="s">
        <v>206</v>
      </c>
      <c r="C44" s="17" t="n">
        <v>5250</v>
      </c>
      <c r="D44" s="17" t="n">
        <v>6513</v>
      </c>
      <c r="E44" s="17" t="n">
        <v>6414</v>
      </c>
      <c r="F44" s="17" t="n">
        <v>6515</v>
      </c>
      <c r="G44" s="17" t="n">
        <v>6510</v>
      </c>
      <c r="H44" s="17" t="n">
        <v>4068</v>
      </c>
      <c r="I44" s="17" t="n">
        <v>4062</v>
      </c>
      <c r="J44" s="17" t="n">
        <v>4049</v>
      </c>
      <c r="K44" s="17" t="n">
        <v>4057</v>
      </c>
      <c r="L44" s="17" t="n">
        <v>5235</v>
      </c>
      <c r="M44" s="17" t="n">
        <v>5251</v>
      </c>
      <c r="N44" s="17" t="n">
        <v>6414</v>
      </c>
      <c r="O44" s="17" t="s">
        <v>32</v>
      </c>
      <c r="P44" s="17" t="s">
        <v>32</v>
      </c>
      <c r="Q44" s="17" t="s">
        <v>32</v>
      </c>
      <c r="R44" s="17" t="s">
        <v>32</v>
      </c>
      <c r="S44" s="17" t="s">
        <v>32</v>
      </c>
      <c r="T44" s="17" t="s">
        <v>32</v>
      </c>
      <c r="U44" s="17" t="s">
        <v>32</v>
      </c>
      <c r="V44" s="73" t="n">
        <v>1</v>
      </c>
      <c r="W44" s="73" t="s">
        <v>32</v>
      </c>
      <c r="X44" s="73" t="s">
        <v>32</v>
      </c>
      <c r="Y44" s="73" t="s">
        <v>32</v>
      </c>
      <c r="Z44" s="73" t="n">
        <v>1</v>
      </c>
      <c r="AA44" s="73" t="s">
        <v>32</v>
      </c>
      <c r="AB44" s="73" t="s">
        <v>32</v>
      </c>
      <c r="AC44" s="73" t="s">
        <v>32</v>
      </c>
      <c r="AD44" s="73" t="n">
        <v>1</v>
      </c>
      <c r="AE44" s="73" t="s">
        <v>32</v>
      </c>
      <c r="AF44" s="73" t="s">
        <v>32</v>
      </c>
      <c r="AG44" s="73" t="s">
        <v>32</v>
      </c>
      <c r="AH44" s="73" t="n">
        <v>1</v>
      </c>
      <c r="AI44" s="73" t="s">
        <v>32</v>
      </c>
      <c r="AJ44" s="73" t="s">
        <v>32</v>
      </c>
      <c r="AK44" s="73" t="n">
        <v>0</v>
      </c>
      <c r="AL44" s="73" t="s">
        <v>32</v>
      </c>
      <c r="AM44" s="73" t="s">
        <v>32</v>
      </c>
      <c r="AN44" s="73" t="n">
        <v>1</v>
      </c>
      <c r="AO44" s="73" t="s">
        <v>32</v>
      </c>
      <c r="AP44" s="73" t="s">
        <v>32</v>
      </c>
      <c r="AQ44" s="73" t="n">
        <v>0</v>
      </c>
      <c r="AR44" s="73" t="s">
        <v>32</v>
      </c>
      <c r="AS44" s="73" t="s">
        <v>32</v>
      </c>
      <c r="AT44" s="73" t="s">
        <v>32</v>
      </c>
      <c r="AU44" s="73" t="n">
        <v>0</v>
      </c>
      <c r="AV44" s="73" t="s">
        <v>32</v>
      </c>
      <c r="AW44" s="73" t="n">
        <v>1</v>
      </c>
      <c r="AX44" s="73" t="s">
        <v>32</v>
      </c>
      <c r="AY44" s="73" t="s">
        <v>32</v>
      </c>
      <c r="AZ44" s="73" t="n">
        <v>0</v>
      </c>
      <c r="BA44" s="73" t="s">
        <v>32</v>
      </c>
      <c r="BB44" s="17" t="n">
        <v>1</v>
      </c>
      <c r="BC44" s="17" t="n">
        <v>1</v>
      </c>
      <c r="BD44" s="17" t="n">
        <v>0</v>
      </c>
      <c r="BE44" s="17" t="s">
        <v>32</v>
      </c>
      <c r="BF44" s="17" t="s">
        <v>32</v>
      </c>
      <c r="BG44" s="17" t="s">
        <v>32</v>
      </c>
      <c r="BH44" s="17" t="s">
        <v>32</v>
      </c>
      <c r="BI44" s="17" t="s">
        <v>32</v>
      </c>
      <c r="BJ44" s="17" t="s">
        <v>32</v>
      </c>
      <c r="BK44" s="17" t="s">
        <v>32</v>
      </c>
      <c r="BL44" s="17" t="s">
        <v>32</v>
      </c>
      <c r="BM44" s="17"/>
      <c r="BN44" s="17"/>
      <c r="BO44" s="17"/>
    </row>
    <row r="45" customFormat="false" ht="12.75" hidden="false" customHeight="false" outlineLevel="0" collapsed="false">
      <c r="A45" s="71" t="s">
        <v>229</v>
      </c>
      <c r="B45" s="72" t="s">
        <v>206</v>
      </c>
      <c r="C45" s="17" t="n">
        <v>5222</v>
      </c>
      <c r="D45" s="17" t="n">
        <v>4008</v>
      </c>
      <c r="E45" s="17" t="n">
        <v>5221</v>
      </c>
      <c r="F45" s="17" t="n">
        <v>4013</v>
      </c>
      <c r="G45" s="17" t="n">
        <v>4052</v>
      </c>
      <c r="H45" s="17" t="n">
        <v>4049</v>
      </c>
      <c r="I45" s="17" t="n">
        <v>5281</v>
      </c>
      <c r="J45" s="17" t="n">
        <v>5225</v>
      </c>
      <c r="K45" s="17" t="n">
        <v>5243</v>
      </c>
      <c r="L45" s="17" t="s">
        <v>32</v>
      </c>
      <c r="M45" s="17" t="s">
        <v>32</v>
      </c>
      <c r="N45" s="17" t="s">
        <v>32</v>
      </c>
      <c r="O45" s="17" t="s">
        <v>32</v>
      </c>
      <c r="P45" s="17" t="s">
        <v>32</v>
      </c>
      <c r="Q45" s="17" t="s">
        <v>32</v>
      </c>
      <c r="R45" s="17" t="s">
        <v>32</v>
      </c>
      <c r="S45" s="17" t="s">
        <v>32</v>
      </c>
      <c r="T45" s="17" t="s">
        <v>32</v>
      </c>
      <c r="U45" s="17" t="s">
        <v>32</v>
      </c>
      <c r="V45" s="73" t="n">
        <v>1</v>
      </c>
      <c r="W45" s="73" t="s">
        <v>32</v>
      </c>
      <c r="X45" s="73" t="s">
        <v>32</v>
      </c>
      <c r="Y45" s="73" t="s">
        <v>32</v>
      </c>
      <c r="Z45" s="73" t="n">
        <v>2</v>
      </c>
      <c r="AA45" s="73" t="s">
        <v>32</v>
      </c>
      <c r="AB45" s="73" t="s">
        <v>32</v>
      </c>
      <c r="AC45" s="73" t="s">
        <v>32</v>
      </c>
      <c r="AD45" s="73" t="n">
        <v>1</v>
      </c>
      <c r="AE45" s="73" t="s">
        <v>32</v>
      </c>
      <c r="AF45" s="73" t="s">
        <v>32</v>
      </c>
      <c r="AG45" s="73" t="s">
        <v>32</v>
      </c>
      <c r="AH45" s="73" t="n">
        <v>0</v>
      </c>
      <c r="AI45" s="73" t="s">
        <v>32</v>
      </c>
      <c r="AJ45" s="73" t="s">
        <v>32</v>
      </c>
      <c r="AK45" s="73" t="n">
        <v>0</v>
      </c>
      <c r="AL45" s="73" t="s">
        <v>32</v>
      </c>
      <c r="AM45" s="73" t="s">
        <v>32</v>
      </c>
      <c r="AN45" s="73" t="n">
        <v>0</v>
      </c>
      <c r="AO45" s="73" t="s">
        <v>32</v>
      </c>
      <c r="AP45" s="73" t="s">
        <v>32</v>
      </c>
      <c r="AQ45" s="73" t="n">
        <v>1</v>
      </c>
      <c r="AR45" s="73" t="s">
        <v>32</v>
      </c>
      <c r="AS45" s="73" t="s">
        <v>32</v>
      </c>
      <c r="AT45" s="73" t="s">
        <v>32</v>
      </c>
      <c r="AU45" s="73" t="n">
        <v>0</v>
      </c>
      <c r="AV45" s="73" t="s">
        <v>32</v>
      </c>
      <c r="AW45" s="73" t="n">
        <v>1</v>
      </c>
      <c r="AX45" s="73" t="s">
        <v>32</v>
      </c>
      <c r="AY45" s="73" t="s">
        <v>32</v>
      </c>
      <c r="AZ45" s="73" t="s">
        <v>32</v>
      </c>
      <c r="BA45" s="73" t="s">
        <v>32</v>
      </c>
      <c r="BB45" s="17" t="s">
        <v>32</v>
      </c>
      <c r="BC45" s="17" t="s">
        <v>32</v>
      </c>
      <c r="BD45" s="17" t="s">
        <v>32</v>
      </c>
      <c r="BE45" s="17" t="s">
        <v>32</v>
      </c>
      <c r="BF45" s="17" t="s">
        <v>32</v>
      </c>
      <c r="BG45" s="17" t="s">
        <v>32</v>
      </c>
      <c r="BH45" s="17" t="s">
        <v>32</v>
      </c>
      <c r="BI45" s="17" t="s">
        <v>32</v>
      </c>
      <c r="BJ45" s="17" t="s">
        <v>32</v>
      </c>
      <c r="BK45" s="17" t="s">
        <v>32</v>
      </c>
      <c r="BL45" s="17" t="s">
        <v>32</v>
      </c>
      <c r="BM45" s="17"/>
      <c r="BN45" s="17"/>
      <c r="BO45" s="17"/>
    </row>
    <row r="46" customFormat="false" ht="12.75" hidden="false" customHeight="false" outlineLevel="0" collapsed="false">
      <c r="A46" s="71" t="s">
        <v>232</v>
      </c>
      <c r="B46" s="72" t="s">
        <v>206</v>
      </c>
      <c r="C46" s="17" t="n">
        <v>4550</v>
      </c>
      <c r="D46" s="17" t="n">
        <v>4004</v>
      </c>
      <c r="E46" s="17" t="n">
        <v>4002</v>
      </c>
      <c r="F46" s="17" t="n">
        <v>5215</v>
      </c>
      <c r="G46" s="17" t="s">
        <v>1611</v>
      </c>
      <c r="H46" s="17" t="n">
        <v>5221</v>
      </c>
      <c r="I46" s="17" t="n">
        <v>4007</v>
      </c>
      <c r="J46" s="17" t="n">
        <v>5218</v>
      </c>
      <c r="K46" s="17" t="n">
        <v>1190</v>
      </c>
      <c r="L46" s="17" t="s">
        <v>32</v>
      </c>
      <c r="M46" s="17" t="s">
        <v>32</v>
      </c>
      <c r="N46" s="17" t="s">
        <v>32</v>
      </c>
      <c r="O46" s="17" t="s">
        <v>32</v>
      </c>
      <c r="P46" s="17" t="s">
        <v>32</v>
      </c>
      <c r="Q46" s="17" t="s">
        <v>32</v>
      </c>
      <c r="R46" s="17" t="s">
        <v>32</v>
      </c>
      <c r="S46" s="17" t="s">
        <v>32</v>
      </c>
      <c r="T46" s="17" t="s">
        <v>32</v>
      </c>
      <c r="U46" s="17" t="s">
        <v>32</v>
      </c>
      <c r="V46" s="73" t="n">
        <v>0</v>
      </c>
      <c r="W46" s="73" t="s">
        <v>32</v>
      </c>
      <c r="X46" s="73" t="s">
        <v>32</v>
      </c>
      <c r="Y46" s="73" t="s">
        <v>32</v>
      </c>
      <c r="Z46" s="73" t="n">
        <v>0</v>
      </c>
      <c r="AA46" s="73" t="s">
        <v>32</v>
      </c>
      <c r="AB46" s="73" t="s">
        <v>32</v>
      </c>
      <c r="AC46" s="73" t="s">
        <v>32</v>
      </c>
      <c r="AD46" s="73" t="n">
        <v>0</v>
      </c>
      <c r="AE46" s="73" t="s">
        <v>32</v>
      </c>
      <c r="AF46" s="73" t="s">
        <v>32</v>
      </c>
      <c r="AG46" s="73" t="s">
        <v>32</v>
      </c>
      <c r="AH46" s="73" t="n">
        <v>0</v>
      </c>
      <c r="AI46" s="73" t="s">
        <v>32</v>
      </c>
      <c r="AJ46" s="73" t="s">
        <v>32</v>
      </c>
      <c r="AK46" s="73" t="n">
        <v>0</v>
      </c>
      <c r="AL46" s="73" t="s">
        <v>32</v>
      </c>
      <c r="AM46" s="73" t="s">
        <v>32</v>
      </c>
      <c r="AN46" s="73" t="n">
        <v>1</v>
      </c>
      <c r="AO46" s="73" t="s">
        <v>32</v>
      </c>
      <c r="AP46" s="73" t="s">
        <v>32</v>
      </c>
      <c r="AQ46" s="73" t="n">
        <v>0</v>
      </c>
      <c r="AR46" s="73" t="s">
        <v>32</v>
      </c>
      <c r="AS46" s="73" t="s">
        <v>32</v>
      </c>
      <c r="AT46" s="73" t="s">
        <v>32</v>
      </c>
      <c r="AU46" s="73" t="n">
        <v>1</v>
      </c>
      <c r="AV46" s="73" t="s">
        <v>32</v>
      </c>
      <c r="AW46" s="73" t="n">
        <v>0</v>
      </c>
      <c r="AX46" s="73" t="s">
        <v>32</v>
      </c>
      <c r="AY46" s="73" t="s">
        <v>32</v>
      </c>
      <c r="AZ46" s="73" t="s">
        <v>32</v>
      </c>
      <c r="BA46" s="73" t="s">
        <v>32</v>
      </c>
      <c r="BB46" s="17" t="s">
        <v>32</v>
      </c>
      <c r="BC46" s="17" t="s">
        <v>32</v>
      </c>
      <c r="BD46" s="17" t="s">
        <v>32</v>
      </c>
      <c r="BE46" s="17" t="s">
        <v>32</v>
      </c>
      <c r="BF46" s="17" t="s">
        <v>32</v>
      </c>
      <c r="BG46" s="17" t="s">
        <v>32</v>
      </c>
      <c r="BH46" s="17" t="s">
        <v>32</v>
      </c>
      <c r="BI46" s="17" t="s">
        <v>32</v>
      </c>
      <c r="BJ46" s="17" t="s">
        <v>32</v>
      </c>
      <c r="BK46" s="17" t="s">
        <v>32</v>
      </c>
      <c r="BL46" s="17" t="s">
        <v>32</v>
      </c>
      <c r="BM46" s="17"/>
      <c r="BN46" s="17"/>
      <c r="BO46" s="17"/>
    </row>
    <row r="47" customFormat="false" ht="12.75" hidden="false" customHeight="false" outlineLevel="0" collapsed="false">
      <c r="A47" s="71" t="s">
        <v>236</v>
      </c>
      <c r="B47" s="72" t="s">
        <v>165</v>
      </c>
      <c r="C47" s="17" t="n">
        <v>4790</v>
      </c>
      <c r="D47" s="17" t="s">
        <v>1611</v>
      </c>
      <c r="E47" s="17" t="n">
        <v>4540</v>
      </c>
      <c r="F47" s="17" t="n">
        <v>4007</v>
      </c>
      <c r="G47" s="17" t="n">
        <v>1190</v>
      </c>
      <c r="H47" s="17" t="n">
        <v>4550</v>
      </c>
      <c r="I47" s="17" t="n">
        <v>4537</v>
      </c>
      <c r="J47" s="17" t="n">
        <v>562</v>
      </c>
      <c r="K47" s="17" t="n">
        <v>4524</v>
      </c>
      <c r="L47" s="17" t="n">
        <v>4528</v>
      </c>
      <c r="M47" s="17" t="n">
        <v>4790</v>
      </c>
      <c r="N47" s="17" t="n">
        <v>4550</v>
      </c>
      <c r="O47" s="17" t="s">
        <v>32</v>
      </c>
      <c r="P47" s="17" t="s">
        <v>32</v>
      </c>
      <c r="Q47" s="17" t="s">
        <v>32</v>
      </c>
      <c r="R47" s="17" t="s">
        <v>32</v>
      </c>
      <c r="S47" s="17" t="s">
        <v>32</v>
      </c>
      <c r="T47" s="17" t="s">
        <v>32</v>
      </c>
      <c r="U47" s="17" t="s">
        <v>32</v>
      </c>
      <c r="V47" s="73" t="n">
        <v>1</v>
      </c>
      <c r="W47" s="73" t="s">
        <v>32</v>
      </c>
      <c r="X47" s="73" t="s">
        <v>32</v>
      </c>
      <c r="Y47" s="73" t="s">
        <v>32</v>
      </c>
      <c r="Z47" s="73" t="n">
        <v>0</v>
      </c>
      <c r="AA47" s="73" t="s">
        <v>32</v>
      </c>
      <c r="AB47" s="73" t="s">
        <v>32</v>
      </c>
      <c r="AC47" s="73" t="s">
        <v>32</v>
      </c>
      <c r="AD47" s="73" t="n">
        <v>0</v>
      </c>
      <c r="AE47" s="73" t="s">
        <v>32</v>
      </c>
      <c r="AF47" s="73" t="s">
        <v>32</v>
      </c>
      <c r="AG47" s="73" t="s">
        <v>32</v>
      </c>
      <c r="AH47" s="73" t="n">
        <v>0</v>
      </c>
      <c r="AI47" s="73" t="s">
        <v>32</v>
      </c>
      <c r="AJ47" s="73" t="s">
        <v>32</v>
      </c>
      <c r="AK47" s="73" t="n">
        <v>0</v>
      </c>
      <c r="AL47" s="73" t="s">
        <v>32</v>
      </c>
      <c r="AM47" s="73" t="s">
        <v>32</v>
      </c>
      <c r="AN47" s="73" t="n">
        <v>0</v>
      </c>
      <c r="AO47" s="73" t="s">
        <v>32</v>
      </c>
      <c r="AP47" s="73" t="s">
        <v>32</v>
      </c>
      <c r="AQ47" s="73" t="n">
        <v>0</v>
      </c>
      <c r="AR47" s="73" t="s">
        <v>32</v>
      </c>
      <c r="AS47" s="73" t="s">
        <v>32</v>
      </c>
      <c r="AT47" s="73" t="s">
        <v>32</v>
      </c>
      <c r="AU47" s="73" t="n">
        <v>0</v>
      </c>
      <c r="AV47" s="73" t="s">
        <v>32</v>
      </c>
      <c r="AW47" s="73" t="n">
        <v>0</v>
      </c>
      <c r="AX47" s="73" t="s">
        <v>32</v>
      </c>
      <c r="AY47" s="73" t="s">
        <v>32</v>
      </c>
      <c r="AZ47" s="73" t="n">
        <v>0</v>
      </c>
      <c r="BA47" s="73" t="s">
        <v>32</v>
      </c>
      <c r="BB47" s="17" t="n">
        <v>0</v>
      </c>
      <c r="BC47" s="17" t="s">
        <v>32</v>
      </c>
      <c r="BD47" s="17" t="n">
        <v>0</v>
      </c>
      <c r="BE47" s="17" t="s">
        <v>32</v>
      </c>
      <c r="BF47" s="17" t="s">
        <v>32</v>
      </c>
      <c r="BG47" s="17" t="s">
        <v>32</v>
      </c>
      <c r="BH47" s="17" t="s">
        <v>32</v>
      </c>
      <c r="BI47" s="17" t="s">
        <v>32</v>
      </c>
      <c r="BJ47" s="17" t="s">
        <v>32</v>
      </c>
      <c r="BK47" s="17" t="s">
        <v>32</v>
      </c>
      <c r="BL47" s="17" t="s">
        <v>32</v>
      </c>
      <c r="BM47" s="17"/>
      <c r="BN47" s="17"/>
      <c r="BO47" s="17"/>
    </row>
    <row r="48" customFormat="false" ht="12.75" hidden="false" customHeight="false" outlineLevel="0" collapsed="false">
      <c r="A48" s="71" t="s">
        <v>239</v>
      </c>
      <c r="B48" s="72" t="s">
        <v>138</v>
      </c>
      <c r="C48" s="17" t="n">
        <v>562</v>
      </c>
      <c r="D48" s="17" t="n">
        <v>33</v>
      </c>
      <c r="E48" s="17" t="n">
        <v>4540</v>
      </c>
      <c r="F48" s="17" t="n">
        <v>839</v>
      </c>
      <c r="G48" s="17" t="n">
        <v>4729</v>
      </c>
      <c r="H48" s="17" t="s">
        <v>1589</v>
      </c>
      <c r="I48" s="17" t="n">
        <v>566</v>
      </c>
      <c r="J48" s="17" t="n">
        <v>4790</v>
      </c>
      <c r="K48" s="17" t="n">
        <v>568</v>
      </c>
      <c r="L48" s="17" t="s">
        <v>32</v>
      </c>
      <c r="M48" s="17" t="s">
        <v>32</v>
      </c>
      <c r="N48" s="17" t="s">
        <v>32</v>
      </c>
      <c r="O48" s="17" t="s">
        <v>32</v>
      </c>
      <c r="P48" s="17" t="s">
        <v>32</v>
      </c>
      <c r="Q48" s="17" t="s">
        <v>32</v>
      </c>
      <c r="R48" s="17" t="s">
        <v>32</v>
      </c>
      <c r="S48" s="17" t="s">
        <v>32</v>
      </c>
      <c r="T48" s="17" t="s">
        <v>32</v>
      </c>
      <c r="U48" s="17" t="s">
        <v>32</v>
      </c>
      <c r="V48" s="73" t="n">
        <v>1</v>
      </c>
      <c r="W48" s="73" t="s">
        <v>32</v>
      </c>
      <c r="X48" s="73" t="s">
        <v>32</v>
      </c>
      <c r="Y48" s="73" t="s">
        <v>32</v>
      </c>
      <c r="Z48" s="73" t="n">
        <v>0</v>
      </c>
      <c r="AA48" s="73" t="s">
        <v>32</v>
      </c>
      <c r="AB48" s="73" t="s">
        <v>32</v>
      </c>
      <c r="AC48" s="73" t="s">
        <v>32</v>
      </c>
      <c r="AD48" s="73" t="n">
        <v>0</v>
      </c>
      <c r="AE48" s="73" t="s">
        <v>32</v>
      </c>
      <c r="AF48" s="73" t="s">
        <v>32</v>
      </c>
      <c r="AG48" s="73" t="s">
        <v>32</v>
      </c>
      <c r="AH48" s="73" t="n">
        <v>0</v>
      </c>
      <c r="AI48" s="73" t="s">
        <v>32</v>
      </c>
      <c r="AJ48" s="73" t="s">
        <v>32</v>
      </c>
      <c r="AK48" s="73" t="n">
        <v>0</v>
      </c>
      <c r="AL48" s="73" t="s">
        <v>32</v>
      </c>
      <c r="AM48" s="73" t="s">
        <v>32</v>
      </c>
      <c r="AN48" s="73" t="n">
        <v>0</v>
      </c>
      <c r="AO48" s="73" t="s">
        <v>32</v>
      </c>
      <c r="AP48" s="73" t="s">
        <v>32</v>
      </c>
      <c r="AQ48" s="73" t="n">
        <v>0</v>
      </c>
      <c r="AR48" s="73" t="s">
        <v>32</v>
      </c>
      <c r="AS48" s="73" t="s">
        <v>32</v>
      </c>
      <c r="AT48" s="73" t="s">
        <v>32</v>
      </c>
      <c r="AU48" s="73" t="n">
        <v>0</v>
      </c>
      <c r="AV48" s="73" t="s">
        <v>32</v>
      </c>
      <c r="AW48" s="73" t="n">
        <v>1</v>
      </c>
      <c r="AX48" s="73" t="s">
        <v>32</v>
      </c>
      <c r="AY48" s="73" t="s">
        <v>32</v>
      </c>
      <c r="AZ48" s="73" t="s">
        <v>32</v>
      </c>
      <c r="BA48" s="73" t="s">
        <v>32</v>
      </c>
      <c r="BB48" s="17" t="s">
        <v>32</v>
      </c>
      <c r="BC48" s="17" t="s">
        <v>32</v>
      </c>
      <c r="BD48" s="17" t="s">
        <v>32</v>
      </c>
      <c r="BE48" s="17" t="s">
        <v>32</v>
      </c>
      <c r="BF48" s="17" t="s">
        <v>32</v>
      </c>
      <c r="BG48" s="17" t="s">
        <v>32</v>
      </c>
      <c r="BH48" s="17" t="s">
        <v>32</v>
      </c>
      <c r="BI48" s="17" t="s">
        <v>32</v>
      </c>
      <c r="BJ48" s="17" t="s">
        <v>32</v>
      </c>
      <c r="BK48" s="17" t="s">
        <v>32</v>
      </c>
      <c r="BL48" s="17" t="s">
        <v>32</v>
      </c>
      <c r="BM48" s="17"/>
      <c r="BN48" s="17"/>
      <c r="BO48" s="17"/>
    </row>
    <row r="49" customFormat="false" ht="12.75" hidden="false" customHeight="false" outlineLevel="0" collapsed="false">
      <c r="A49" s="71" t="s">
        <v>244</v>
      </c>
      <c r="B49" s="72" t="s">
        <v>102</v>
      </c>
      <c r="C49" s="17" t="n">
        <v>510</v>
      </c>
      <c r="D49" s="17" t="n">
        <v>829</v>
      </c>
      <c r="E49" s="17" t="n">
        <v>831</v>
      </c>
      <c r="F49" s="17" t="n">
        <v>832</v>
      </c>
      <c r="G49" s="17" t="n">
        <v>33</v>
      </c>
      <c r="H49" s="17" t="n">
        <v>5386</v>
      </c>
      <c r="I49" s="17" t="n">
        <v>842</v>
      </c>
      <c r="J49" s="17" t="n">
        <v>4729</v>
      </c>
      <c r="K49" s="17" t="n">
        <v>6732</v>
      </c>
      <c r="L49" s="17" t="n">
        <v>5403</v>
      </c>
      <c r="M49" s="17" t="n">
        <v>5404</v>
      </c>
      <c r="N49" s="17" t="s">
        <v>32</v>
      </c>
      <c r="O49" s="17" t="s">
        <v>32</v>
      </c>
      <c r="P49" s="17" t="s">
        <v>32</v>
      </c>
      <c r="Q49" s="17" t="s">
        <v>32</v>
      </c>
      <c r="R49" s="17" t="s">
        <v>32</v>
      </c>
      <c r="S49" s="17" t="s">
        <v>32</v>
      </c>
      <c r="T49" s="17" t="s">
        <v>32</v>
      </c>
      <c r="U49" s="17" t="s">
        <v>32</v>
      </c>
      <c r="V49" s="73" t="n">
        <v>0</v>
      </c>
      <c r="W49" s="73" t="s">
        <v>32</v>
      </c>
      <c r="X49" s="73" t="s">
        <v>32</v>
      </c>
      <c r="Y49" s="73" t="s">
        <v>32</v>
      </c>
      <c r="Z49" s="73" t="n">
        <v>1</v>
      </c>
      <c r="AA49" s="73" t="s">
        <v>32</v>
      </c>
      <c r="AB49" s="73" t="s">
        <v>32</v>
      </c>
      <c r="AC49" s="73" t="s">
        <v>32</v>
      </c>
      <c r="AD49" s="73" t="n">
        <v>1</v>
      </c>
      <c r="AE49" s="73" t="s">
        <v>32</v>
      </c>
      <c r="AF49" s="73" t="s">
        <v>32</v>
      </c>
      <c r="AG49" s="73" t="s">
        <v>32</v>
      </c>
      <c r="AH49" s="73" t="n">
        <v>0</v>
      </c>
      <c r="AI49" s="73" t="n">
        <v>0</v>
      </c>
      <c r="AJ49" s="73" t="n">
        <v>0</v>
      </c>
      <c r="AK49" s="73" t="n">
        <v>0</v>
      </c>
      <c r="AL49" s="73" t="s">
        <v>32</v>
      </c>
      <c r="AM49" s="73" t="s">
        <v>32</v>
      </c>
      <c r="AN49" s="73" t="n">
        <v>0</v>
      </c>
      <c r="AO49" s="73" t="s">
        <v>32</v>
      </c>
      <c r="AP49" s="73" t="s">
        <v>32</v>
      </c>
      <c r="AQ49" s="73" t="n">
        <v>1</v>
      </c>
      <c r="AR49" s="73" t="s">
        <v>32</v>
      </c>
      <c r="AS49" s="73" t="s">
        <v>32</v>
      </c>
      <c r="AT49" s="73" t="s">
        <v>32</v>
      </c>
      <c r="AU49" s="73" t="n">
        <v>0</v>
      </c>
      <c r="AV49" s="73" t="s">
        <v>32</v>
      </c>
      <c r="AW49" s="73" t="n">
        <v>0</v>
      </c>
      <c r="AX49" s="73" t="s">
        <v>32</v>
      </c>
      <c r="AY49" s="73" t="s">
        <v>32</v>
      </c>
      <c r="AZ49" s="73" t="n">
        <v>0</v>
      </c>
      <c r="BA49" s="73" t="s">
        <v>32</v>
      </c>
      <c r="BB49" s="17" t="n">
        <v>0</v>
      </c>
      <c r="BC49" s="17" t="s">
        <v>32</v>
      </c>
      <c r="BD49" s="17" t="s">
        <v>32</v>
      </c>
      <c r="BE49" s="17" t="s">
        <v>32</v>
      </c>
      <c r="BF49" s="17" t="s">
        <v>32</v>
      </c>
      <c r="BG49" s="17" t="s">
        <v>32</v>
      </c>
      <c r="BH49" s="17" t="s">
        <v>32</v>
      </c>
      <c r="BI49" s="17" t="s">
        <v>32</v>
      </c>
      <c r="BJ49" s="17" t="s">
        <v>32</v>
      </c>
      <c r="BK49" s="17" t="s">
        <v>32</v>
      </c>
      <c r="BL49" s="17" t="s">
        <v>32</v>
      </c>
      <c r="BM49" s="17"/>
      <c r="BN49" s="17"/>
      <c r="BO49" s="17"/>
    </row>
    <row r="50" customFormat="false" ht="12.75" hidden="false" customHeight="false" outlineLevel="0" collapsed="false">
      <c r="A50" s="71" t="s">
        <v>249</v>
      </c>
      <c r="B50" s="72" t="s">
        <v>206</v>
      </c>
      <c r="C50" s="17" t="s">
        <v>32</v>
      </c>
      <c r="D50" s="17" t="s">
        <v>32</v>
      </c>
      <c r="E50" s="17" t="s">
        <v>32</v>
      </c>
      <c r="F50" s="17" t="s">
        <v>32</v>
      </c>
      <c r="G50" s="17" t="s">
        <v>32</v>
      </c>
      <c r="H50" s="17" t="s">
        <v>32</v>
      </c>
      <c r="I50" s="17" t="s">
        <v>32</v>
      </c>
      <c r="J50" s="17" t="s">
        <v>32</v>
      </c>
      <c r="K50" s="17" t="s">
        <v>32</v>
      </c>
      <c r="L50" s="17" t="s">
        <v>32</v>
      </c>
      <c r="M50" s="17" t="s">
        <v>32</v>
      </c>
      <c r="N50" s="17" t="s">
        <v>32</v>
      </c>
      <c r="O50" s="17" t="s">
        <v>32</v>
      </c>
      <c r="P50" s="17" t="s">
        <v>32</v>
      </c>
      <c r="Q50" s="17" t="s">
        <v>32</v>
      </c>
      <c r="R50" s="17" t="s">
        <v>32</v>
      </c>
      <c r="S50" s="17" t="s">
        <v>32</v>
      </c>
      <c r="T50" s="17" t="s">
        <v>32</v>
      </c>
      <c r="U50" s="17" t="s">
        <v>32</v>
      </c>
      <c r="V50" s="73" t="s">
        <v>32</v>
      </c>
      <c r="W50" s="73" t="s">
        <v>32</v>
      </c>
      <c r="X50" s="73" t="s">
        <v>32</v>
      </c>
      <c r="Y50" s="73" t="s">
        <v>32</v>
      </c>
      <c r="Z50" s="73" t="s">
        <v>32</v>
      </c>
      <c r="AA50" s="73" t="s">
        <v>32</v>
      </c>
      <c r="AB50" s="73" t="s">
        <v>32</v>
      </c>
      <c r="AC50" s="73" t="s">
        <v>32</v>
      </c>
      <c r="AD50" s="73" t="s">
        <v>32</v>
      </c>
      <c r="AE50" s="73" t="s">
        <v>32</v>
      </c>
      <c r="AF50" s="73" t="s">
        <v>32</v>
      </c>
      <c r="AG50" s="73" t="s">
        <v>32</v>
      </c>
      <c r="AH50" s="73" t="s">
        <v>32</v>
      </c>
      <c r="AI50" s="73" t="s">
        <v>32</v>
      </c>
      <c r="AJ50" s="73" t="s">
        <v>32</v>
      </c>
      <c r="AK50" s="73" t="s">
        <v>32</v>
      </c>
      <c r="AL50" s="73" t="s">
        <v>32</v>
      </c>
      <c r="AM50" s="73" t="s">
        <v>32</v>
      </c>
      <c r="AN50" s="73" t="s">
        <v>32</v>
      </c>
      <c r="AO50" s="73" t="s">
        <v>32</v>
      </c>
      <c r="AP50" s="73" t="s">
        <v>32</v>
      </c>
      <c r="AQ50" s="73" t="s">
        <v>32</v>
      </c>
      <c r="AR50" s="73" t="s">
        <v>32</v>
      </c>
      <c r="AS50" s="73" t="s">
        <v>32</v>
      </c>
      <c r="AT50" s="73" t="s">
        <v>32</v>
      </c>
      <c r="AU50" s="73" t="s">
        <v>32</v>
      </c>
      <c r="AV50" s="73" t="s">
        <v>32</v>
      </c>
      <c r="AW50" s="73" t="s">
        <v>32</v>
      </c>
      <c r="AX50" s="73" t="s">
        <v>32</v>
      </c>
      <c r="AY50" s="73" t="s">
        <v>32</v>
      </c>
      <c r="AZ50" s="73" t="s">
        <v>32</v>
      </c>
      <c r="BA50" s="73" t="s">
        <v>32</v>
      </c>
      <c r="BB50" s="17" t="s">
        <v>32</v>
      </c>
      <c r="BC50" s="17" t="s">
        <v>32</v>
      </c>
      <c r="BD50" s="17" t="s">
        <v>32</v>
      </c>
      <c r="BE50" s="17" t="s">
        <v>32</v>
      </c>
      <c r="BF50" s="17" t="s">
        <v>32</v>
      </c>
      <c r="BG50" s="17" t="s">
        <v>32</v>
      </c>
      <c r="BH50" s="17" t="s">
        <v>32</v>
      </c>
      <c r="BI50" s="17" t="s">
        <v>32</v>
      </c>
      <c r="BJ50" s="17" t="s">
        <v>32</v>
      </c>
      <c r="BK50" s="17" t="s">
        <v>32</v>
      </c>
      <c r="BL50" s="17" t="s">
        <v>32</v>
      </c>
      <c r="BM50" s="17"/>
      <c r="BN50" s="17"/>
      <c r="BO50" s="17"/>
    </row>
    <row r="51" customFormat="false" ht="12.75" hidden="false" customHeight="false" outlineLevel="0" collapsed="false">
      <c r="A51" s="71" t="s">
        <v>251</v>
      </c>
      <c r="B51" s="72" t="s">
        <v>206</v>
      </c>
      <c r="C51" s="17" t="s">
        <v>32</v>
      </c>
      <c r="D51" s="17" t="s">
        <v>32</v>
      </c>
      <c r="E51" s="17" t="s">
        <v>32</v>
      </c>
      <c r="F51" s="17" t="s">
        <v>32</v>
      </c>
      <c r="G51" s="17" t="s">
        <v>32</v>
      </c>
      <c r="H51" s="17" t="s">
        <v>32</v>
      </c>
      <c r="I51" s="17" t="s">
        <v>32</v>
      </c>
      <c r="J51" s="17" t="s">
        <v>32</v>
      </c>
      <c r="K51" s="17" t="s">
        <v>32</v>
      </c>
      <c r="L51" s="17" t="s">
        <v>32</v>
      </c>
      <c r="M51" s="17" t="s">
        <v>32</v>
      </c>
      <c r="N51" s="17" t="s">
        <v>32</v>
      </c>
      <c r="O51" s="17" t="s">
        <v>32</v>
      </c>
      <c r="P51" s="17" t="s">
        <v>32</v>
      </c>
      <c r="Q51" s="17" t="s">
        <v>32</v>
      </c>
      <c r="R51" s="17" t="s">
        <v>32</v>
      </c>
      <c r="S51" s="17" t="s">
        <v>32</v>
      </c>
      <c r="T51" s="17" t="s">
        <v>32</v>
      </c>
      <c r="U51" s="17" t="s">
        <v>32</v>
      </c>
      <c r="V51" s="73" t="s">
        <v>32</v>
      </c>
      <c r="W51" s="73" t="s">
        <v>32</v>
      </c>
      <c r="X51" s="73" t="s">
        <v>32</v>
      </c>
      <c r="Y51" s="73" t="s">
        <v>32</v>
      </c>
      <c r="Z51" s="73" t="s">
        <v>32</v>
      </c>
      <c r="AA51" s="73" t="s">
        <v>32</v>
      </c>
      <c r="AB51" s="73" t="s">
        <v>32</v>
      </c>
      <c r="AC51" s="73" t="s">
        <v>32</v>
      </c>
      <c r="AD51" s="73" t="s">
        <v>32</v>
      </c>
      <c r="AE51" s="73" t="s">
        <v>32</v>
      </c>
      <c r="AF51" s="73" t="s">
        <v>32</v>
      </c>
      <c r="AG51" s="73" t="s">
        <v>32</v>
      </c>
      <c r="AH51" s="73" t="s">
        <v>32</v>
      </c>
      <c r="AI51" s="73" t="s">
        <v>32</v>
      </c>
      <c r="AJ51" s="73" t="s">
        <v>32</v>
      </c>
      <c r="AK51" s="73" t="s">
        <v>32</v>
      </c>
      <c r="AL51" s="73" t="s">
        <v>32</v>
      </c>
      <c r="AM51" s="73" t="s">
        <v>32</v>
      </c>
      <c r="AN51" s="73" t="s">
        <v>32</v>
      </c>
      <c r="AO51" s="73" t="s">
        <v>32</v>
      </c>
      <c r="AP51" s="73" t="s">
        <v>32</v>
      </c>
      <c r="AQ51" s="73" t="s">
        <v>32</v>
      </c>
      <c r="AR51" s="73" t="s">
        <v>32</v>
      </c>
      <c r="AS51" s="73" t="s">
        <v>32</v>
      </c>
      <c r="AT51" s="73" t="s">
        <v>32</v>
      </c>
      <c r="AU51" s="73" t="s">
        <v>32</v>
      </c>
      <c r="AV51" s="73" t="s">
        <v>32</v>
      </c>
      <c r="AW51" s="73" t="s">
        <v>32</v>
      </c>
      <c r="AX51" s="73" t="s">
        <v>32</v>
      </c>
      <c r="AY51" s="73" t="s">
        <v>32</v>
      </c>
      <c r="AZ51" s="73" t="s">
        <v>32</v>
      </c>
      <c r="BA51" s="73" t="s">
        <v>32</v>
      </c>
      <c r="BB51" s="17" t="s">
        <v>32</v>
      </c>
      <c r="BC51" s="17" t="s">
        <v>32</v>
      </c>
      <c r="BD51" s="17" t="s">
        <v>32</v>
      </c>
      <c r="BE51" s="17" t="s">
        <v>32</v>
      </c>
      <c r="BF51" s="17" t="s">
        <v>32</v>
      </c>
      <c r="BG51" s="17" t="s">
        <v>32</v>
      </c>
      <c r="BH51" s="17" t="s">
        <v>32</v>
      </c>
      <c r="BI51" s="17" t="s">
        <v>32</v>
      </c>
      <c r="BJ51" s="17" t="s">
        <v>32</v>
      </c>
      <c r="BK51" s="17" t="s">
        <v>32</v>
      </c>
      <c r="BL51" s="17" t="s">
        <v>32</v>
      </c>
      <c r="BM51" s="17"/>
      <c r="BN51" s="17"/>
      <c r="BO51" s="17"/>
    </row>
    <row r="52" customFormat="false" ht="12.75" hidden="false" customHeight="false" outlineLevel="0" collapsed="false">
      <c r="A52" s="71" t="s">
        <v>253</v>
      </c>
      <c r="B52" s="72" t="s">
        <v>206</v>
      </c>
      <c r="C52" s="17" t="n">
        <v>6802</v>
      </c>
      <c r="D52" s="17" t="n">
        <v>5242</v>
      </c>
      <c r="E52" s="17" t="n">
        <v>5423</v>
      </c>
      <c r="F52" s="17" t="n">
        <v>6848</v>
      </c>
      <c r="G52" s="17" t="n">
        <v>6737</v>
      </c>
      <c r="H52" s="17" t="n">
        <v>6732</v>
      </c>
      <c r="I52" s="17" t="n">
        <v>6734</v>
      </c>
      <c r="J52" s="17" t="n">
        <v>6855</v>
      </c>
      <c r="K52" s="17" t="n">
        <v>5458</v>
      </c>
      <c r="L52" s="17" t="n">
        <v>5465</v>
      </c>
      <c r="M52" s="17" t="n">
        <v>5469</v>
      </c>
      <c r="N52" s="17" t="s">
        <v>32</v>
      </c>
      <c r="O52" s="17" t="s">
        <v>32</v>
      </c>
      <c r="P52" s="17" t="s">
        <v>32</v>
      </c>
      <c r="Q52" s="17" t="s">
        <v>32</v>
      </c>
      <c r="R52" s="17" t="s">
        <v>32</v>
      </c>
      <c r="S52" s="17" t="s">
        <v>32</v>
      </c>
      <c r="T52" s="17" t="s">
        <v>32</v>
      </c>
      <c r="U52" s="17" t="s">
        <v>32</v>
      </c>
      <c r="V52" s="73" t="n">
        <v>0</v>
      </c>
      <c r="W52" s="73" t="s">
        <v>32</v>
      </c>
      <c r="X52" s="73" t="s">
        <v>32</v>
      </c>
      <c r="Y52" s="73" t="s">
        <v>32</v>
      </c>
      <c r="Z52" s="73" t="n">
        <v>2</v>
      </c>
      <c r="AA52" s="73" t="s">
        <v>32</v>
      </c>
      <c r="AB52" s="73" t="s">
        <v>32</v>
      </c>
      <c r="AC52" s="73" t="s">
        <v>32</v>
      </c>
      <c r="AD52" s="73" t="n">
        <v>1</v>
      </c>
      <c r="AE52" s="73" t="s">
        <v>32</v>
      </c>
      <c r="AF52" s="73" t="s">
        <v>32</v>
      </c>
      <c r="AG52" s="73" t="s">
        <v>32</v>
      </c>
      <c r="AH52" s="73" t="n">
        <v>1</v>
      </c>
      <c r="AI52" s="73" t="s">
        <v>32</v>
      </c>
      <c r="AJ52" s="73" t="s">
        <v>32</v>
      </c>
      <c r="AK52" s="73" t="n">
        <v>1</v>
      </c>
      <c r="AL52" s="73" t="s">
        <v>32</v>
      </c>
      <c r="AM52" s="73" t="s">
        <v>32</v>
      </c>
      <c r="AN52" s="73" t="n">
        <v>0</v>
      </c>
      <c r="AO52" s="73" t="s">
        <v>32</v>
      </c>
      <c r="AP52" s="73" t="s">
        <v>32</v>
      </c>
      <c r="AQ52" s="73" t="n">
        <v>1</v>
      </c>
      <c r="AR52" s="73" t="s">
        <v>32</v>
      </c>
      <c r="AS52" s="73" t="s">
        <v>32</v>
      </c>
      <c r="AT52" s="73" t="s">
        <v>32</v>
      </c>
      <c r="AU52" s="73" t="s">
        <v>1675</v>
      </c>
      <c r="AV52" s="73" t="s">
        <v>1675</v>
      </c>
      <c r="AW52" s="73" t="n">
        <v>3</v>
      </c>
      <c r="AX52" s="73" t="s">
        <v>32</v>
      </c>
      <c r="AY52" s="73" t="s">
        <v>32</v>
      </c>
      <c r="AZ52" s="73" t="n">
        <v>2</v>
      </c>
      <c r="BA52" s="73" t="n">
        <v>2</v>
      </c>
      <c r="BB52" s="17" t="n">
        <v>1</v>
      </c>
      <c r="BC52" s="17" t="s">
        <v>32</v>
      </c>
      <c r="BD52" s="17" t="s">
        <v>32</v>
      </c>
      <c r="BE52" s="17" t="s">
        <v>32</v>
      </c>
      <c r="BF52" s="17" t="s">
        <v>32</v>
      </c>
      <c r="BG52" s="17" t="s">
        <v>32</v>
      </c>
      <c r="BH52" s="17" t="s">
        <v>32</v>
      </c>
      <c r="BI52" s="17" t="s">
        <v>32</v>
      </c>
      <c r="BJ52" s="17" t="s">
        <v>32</v>
      </c>
      <c r="BK52" s="17" t="s">
        <v>32</v>
      </c>
      <c r="BL52" s="17" t="s">
        <v>32</v>
      </c>
      <c r="BM52" s="17"/>
      <c r="BN52" s="17"/>
      <c r="BO52" s="17"/>
    </row>
    <row r="53" customFormat="false" ht="12.75" hidden="false" customHeight="false" outlineLevel="0" collapsed="false">
      <c r="A53" s="71" t="s">
        <v>257</v>
      </c>
      <c r="B53" s="72" t="s">
        <v>206</v>
      </c>
      <c r="C53" s="17" t="n">
        <v>5859</v>
      </c>
      <c r="D53" s="17" t="n">
        <v>5465</v>
      </c>
      <c r="E53" s="17" t="n">
        <v>5469</v>
      </c>
      <c r="F53" s="17" t="n">
        <v>5855</v>
      </c>
      <c r="G53" s="17" t="n">
        <v>5843</v>
      </c>
      <c r="H53" s="17" t="n">
        <v>4838</v>
      </c>
      <c r="I53" s="17" t="n">
        <v>5483</v>
      </c>
      <c r="J53" s="17" t="n">
        <v>4839</v>
      </c>
      <c r="K53" s="17" t="n">
        <v>4729</v>
      </c>
      <c r="L53" s="17" t="n">
        <v>5838</v>
      </c>
      <c r="M53" s="17" t="n">
        <v>5458</v>
      </c>
      <c r="N53" s="17" t="n">
        <v>4729</v>
      </c>
      <c r="O53" s="17" t="s">
        <v>32</v>
      </c>
      <c r="P53" s="17" t="s">
        <v>32</v>
      </c>
      <c r="Q53" s="17" t="s">
        <v>32</v>
      </c>
      <c r="R53" s="17" t="s">
        <v>32</v>
      </c>
      <c r="S53" s="17" t="s">
        <v>32</v>
      </c>
      <c r="T53" s="17" t="s">
        <v>32</v>
      </c>
      <c r="U53" s="17" t="s">
        <v>32</v>
      </c>
      <c r="V53" s="73" t="n">
        <v>1</v>
      </c>
      <c r="W53" s="73" t="s">
        <v>32</v>
      </c>
      <c r="X53" s="73" t="s">
        <v>32</v>
      </c>
      <c r="Y53" s="73" t="s">
        <v>32</v>
      </c>
      <c r="Z53" s="73" t="n">
        <v>1</v>
      </c>
      <c r="AA53" s="73" t="s">
        <v>32</v>
      </c>
      <c r="AB53" s="73" t="s">
        <v>32</v>
      </c>
      <c r="AC53" s="73" t="s">
        <v>32</v>
      </c>
      <c r="AD53" s="73" t="n">
        <v>1</v>
      </c>
      <c r="AE53" s="73" t="s">
        <v>32</v>
      </c>
      <c r="AF53" s="73" t="s">
        <v>32</v>
      </c>
      <c r="AG53" s="73" t="s">
        <v>32</v>
      </c>
      <c r="AH53" s="73" t="n">
        <v>1</v>
      </c>
      <c r="AI53" s="73" t="s">
        <v>32</v>
      </c>
      <c r="AJ53" s="73" t="s">
        <v>32</v>
      </c>
      <c r="AK53" s="73" t="n">
        <v>0</v>
      </c>
      <c r="AL53" s="73" t="s">
        <v>32</v>
      </c>
      <c r="AM53" s="73" t="s">
        <v>32</v>
      </c>
      <c r="AN53" s="73" t="n">
        <v>0</v>
      </c>
      <c r="AO53" s="73" t="s">
        <v>32</v>
      </c>
      <c r="AP53" s="73" t="s">
        <v>32</v>
      </c>
      <c r="AQ53" s="73" t="n">
        <v>0</v>
      </c>
      <c r="AR53" s="73" t="s">
        <v>32</v>
      </c>
      <c r="AS53" s="73" t="s">
        <v>32</v>
      </c>
      <c r="AT53" s="73" t="s">
        <v>32</v>
      </c>
      <c r="AU53" s="73" t="n">
        <v>0</v>
      </c>
      <c r="AV53" s="73" t="s">
        <v>32</v>
      </c>
      <c r="AW53" s="73" t="n">
        <v>1</v>
      </c>
      <c r="AX53" s="73" t="s">
        <v>32</v>
      </c>
      <c r="AY53" s="73" t="s">
        <v>32</v>
      </c>
      <c r="AZ53" s="73" t="n">
        <v>1</v>
      </c>
      <c r="BA53" s="73" t="s">
        <v>32</v>
      </c>
      <c r="BB53" s="17" t="s">
        <v>1675</v>
      </c>
      <c r="BC53" s="17" t="s">
        <v>32</v>
      </c>
      <c r="BD53" s="17" t="n">
        <v>1</v>
      </c>
      <c r="BE53" s="17" t="s">
        <v>32</v>
      </c>
      <c r="BF53" s="17" t="s">
        <v>32</v>
      </c>
      <c r="BG53" s="17" t="s">
        <v>32</v>
      </c>
      <c r="BH53" s="17" t="s">
        <v>32</v>
      </c>
      <c r="BI53" s="17" t="s">
        <v>32</v>
      </c>
      <c r="BJ53" s="17" t="s">
        <v>32</v>
      </c>
      <c r="BK53" s="17" t="s">
        <v>32</v>
      </c>
      <c r="BL53" s="17" t="s">
        <v>32</v>
      </c>
      <c r="BM53" s="17"/>
      <c r="BN53" s="17"/>
      <c r="BO53" s="17"/>
    </row>
    <row r="54" customFormat="false" ht="12.75" hidden="false" customHeight="false" outlineLevel="0" collapsed="false">
      <c r="A54" s="71" t="s">
        <v>260</v>
      </c>
      <c r="B54" s="72" t="s">
        <v>206</v>
      </c>
      <c r="C54" s="17" t="n">
        <v>4818</v>
      </c>
      <c r="D54" s="17" t="n">
        <v>4614</v>
      </c>
      <c r="E54" s="17" t="n">
        <v>4634</v>
      </c>
      <c r="F54" s="17" t="n">
        <v>4790</v>
      </c>
      <c r="G54" s="17" t="n">
        <v>4849</v>
      </c>
      <c r="H54" s="17" t="n">
        <v>4633</v>
      </c>
      <c r="I54" s="17" t="n">
        <v>4729</v>
      </c>
      <c r="J54" s="17" t="n">
        <v>4838</v>
      </c>
      <c r="K54" s="17" t="n">
        <v>5843</v>
      </c>
      <c r="L54" s="17" t="s">
        <v>1611</v>
      </c>
      <c r="M54" s="17" t="n">
        <v>4829</v>
      </c>
      <c r="N54" s="17" t="s">
        <v>32</v>
      </c>
      <c r="O54" s="17" t="s">
        <v>32</v>
      </c>
      <c r="P54" s="17" t="s">
        <v>32</v>
      </c>
      <c r="Q54" s="17" t="s">
        <v>32</v>
      </c>
      <c r="R54" s="17" t="s">
        <v>32</v>
      </c>
      <c r="S54" s="17" t="s">
        <v>32</v>
      </c>
      <c r="T54" s="17" t="s">
        <v>32</v>
      </c>
      <c r="U54" s="17" t="s">
        <v>32</v>
      </c>
      <c r="V54" s="73" t="n">
        <v>0</v>
      </c>
      <c r="W54" s="73" t="s">
        <v>32</v>
      </c>
      <c r="X54" s="73" t="s">
        <v>32</v>
      </c>
      <c r="Y54" s="73" t="s">
        <v>32</v>
      </c>
      <c r="Z54" s="73" t="n">
        <v>1</v>
      </c>
      <c r="AA54" s="73" t="s">
        <v>32</v>
      </c>
      <c r="AB54" s="73" t="s">
        <v>32</v>
      </c>
      <c r="AC54" s="73" t="s">
        <v>32</v>
      </c>
      <c r="AD54" s="73" t="n">
        <v>1</v>
      </c>
      <c r="AE54" s="73" t="s">
        <v>32</v>
      </c>
      <c r="AF54" s="73" t="s">
        <v>32</v>
      </c>
      <c r="AG54" s="73" t="s">
        <v>32</v>
      </c>
      <c r="AH54" s="73" t="n">
        <v>0</v>
      </c>
      <c r="AI54" s="73" t="s">
        <v>32</v>
      </c>
      <c r="AJ54" s="73" t="s">
        <v>32</v>
      </c>
      <c r="AK54" s="73" t="n">
        <v>0</v>
      </c>
      <c r="AL54" s="73" t="s">
        <v>32</v>
      </c>
      <c r="AM54" s="73" t="s">
        <v>32</v>
      </c>
      <c r="AN54" s="73" t="n">
        <v>0</v>
      </c>
      <c r="AO54" s="73" t="s">
        <v>32</v>
      </c>
      <c r="AP54" s="73" t="s">
        <v>32</v>
      </c>
      <c r="AQ54" s="73" t="n">
        <v>0</v>
      </c>
      <c r="AR54" s="73" t="s">
        <v>32</v>
      </c>
      <c r="AS54" s="73" t="s">
        <v>32</v>
      </c>
      <c r="AT54" s="73" t="s">
        <v>32</v>
      </c>
      <c r="AU54" s="73" t="n">
        <v>0</v>
      </c>
      <c r="AV54" s="73" t="s">
        <v>32</v>
      </c>
      <c r="AW54" s="73" t="n">
        <v>2</v>
      </c>
      <c r="AX54" s="73" t="s">
        <v>32</v>
      </c>
      <c r="AY54" s="73" t="s">
        <v>32</v>
      </c>
      <c r="AZ54" s="73" t="n">
        <v>0</v>
      </c>
      <c r="BA54" s="73" t="s">
        <v>32</v>
      </c>
      <c r="BB54" s="17" t="n">
        <v>1</v>
      </c>
      <c r="BC54" s="17" t="s">
        <v>32</v>
      </c>
      <c r="BD54" s="17" t="s">
        <v>32</v>
      </c>
      <c r="BE54" s="17" t="s">
        <v>32</v>
      </c>
      <c r="BF54" s="17" t="s">
        <v>32</v>
      </c>
      <c r="BG54" s="17" t="s">
        <v>32</v>
      </c>
      <c r="BH54" s="17" t="s">
        <v>32</v>
      </c>
      <c r="BI54" s="17" t="s">
        <v>32</v>
      </c>
      <c r="BJ54" s="17" t="s">
        <v>32</v>
      </c>
      <c r="BK54" s="17" t="s">
        <v>32</v>
      </c>
      <c r="BL54" s="17" t="s">
        <v>32</v>
      </c>
      <c r="BM54" s="17"/>
      <c r="BN54" s="17"/>
      <c r="BO54" s="17"/>
    </row>
    <row r="55" customFormat="false" ht="12.75" hidden="false" customHeight="false" outlineLevel="0" collapsed="false">
      <c r="A55" s="71" t="s">
        <v>263</v>
      </c>
      <c r="B55" s="72" t="s">
        <v>265</v>
      </c>
      <c r="C55" s="17" t="n">
        <v>4545</v>
      </c>
      <c r="D55" s="17" t="n">
        <v>4641</v>
      </c>
      <c r="E55" s="17" t="n">
        <v>4568</v>
      </c>
      <c r="F55" s="17" t="n">
        <v>4646</v>
      </c>
      <c r="G55" s="17" t="n">
        <v>4550</v>
      </c>
      <c r="H55" s="17" t="n">
        <v>4818</v>
      </c>
      <c r="I55" s="17" t="n">
        <v>4570</v>
      </c>
      <c r="J55" s="17" t="n">
        <v>4558</v>
      </c>
      <c r="K55" s="17" t="s">
        <v>1599</v>
      </c>
      <c r="L55" s="17" t="n">
        <v>4574</v>
      </c>
      <c r="M55" s="17" t="n">
        <v>4540</v>
      </c>
      <c r="N55" s="17" t="n">
        <v>4617</v>
      </c>
      <c r="O55" s="17" t="s">
        <v>32</v>
      </c>
      <c r="P55" s="17" t="s">
        <v>32</v>
      </c>
      <c r="Q55" s="17" t="s">
        <v>32</v>
      </c>
      <c r="R55" s="17" t="s">
        <v>32</v>
      </c>
      <c r="S55" s="17" t="s">
        <v>32</v>
      </c>
      <c r="T55" s="17" t="s">
        <v>32</v>
      </c>
      <c r="U55" s="17" t="s">
        <v>32</v>
      </c>
      <c r="V55" s="73" t="n">
        <v>0</v>
      </c>
      <c r="W55" s="73" t="n">
        <v>0</v>
      </c>
      <c r="X55" s="73" t="s">
        <v>32</v>
      </c>
      <c r="Y55" s="73" t="s">
        <v>32</v>
      </c>
      <c r="Z55" s="73" t="n">
        <v>0</v>
      </c>
      <c r="AA55" s="73" t="s">
        <v>32</v>
      </c>
      <c r="AB55" s="73" t="s">
        <v>32</v>
      </c>
      <c r="AC55" s="73" t="s">
        <v>32</v>
      </c>
      <c r="AD55" s="73" t="n">
        <v>0</v>
      </c>
      <c r="AE55" s="73" t="s">
        <v>32</v>
      </c>
      <c r="AF55" s="73" t="s">
        <v>32</v>
      </c>
      <c r="AG55" s="73" t="s">
        <v>32</v>
      </c>
      <c r="AH55" s="73" t="n">
        <v>0</v>
      </c>
      <c r="AI55" s="73" t="s">
        <v>32</v>
      </c>
      <c r="AJ55" s="73" t="s">
        <v>32</v>
      </c>
      <c r="AK55" s="73" t="n">
        <v>1</v>
      </c>
      <c r="AL55" s="73" t="s">
        <v>32</v>
      </c>
      <c r="AM55" s="73" t="s">
        <v>32</v>
      </c>
      <c r="AN55" s="73" t="n">
        <v>1</v>
      </c>
      <c r="AO55" s="73" t="s">
        <v>32</v>
      </c>
      <c r="AP55" s="73" t="s">
        <v>32</v>
      </c>
      <c r="AQ55" s="73" t="n">
        <v>3</v>
      </c>
      <c r="AR55" s="73" t="s">
        <v>32</v>
      </c>
      <c r="AS55" s="73" t="s">
        <v>32</v>
      </c>
      <c r="AT55" s="73" t="s">
        <v>32</v>
      </c>
      <c r="AU55" s="73" t="n">
        <v>1</v>
      </c>
      <c r="AV55" s="73" t="s">
        <v>32</v>
      </c>
      <c r="AW55" s="73" t="n">
        <v>1</v>
      </c>
      <c r="AX55" s="73" t="s">
        <v>32</v>
      </c>
      <c r="AY55" s="73" t="s">
        <v>32</v>
      </c>
      <c r="AZ55" s="73" t="n">
        <v>1</v>
      </c>
      <c r="BA55" s="73" t="s">
        <v>32</v>
      </c>
      <c r="BB55" s="17" t="n">
        <v>1</v>
      </c>
      <c r="BC55" s="17" t="s">
        <v>32</v>
      </c>
      <c r="BD55" s="17" t="n">
        <v>1</v>
      </c>
      <c r="BE55" s="17" t="s">
        <v>32</v>
      </c>
      <c r="BF55" s="17" t="n">
        <v>1</v>
      </c>
      <c r="BG55" s="17" t="s">
        <v>32</v>
      </c>
      <c r="BH55" s="17" t="s">
        <v>32</v>
      </c>
      <c r="BI55" s="17" t="s">
        <v>32</v>
      </c>
      <c r="BJ55" s="17" t="s">
        <v>32</v>
      </c>
      <c r="BK55" s="17" t="s">
        <v>32</v>
      </c>
      <c r="BL55" s="17" t="s">
        <v>32</v>
      </c>
      <c r="BM55" s="17"/>
      <c r="BN55" s="17"/>
      <c r="BO55" s="17"/>
    </row>
    <row r="56" customFormat="false" ht="12.75" hidden="false" customHeight="false" outlineLevel="0" collapsed="false">
      <c r="A56" s="71" t="s">
        <v>270</v>
      </c>
      <c r="B56" s="72" t="s">
        <v>265</v>
      </c>
      <c r="C56" s="17" t="n">
        <v>5227</v>
      </c>
      <c r="D56" s="17" t="n">
        <v>5231</v>
      </c>
      <c r="E56" s="17" t="s">
        <v>1611</v>
      </c>
      <c r="F56" s="17" t="n">
        <v>4550</v>
      </c>
      <c r="G56" s="17" t="n">
        <v>5228</v>
      </c>
      <c r="H56" s="17" t="n">
        <v>6399</v>
      </c>
      <c r="I56" s="17" t="n">
        <v>5225</v>
      </c>
      <c r="J56" s="17" t="n">
        <v>6398</v>
      </c>
      <c r="K56" s="17" t="s">
        <v>32</v>
      </c>
      <c r="L56" s="17" t="s">
        <v>32</v>
      </c>
      <c r="M56" s="17" t="s">
        <v>32</v>
      </c>
      <c r="N56" s="17" t="s">
        <v>32</v>
      </c>
      <c r="O56" s="17" t="s">
        <v>32</v>
      </c>
      <c r="P56" s="17" t="s">
        <v>32</v>
      </c>
      <c r="Q56" s="17" t="s">
        <v>32</v>
      </c>
      <c r="R56" s="17" t="s">
        <v>32</v>
      </c>
      <c r="S56" s="17" t="s">
        <v>32</v>
      </c>
      <c r="T56" s="17" t="s">
        <v>32</v>
      </c>
      <c r="U56" s="17" t="s">
        <v>32</v>
      </c>
      <c r="V56" s="73" t="n">
        <v>1</v>
      </c>
      <c r="W56" s="73" t="s">
        <v>32</v>
      </c>
      <c r="X56" s="73" t="s">
        <v>32</v>
      </c>
      <c r="Y56" s="73" t="s">
        <v>32</v>
      </c>
      <c r="Z56" s="73" t="n">
        <v>1</v>
      </c>
      <c r="AA56" s="73" t="s">
        <v>32</v>
      </c>
      <c r="AB56" s="73" t="s">
        <v>32</v>
      </c>
      <c r="AC56" s="73" t="s">
        <v>32</v>
      </c>
      <c r="AD56" s="73" t="n">
        <v>3</v>
      </c>
      <c r="AE56" s="73" t="s">
        <v>32</v>
      </c>
      <c r="AF56" s="73" t="s">
        <v>32</v>
      </c>
      <c r="AG56" s="73" t="s">
        <v>32</v>
      </c>
      <c r="AH56" s="73" t="n">
        <v>1</v>
      </c>
      <c r="AI56" s="73" t="s">
        <v>32</v>
      </c>
      <c r="AJ56" s="73" t="s">
        <v>32</v>
      </c>
      <c r="AK56" s="73" t="n">
        <v>1</v>
      </c>
      <c r="AL56" s="73" t="s">
        <v>32</v>
      </c>
      <c r="AM56" s="73" t="s">
        <v>32</v>
      </c>
      <c r="AN56" s="73" t="n">
        <v>1</v>
      </c>
      <c r="AO56" s="73" t="s">
        <v>32</v>
      </c>
      <c r="AP56" s="73" t="s">
        <v>32</v>
      </c>
      <c r="AQ56" s="73" t="n">
        <v>1</v>
      </c>
      <c r="AR56" s="73" t="n">
        <v>1</v>
      </c>
      <c r="AS56" s="73" t="s">
        <v>32</v>
      </c>
      <c r="AT56" s="73" t="s">
        <v>32</v>
      </c>
      <c r="AU56" s="73" t="n">
        <v>1</v>
      </c>
      <c r="AV56" s="73" t="n">
        <v>1</v>
      </c>
      <c r="AW56" s="73" t="s">
        <v>32</v>
      </c>
      <c r="AX56" s="73" t="s">
        <v>32</v>
      </c>
      <c r="AY56" s="73" t="s">
        <v>32</v>
      </c>
      <c r="AZ56" s="73" t="s">
        <v>32</v>
      </c>
      <c r="BA56" s="73" t="s">
        <v>32</v>
      </c>
      <c r="BB56" s="17" t="s">
        <v>32</v>
      </c>
      <c r="BC56" s="17" t="s">
        <v>32</v>
      </c>
      <c r="BD56" s="17" t="s">
        <v>32</v>
      </c>
      <c r="BE56" s="17" t="s">
        <v>32</v>
      </c>
      <c r="BF56" s="17" t="s">
        <v>32</v>
      </c>
      <c r="BG56" s="17" t="s">
        <v>32</v>
      </c>
      <c r="BH56" s="17" t="s">
        <v>32</v>
      </c>
      <c r="BI56" s="17" t="s">
        <v>32</v>
      </c>
      <c r="BJ56" s="17" t="s">
        <v>32</v>
      </c>
      <c r="BK56" s="17" t="s">
        <v>32</v>
      </c>
      <c r="BL56" s="17" t="s">
        <v>32</v>
      </c>
      <c r="BM56" s="17"/>
      <c r="BN56" s="17"/>
      <c r="BO56" s="17"/>
    </row>
    <row r="57" customFormat="false" ht="12.75" hidden="false" customHeight="false" outlineLevel="0" collapsed="false">
      <c r="A57" s="71" t="s">
        <v>276</v>
      </c>
      <c r="B57" s="72" t="s">
        <v>265</v>
      </c>
      <c r="C57" s="17" t="n">
        <v>6404</v>
      </c>
      <c r="D57" s="17" t="n">
        <v>6400</v>
      </c>
      <c r="E57" s="17" t="n">
        <v>5236</v>
      </c>
      <c r="F57" s="17" t="n">
        <v>5225</v>
      </c>
      <c r="G57" s="17" t="n">
        <v>5227</v>
      </c>
      <c r="H57" s="17" t="n">
        <v>5221</v>
      </c>
      <c r="I57" s="17" t="n">
        <v>5243</v>
      </c>
      <c r="J57" s="17" t="s">
        <v>32</v>
      </c>
      <c r="K57" s="17" t="s">
        <v>32</v>
      </c>
      <c r="L57" s="17" t="s">
        <v>32</v>
      </c>
      <c r="M57" s="17" t="s">
        <v>32</v>
      </c>
      <c r="N57" s="17" t="s">
        <v>32</v>
      </c>
      <c r="O57" s="17" t="s">
        <v>32</v>
      </c>
      <c r="P57" s="17" t="s">
        <v>32</v>
      </c>
      <c r="Q57" s="17" t="s">
        <v>32</v>
      </c>
      <c r="R57" s="17" t="s">
        <v>32</v>
      </c>
      <c r="S57" s="17" t="s">
        <v>32</v>
      </c>
      <c r="T57" s="17" t="s">
        <v>32</v>
      </c>
      <c r="U57" s="17" t="s">
        <v>32</v>
      </c>
      <c r="V57" s="73" t="n">
        <v>1</v>
      </c>
      <c r="W57" s="73" t="s">
        <v>32</v>
      </c>
      <c r="X57" s="73" t="s">
        <v>32</v>
      </c>
      <c r="Y57" s="73" t="s">
        <v>32</v>
      </c>
      <c r="Z57" s="73" t="n">
        <v>0</v>
      </c>
      <c r="AA57" s="73" t="s">
        <v>32</v>
      </c>
      <c r="AB57" s="73" t="s">
        <v>32</v>
      </c>
      <c r="AC57" s="73" t="s">
        <v>32</v>
      </c>
      <c r="AD57" s="73" t="n">
        <v>3</v>
      </c>
      <c r="AE57" s="73" t="s">
        <v>32</v>
      </c>
      <c r="AF57" s="73" t="s">
        <v>32</v>
      </c>
      <c r="AG57" s="73" t="s">
        <v>32</v>
      </c>
      <c r="AH57" s="73" t="n">
        <v>3</v>
      </c>
      <c r="AI57" s="73" t="n">
        <v>2</v>
      </c>
      <c r="AJ57" s="73" t="s">
        <v>32</v>
      </c>
      <c r="AK57" s="73" t="n">
        <v>1</v>
      </c>
      <c r="AL57" s="73" t="n">
        <v>1</v>
      </c>
      <c r="AM57" s="73" t="s">
        <v>32</v>
      </c>
      <c r="AN57" s="73" t="n">
        <v>1</v>
      </c>
      <c r="AO57" s="73" t="s">
        <v>32</v>
      </c>
      <c r="AP57" s="73" t="s">
        <v>32</v>
      </c>
      <c r="AQ57" s="73" t="n">
        <v>1</v>
      </c>
      <c r="AR57" s="73" t="s">
        <v>32</v>
      </c>
      <c r="AS57" s="73" t="s">
        <v>32</v>
      </c>
      <c r="AT57" s="73" t="s">
        <v>32</v>
      </c>
      <c r="AU57" s="73" t="s">
        <v>32</v>
      </c>
      <c r="AV57" s="73" t="s">
        <v>32</v>
      </c>
      <c r="AW57" s="73" t="s">
        <v>32</v>
      </c>
      <c r="AX57" s="73" t="s">
        <v>32</v>
      </c>
      <c r="AY57" s="73" t="s">
        <v>32</v>
      </c>
      <c r="AZ57" s="73" t="s">
        <v>32</v>
      </c>
      <c r="BA57" s="73" t="s">
        <v>32</v>
      </c>
      <c r="BB57" s="17" t="s">
        <v>32</v>
      </c>
      <c r="BC57" s="17" t="s">
        <v>32</v>
      </c>
      <c r="BD57" s="17" t="s">
        <v>32</v>
      </c>
      <c r="BE57" s="17" t="s">
        <v>32</v>
      </c>
      <c r="BF57" s="17" t="s">
        <v>32</v>
      </c>
      <c r="BG57" s="17" t="s">
        <v>32</v>
      </c>
      <c r="BH57" s="17" t="s">
        <v>32</v>
      </c>
      <c r="BI57" s="17" t="s">
        <v>32</v>
      </c>
      <c r="BJ57" s="17" t="s">
        <v>32</v>
      </c>
      <c r="BK57" s="17" t="s">
        <v>32</v>
      </c>
      <c r="BL57" s="17" t="s">
        <v>32</v>
      </c>
      <c r="BM57" s="17"/>
      <c r="BN57" s="17"/>
      <c r="BO57" s="17"/>
    </row>
    <row r="58" customFormat="false" ht="12.75" hidden="false" customHeight="false" outlineLevel="0" collapsed="false">
      <c r="A58" s="71" t="s">
        <v>280</v>
      </c>
      <c r="B58" s="72" t="s">
        <v>265</v>
      </c>
      <c r="C58" s="17" t="s">
        <v>32</v>
      </c>
      <c r="D58" s="17" t="s">
        <v>32</v>
      </c>
      <c r="E58" s="17" t="s">
        <v>32</v>
      </c>
      <c r="F58" s="17" t="s">
        <v>32</v>
      </c>
      <c r="G58" s="17" t="s">
        <v>32</v>
      </c>
      <c r="H58" s="17" t="s">
        <v>32</v>
      </c>
      <c r="I58" s="17" t="s">
        <v>32</v>
      </c>
      <c r="J58" s="17" t="s">
        <v>32</v>
      </c>
      <c r="K58" s="17" t="s">
        <v>32</v>
      </c>
      <c r="L58" s="17" t="s">
        <v>32</v>
      </c>
      <c r="M58" s="17" t="s">
        <v>32</v>
      </c>
      <c r="N58" s="17" t="s">
        <v>32</v>
      </c>
      <c r="O58" s="17" t="s">
        <v>32</v>
      </c>
      <c r="P58" s="17" t="s">
        <v>32</v>
      </c>
      <c r="Q58" s="17" t="s">
        <v>32</v>
      </c>
      <c r="R58" s="17" t="s">
        <v>32</v>
      </c>
      <c r="S58" s="17" t="s">
        <v>32</v>
      </c>
      <c r="T58" s="17" t="s">
        <v>32</v>
      </c>
      <c r="U58" s="17" t="s">
        <v>32</v>
      </c>
      <c r="V58" s="73" t="s">
        <v>32</v>
      </c>
      <c r="W58" s="73" t="s">
        <v>32</v>
      </c>
      <c r="X58" s="73" t="s">
        <v>32</v>
      </c>
      <c r="Y58" s="73" t="s">
        <v>32</v>
      </c>
      <c r="Z58" s="73" t="s">
        <v>32</v>
      </c>
      <c r="AA58" s="73" t="s">
        <v>32</v>
      </c>
      <c r="AB58" s="73" t="s">
        <v>32</v>
      </c>
      <c r="AC58" s="73" t="s">
        <v>32</v>
      </c>
      <c r="AD58" s="73" t="s">
        <v>32</v>
      </c>
      <c r="AE58" s="73" t="s">
        <v>32</v>
      </c>
      <c r="AF58" s="73" t="s">
        <v>32</v>
      </c>
      <c r="AG58" s="73" t="s">
        <v>32</v>
      </c>
      <c r="AH58" s="73" t="s">
        <v>32</v>
      </c>
      <c r="AI58" s="73" t="s">
        <v>32</v>
      </c>
      <c r="AJ58" s="73" t="s">
        <v>32</v>
      </c>
      <c r="AK58" s="73" t="s">
        <v>32</v>
      </c>
      <c r="AL58" s="73" t="s">
        <v>32</v>
      </c>
      <c r="AM58" s="73" t="s">
        <v>32</v>
      </c>
      <c r="AN58" s="73" t="s">
        <v>32</v>
      </c>
      <c r="AO58" s="73" t="s">
        <v>32</v>
      </c>
      <c r="AP58" s="73" t="s">
        <v>32</v>
      </c>
      <c r="AQ58" s="73" t="s">
        <v>32</v>
      </c>
      <c r="AR58" s="73" t="s">
        <v>32</v>
      </c>
      <c r="AS58" s="73" t="s">
        <v>32</v>
      </c>
      <c r="AT58" s="73" t="s">
        <v>32</v>
      </c>
      <c r="AU58" s="73" t="s">
        <v>32</v>
      </c>
      <c r="AV58" s="73" t="s">
        <v>32</v>
      </c>
      <c r="AW58" s="73" t="s">
        <v>32</v>
      </c>
      <c r="AX58" s="73" t="s">
        <v>32</v>
      </c>
      <c r="AY58" s="73" t="s">
        <v>32</v>
      </c>
      <c r="AZ58" s="73" t="s">
        <v>32</v>
      </c>
      <c r="BA58" s="73" t="s">
        <v>32</v>
      </c>
      <c r="BB58" s="17" t="s">
        <v>32</v>
      </c>
      <c r="BC58" s="17" t="s">
        <v>32</v>
      </c>
      <c r="BD58" s="17" t="s">
        <v>32</v>
      </c>
      <c r="BE58" s="17" t="s">
        <v>32</v>
      </c>
      <c r="BF58" s="17" t="s">
        <v>32</v>
      </c>
      <c r="BG58" s="17" t="s">
        <v>32</v>
      </c>
      <c r="BH58" s="17" t="s">
        <v>32</v>
      </c>
      <c r="BI58" s="17" t="s">
        <v>32</v>
      </c>
      <c r="BJ58" s="17" t="s">
        <v>32</v>
      </c>
      <c r="BK58" s="17" t="s">
        <v>32</v>
      </c>
      <c r="BL58" s="17" t="s">
        <v>32</v>
      </c>
      <c r="BM58" s="17"/>
      <c r="BN58" s="17"/>
      <c r="BO58" s="17"/>
    </row>
    <row r="59" customFormat="false" ht="12.75" hidden="false" customHeight="false" outlineLevel="0" collapsed="false">
      <c r="A59" s="71" t="s">
        <v>282</v>
      </c>
      <c r="B59" s="72" t="s">
        <v>265</v>
      </c>
      <c r="C59" s="17" t="n">
        <v>6492</v>
      </c>
      <c r="D59" s="17" t="n">
        <v>6439</v>
      </c>
      <c r="E59" s="17" t="n">
        <v>6473</v>
      </c>
      <c r="F59" s="17" t="n">
        <v>6474</v>
      </c>
      <c r="G59" s="17" t="n">
        <v>6490</v>
      </c>
      <c r="H59" s="17" t="s">
        <v>1586</v>
      </c>
      <c r="I59" s="17" t="n">
        <v>6480</v>
      </c>
      <c r="J59" s="17" t="n">
        <v>6472</v>
      </c>
      <c r="K59" s="17" t="n">
        <v>6425</v>
      </c>
      <c r="L59" s="17" t="s">
        <v>1599</v>
      </c>
      <c r="M59" s="17" t="s">
        <v>32</v>
      </c>
      <c r="N59" s="17" t="s">
        <v>32</v>
      </c>
      <c r="O59" s="17" t="s">
        <v>32</v>
      </c>
      <c r="P59" s="17" t="s">
        <v>32</v>
      </c>
      <c r="Q59" s="17" t="s">
        <v>32</v>
      </c>
      <c r="R59" s="17" t="s">
        <v>32</v>
      </c>
      <c r="S59" s="17" t="s">
        <v>32</v>
      </c>
      <c r="T59" s="17" t="s">
        <v>32</v>
      </c>
      <c r="U59" s="17" t="s">
        <v>32</v>
      </c>
      <c r="V59" s="73" t="n">
        <v>3</v>
      </c>
      <c r="W59" s="73" t="s">
        <v>32</v>
      </c>
      <c r="X59" s="73" t="s">
        <v>32</v>
      </c>
      <c r="Y59" s="73" t="s">
        <v>32</v>
      </c>
      <c r="Z59" s="73" t="n">
        <v>4</v>
      </c>
      <c r="AA59" s="73" t="n">
        <v>4</v>
      </c>
      <c r="AB59" s="73" t="s">
        <v>32</v>
      </c>
      <c r="AC59" s="73" t="s">
        <v>32</v>
      </c>
      <c r="AD59" s="73" t="n">
        <v>2</v>
      </c>
      <c r="AE59" s="73" t="n">
        <v>2</v>
      </c>
      <c r="AF59" s="73" t="s">
        <v>32</v>
      </c>
      <c r="AG59" s="73" t="s">
        <v>32</v>
      </c>
      <c r="AH59" s="73" t="n">
        <v>2</v>
      </c>
      <c r="AI59" s="73" t="s">
        <v>32</v>
      </c>
      <c r="AJ59" s="73" t="s">
        <v>32</v>
      </c>
      <c r="AK59" s="73" t="n">
        <v>4</v>
      </c>
      <c r="AL59" s="73" t="s">
        <v>32</v>
      </c>
      <c r="AM59" s="73" t="s">
        <v>32</v>
      </c>
      <c r="AN59" s="73" t="n">
        <v>3</v>
      </c>
      <c r="AO59" s="73" t="s">
        <v>32</v>
      </c>
      <c r="AP59" s="73" t="s">
        <v>32</v>
      </c>
      <c r="AQ59" s="73" t="n">
        <v>1</v>
      </c>
      <c r="AR59" s="73" t="s">
        <v>32</v>
      </c>
      <c r="AS59" s="73" t="s">
        <v>32</v>
      </c>
      <c r="AT59" s="73" t="s">
        <v>32</v>
      </c>
      <c r="AU59" s="73" t="n">
        <v>5</v>
      </c>
      <c r="AV59" s="73" t="n">
        <v>5</v>
      </c>
      <c r="AW59" s="73" t="n">
        <v>1</v>
      </c>
      <c r="AX59" s="73" t="s">
        <v>32</v>
      </c>
      <c r="AY59" s="73" t="s">
        <v>32</v>
      </c>
      <c r="AZ59" s="73" t="n">
        <v>0</v>
      </c>
      <c r="BA59" s="73" t="s">
        <v>32</v>
      </c>
      <c r="BB59" s="17" t="s">
        <v>32</v>
      </c>
      <c r="BC59" s="17" t="s">
        <v>32</v>
      </c>
      <c r="BD59" s="17" t="s">
        <v>32</v>
      </c>
      <c r="BE59" s="17" t="s">
        <v>32</v>
      </c>
      <c r="BF59" s="17" t="s">
        <v>32</v>
      </c>
      <c r="BG59" s="17" t="s">
        <v>32</v>
      </c>
      <c r="BH59" s="17" t="s">
        <v>32</v>
      </c>
      <c r="BI59" s="17" t="s">
        <v>32</v>
      </c>
      <c r="BJ59" s="17" t="s">
        <v>32</v>
      </c>
      <c r="BK59" s="17" t="s">
        <v>32</v>
      </c>
      <c r="BL59" s="17" t="s">
        <v>32</v>
      </c>
      <c r="BM59" s="17"/>
      <c r="BN59" s="17"/>
      <c r="BO59" s="17"/>
    </row>
    <row r="60" customFormat="false" ht="12.75" hidden="false" customHeight="false" outlineLevel="0" collapsed="false">
      <c r="A60" s="71" t="s">
        <v>285</v>
      </c>
      <c r="B60" s="72" t="s">
        <v>265</v>
      </c>
      <c r="C60" s="17" t="n">
        <v>7927</v>
      </c>
      <c r="D60" s="17" t="n">
        <v>6404</v>
      </c>
      <c r="E60" s="17" t="n">
        <v>5225</v>
      </c>
      <c r="F60" s="17" t="n">
        <v>5243</v>
      </c>
      <c r="G60" s="17" t="n">
        <v>6410</v>
      </c>
      <c r="H60" s="17" t="n">
        <v>6399</v>
      </c>
      <c r="I60" s="17" t="n">
        <v>6408</v>
      </c>
      <c r="J60" s="17" t="n">
        <v>6132</v>
      </c>
      <c r="K60" s="17" t="n">
        <v>6405</v>
      </c>
      <c r="L60" s="17" t="n">
        <v>7277</v>
      </c>
      <c r="M60" s="17" t="n">
        <v>6407</v>
      </c>
      <c r="N60" s="17" t="s">
        <v>32</v>
      </c>
      <c r="O60" s="17" t="s">
        <v>32</v>
      </c>
      <c r="P60" s="17" t="s">
        <v>32</v>
      </c>
      <c r="Q60" s="17" t="s">
        <v>32</v>
      </c>
      <c r="R60" s="17" t="s">
        <v>32</v>
      </c>
      <c r="S60" s="17" t="s">
        <v>32</v>
      </c>
      <c r="T60" s="17" t="s">
        <v>32</v>
      </c>
      <c r="U60" s="17" t="s">
        <v>32</v>
      </c>
      <c r="V60" s="73" t="n">
        <v>1</v>
      </c>
      <c r="W60" s="73" t="s">
        <v>32</v>
      </c>
      <c r="X60" s="73" t="s">
        <v>32</v>
      </c>
      <c r="Y60" s="73" t="s">
        <v>32</v>
      </c>
      <c r="Z60" s="73" t="n">
        <v>1</v>
      </c>
      <c r="AA60" s="73" t="n">
        <v>1</v>
      </c>
      <c r="AB60" s="73" t="s">
        <v>32</v>
      </c>
      <c r="AC60" s="73" t="s">
        <v>32</v>
      </c>
      <c r="AD60" s="73" t="n">
        <v>3</v>
      </c>
      <c r="AE60" s="73" t="s">
        <v>32</v>
      </c>
      <c r="AF60" s="73" t="s">
        <v>32</v>
      </c>
      <c r="AG60" s="73" t="s">
        <v>32</v>
      </c>
      <c r="AH60" s="73" t="n">
        <v>1</v>
      </c>
      <c r="AI60" s="73" t="s">
        <v>32</v>
      </c>
      <c r="AJ60" s="73" t="s">
        <v>32</v>
      </c>
      <c r="AK60" s="73" t="n">
        <v>1</v>
      </c>
      <c r="AL60" s="73" t="s">
        <v>32</v>
      </c>
      <c r="AM60" s="73" t="s">
        <v>32</v>
      </c>
      <c r="AN60" s="73" t="n">
        <v>2</v>
      </c>
      <c r="AO60" s="73" t="s">
        <v>32</v>
      </c>
      <c r="AP60" s="73" t="s">
        <v>32</v>
      </c>
      <c r="AQ60" s="73" t="n">
        <v>1</v>
      </c>
      <c r="AR60" s="73" t="s">
        <v>32</v>
      </c>
      <c r="AS60" s="73" t="s">
        <v>32</v>
      </c>
      <c r="AT60" s="73" t="s">
        <v>32</v>
      </c>
      <c r="AU60" s="73" t="n">
        <v>1</v>
      </c>
      <c r="AV60" s="73" t="s">
        <v>32</v>
      </c>
      <c r="AW60" s="73" t="n">
        <v>1</v>
      </c>
      <c r="AX60" s="73" t="s">
        <v>32</v>
      </c>
      <c r="AY60" s="73" t="s">
        <v>32</v>
      </c>
      <c r="AZ60" s="73" t="n">
        <v>0</v>
      </c>
      <c r="BA60" s="73" t="s">
        <v>32</v>
      </c>
      <c r="BB60" s="17" t="n">
        <v>1</v>
      </c>
      <c r="BC60" s="17" t="s">
        <v>32</v>
      </c>
      <c r="BD60" s="17" t="s">
        <v>32</v>
      </c>
      <c r="BE60" s="17" t="s">
        <v>32</v>
      </c>
      <c r="BF60" s="17" t="s">
        <v>32</v>
      </c>
      <c r="BG60" s="17" t="s">
        <v>32</v>
      </c>
      <c r="BH60" s="17" t="s">
        <v>32</v>
      </c>
      <c r="BI60" s="17" t="s">
        <v>32</v>
      </c>
      <c r="BJ60" s="17" t="s">
        <v>32</v>
      </c>
      <c r="BK60" s="17" t="s">
        <v>32</v>
      </c>
      <c r="BL60" s="17" t="s">
        <v>32</v>
      </c>
      <c r="BM60" s="17"/>
      <c r="BN60" s="17"/>
      <c r="BO60" s="17"/>
    </row>
    <row r="61" customFormat="false" ht="12.75" hidden="false" customHeight="false" outlineLevel="0" collapsed="false">
      <c r="A61" s="71" t="s">
        <v>288</v>
      </c>
      <c r="B61" s="72" t="s">
        <v>265</v>
      </c>
      <c r="C61" s="17" t="n">
        <v>6399</v>
      </c>
      <c r="D61" s="17" t="n">
        <v>6398</v>
      </c>
      <c r="E61" s="17" t="n">
        <v>6397</v>
      </c>
      <c r="F61" s="17" t="n">
        <v>4627</v>
      </c>
      <c r="G61" s="17" t="n">
        <v>6404</v>
      </c>
      <c r="H61" s="17" t="n">
        <v>6400</v>
      </c>
      <c r="I61" s="17" t="n">
        <v>6410</v>
      </c>
      <c r="J61" s="17" t="s">
        <v>32</v>
      </c>
      <c r="K61" s="17" t="s">
        <v>32</v>
      </c>
      <c r="L61" s="17" t="s">
        <v>32</v>
      </c>
      <c r="M61" s="17" t="s">
        <v>32</v>
      </c>
      <c r="N61" s="17" t="s">
        <v>32</v>
      </c>
      <c r="O61" s="17" t="s">
        <v>32</v>
      </c>
      <c r="P61" s="17" t="s">
        <v>32</v>
      </c>
      <c r="Q61" s="17" t="s">
        <v>32</v>
      </c>
      <c r="R61" s="17" t="s">
        <v>32</v>
      </c>
      <c r="S61" s="17" t="s">
        <v>32</v>
      </c>
      <c r="T61" s="17" t="s">
        <v>32</v>
      </c>
      <c r="U61" s="17" t="s">
        <v>32</v>
      </c>
      <c r="V61" s="73" t="n">
        <v>1</v>
      </c>
      <c r="W61" s="73" t="s">
        <v>32</v>
      </c>
      <c r="X61" s="73" t="s">
        <v>32</v>
      </c>
      <c r="Y61" s="73" t="s">
        <v>32</v>
      </c>
      <c r="Z61" s="73" t="n">
        <v>1</v>
      </c>
      <c r="AA61" s="73" t="s">
        <v>32</v>
      </c>
      <c r="AB61" s="73" t="s">
        <v>32</v>
      </c>
      <c r="AC61" s="73" t="s">
        <v>32</v>
      </c>
      <c r="AD61" s="73" t="n">
        <v>1</v>
      </c>
      <c r="AE61" s="73" t="s">
        <v>32</v>
      </c>
      <c r="AF61" s="73" t="s">
        <v>32</v>
      </c>
      <c r="AG61" s="73" t="s">
        <v>32</v>
      </c>
      <c r="AH61" s="73" t="n">
        <v>1</v>
      </c>
      <c r="AI61" s="73" t="n">
        <v>1</v>
      </c>
      <c r="AJ61" s="73" t="s">
        <v>32</v>
      </c>
      <c r="AK61" s="73" t="n">
        <v>1</v>
      </c>
      <c r="AL61" s="73" t="n">
        <v>1</v>
      </c>
      <c r="AM61" s="73" t="s">
        <v>32</v>
      </c>
      <c r="AN61" s="73" t="n">
        <v>0</v>
      </c>
      <c r="AO61" s="73" t="s">
        <v>32</v>
      </c>
      <c r="AP61" s="73" t="s">
        <v>32</v>
      </c>
      <c r="AQ61" s="73" t="n">
        <v>1</v>
      </c>
      <c r="AR61" s="73" t="s">
        <v>32</v>
      </c>
      <c r="AS61" s="73" t="s">
        <v>32</v>
      </c>
      <c r="AT61" s="73" t="s">
        <v>32</v>
      </c>
      <c r="AU61" s="73" t="s">
        <v>32</v>
      </c>
      <c r="AV61" s="73" t="s">
        <v>32</v>
      </c>
      <c r="AW61" s="73" t="s">
        <v>32</v>
      </c>
      <c r="AX61" s="73" t="s">
        <v>32</v>
      </c>
      <c r="AY61" s="73" t="s">
        <v>32</v>
      </c>
      <c r="AZ61" s="73" t="s">
        <v>32</v>
      </c>
      <c r="BA61" s="73" t="s">
        <v>32</v>
      </c>
      <c r="BB61" s="17" t="s">
        <v>32</v>
      </c>
      <c r="BC61" s="17" t="s">
        <v>32</v>
      </c>
      <c r="BD61" s="17" t="s">
        <v>32</v>
      </c>
      <c r="BE61" s="17" t="s">
        <v>32</v>
      </c>
      <c r="BF61" s="17" t="s">
        <v>32</v>
      </c>
      <c r="BG61" s="17" t="s">
        <v>32</v>
      </c>
      <c r="BH61" s="17" t="s">
        <v>32</v>
      </c>
      <c r="BI61" s="17" t="s">
        <v>32</v>
      </c>
      <c r="BJ61" s="17" t="s">
        <v>32</v>
      </c>
      <c r="BK61" s="17" t="s">
        <v>32</v>
      </c>
      <c r="BL61" s="17" t="s">
        <v>32</v>
      </c>
      <c r="BM61" s="17"/>
      <c r="BN61" s="17"/>
      <c r="BO61" s="17"/>
    </row>
    <row r="62" customFormat="false" ht="12.75" hidden="false" customHeight="false" outlineLevel="0" collapsed="false">
      <c r="A62" s="71" t="s">
        <v>292</v>
      </c>
      <c r="B62" s="72" t="s">
        <v>206</v>
      </c>
      <c r="C62" s="17" t="n">
        <v>4602</v>
      </c>
      <c r="D62" s="17" t="n">
        <v>4598</v>
      </c>
      <c r="E62" s="17" t="n">
        <v>4609</v>
      </c>
      <c r="F62" s="17" t="n">
        <v>4641</v>
      </c>
      <c r="G62" s="17" t="n">
        <v>4606</v>
      </c>
      <c r="H62" s="17" t="n">
        <v>4588</v>
      </c>
      <c r="I62" s="17" t="n">
        <v>4585</v>
      </c>
      <c r="J62" s="17" t="n">
        <v>4591</v>
      </c>
      <c r="K62" s="17" t="n">
        <v>4627</v>
      </c>
      <c r="L62" s="17" t="s">
        <v>32</v>
      </c>
      <c r="M62" s="17" t="s">
        <v>32</v>
      </c>
      <c r="N62" s="17" t="s">
        <v>32</v>
      </c>
      <c r="O62" s="17" t="s">
        <v>32</v>
      </c>
      <c r="P62" s="17" t="s">
        <v>32</v>
      </c>
      <c r="Q62" s="17" t="s">
        <v>32</v>
      </c>
      <c r="R62" s="17" t="s">
        <v>32</v>
      </c>
      <c r="S62" s="17" t="s">
        <v>32</v>
      </c>
      <c r="T62" s="17" t="s">
        <v>32</v>
      </c>
      <c r="U62" s="17" t="s">
        <v>32</v>
      </c>
      <c r="V62" s="73" t="n">
        <v>2</v>
      </c>
      <c r="W62" s="73" t="s">
        <v>32</v>
      </c>
      <c r="X62" s="73" t="s">
        <v>32</v>
      </c>
      <c r="Y62" s="73" t="s">
        <v>32</v>
      </c>
      <c r="Z62" s="73" t="n">
        <v>4</v>
      </c>
      <c r="AA62" s="73" t="s">
        <v>32</v>
      </c>
      <c r="AB62" s="73" t="s">
        <v>32</v>
      </c>
      <c r="AC62" s="73" t="s">
        <v>32</v>
      </c>
      <c r="AD62" s="73" t="n">
        <v>1</v>
      </c>
      <c r="AE62" s="73" t="s">
        <v>32</v>
      </c>
      <c r="AF62" s="73" t="s">
        <v>32</v>
      </c>
      <c r="AG62" s="73" t="s">
        <v>32</v>
      </c>
      <c r="AH62" s="73" t="n">
        <v>2</v>
      </c>
      <c r="AI62" s="73" t="s">
        <v>32</v>
      </c>
      <c r="AJ62" s="73" t="s">
        <v>32</v>
      </c>
      <c r="AK62" s="73" t="n">
        <v>1</v>
      </c>
      <c r="AL62" s="73" t="s">
        <v>32</v>
      </c>
      <c r="AM62" s="73" t="s">
        <v>32</v>
      </c>
      <c r="AN62" s="73" t="n">
        <v>1</v>
      </c>
      <c r="AO62" s="73" t="s">
        <v>32</v>
      </c>
      <c r="AP62" s="73" t="s">
        <v>32</v>
      </c>
      <c r="AQ62" s="73" t="n">
        <v>1</v>
      </c>
      <c r="AR62" s="73" t="n">
        <v>1</v>
      </c>
      <c r="AS62" s="73" t="n">
        <v>1</v>
      </c>
      <c r="AT62" s="73" t="s">
        <v>32</v>
      </c>
      <c r="AU62" s="73" t="n">
        <v>1</v>
      </c>
      <c r="AV62" s="73" t="s">
        <v>32</v>
      </c>
      <c r="AW62" s="73" t="n">
        <v>1</v>
      </c>
      <c r="AX62" s="73" t="n">
        <v>1</v>
      </c>
      <c r="AY62" s="73" t="s">
        <v>32</v>
      </c>
      <c r="AZ62" s="73" t="s">
        <v>32</v>
      </c>
      <c r="BA62" s="73" t="s">
        <v>32</v>
      </c>
      <c r="BB62" s="17" t="s">
        <v>32</v>
      </c>
      <c r="BC62" s="17" t="s">
        <v>32</v>
      </c>
      <c r="BD62" s="17" t="s">
        <v>32</v>
      </c>
      <c r="BE62" s="17" t="s">
        <v>32</v>
      </c>
      <c r="BF62" s="17" t="s">
        <v>32</v>
      </c>
      <c r="BG62" s="17" t="s">
        <v>32</v>
      </c>
      <c r="BH62" s="17" t="s">
        <v>32</v>
      </c>
      <c r="BI62" s="17" t="s">
        <v>32</v>
      </c>
      <c r="BJ62" s="17" t="s">
        <v>32</v>
      </c>
      <c r="BK62" s="17" t="s">
        <v>32</v>
      </c>
      <c r="BL62" s="17" t="s">
        <v>32</v>
      </c>
      <c r="BM62" s="17"/>
      <c r="BN62" s="17"/>
      <c r="BO62" s="17"/>
    </row>
    <row r="63" customFormat="false" ht="12.75" hidden="false" customHeight="false" outlineLevel="0" collapsed="false">
      <c r="A63" s="71" t="s">
        <v>296</v>
      </c>
      <c r="B63" s="72" t="s">
        <v>265</v>
      </c>
      <c r="C63" s="17" t="s">
        <v>32</v>
      </c>
      <c r="D63" s="17" t="s">
        <v>32</v>
      </c>
      <c r="E63" s="17" t="s">
        <v>32</v>
      </c>
      <c r="F63" s="17" t="s">
        <v>32</v>
      </c>
      <c r="G63" s="17" t="s">
        <v>32</v>
      </c>
      <c r="H63" s="17" t="s">
        <v>32</v>
      </c>
      <c r="I63" s="17" t="s">
        <v>32</v>
      </c>
      <c r="J63" s="17" t="s">
        <v>32</v>
      </c>
      <c r="K63" s="17" t="s">
        <v>32</v>
      </c>
      <c r="L63" s="17" t="s">
        <v>32</v>
      </c>
      <c r="M63" s="17" t="s">
        <v>32</v>
      </c>
      <c r="N63" s="17" t="s">
        <v>32</v>
      </c>
      <c r="O63" s="17" t="s">
        <v>32</v>
      </c>
      <c r="P63" s="17" t="s">
        <v>32</v>
      </c>
      <c r="Q63" s="17" t="s">
        <v>32</v>
      </c>
      <c r="R63" s="17" t="s">
        <v>32</v>
      </c>
      <c r="S63" s="17" t="s">
        <v>32</v>
      </c>
      <c r="T63" s="17" t="s">
        <v>32</v>
      </c>
      <c r="U63" s="17" t="s">
        <v>32</v>
      </c>
      <c r="V63" s="73" t="s">
        <v>32</v>
      </c>
      <c r="W63" s="73" t="s">
        <v>32</v>
      </c>
      <c r="X63" s="73" t="s">
        <v>32</v>
      </c>
      <c r="Y63" s="73" t="s">
        <v>32</v>
      </c>
      <c r="Z63" s="73" t="s">
        <v>32</v>
      </c>
      <c r="AA63" s="73" t="s">
        <v>32</v>
      </c>
      <c r="AB63" s="73" t="s">
        <v>32</v>
      </c>
      <c r="AC63" s="73" t="s">
        <v>32</v>
      </c>
      <c r="AD63" s="73" t="s">
        <v>32</v>
      </c>
      <c r="AE63" s="73" t="s">
        <v>32</v>
      </c>
      <c r="AF63" s="73" t="s">
        <v>32</v>
      </c>
      <c r="AG63" s="73" t="s">
        <v>32</v>
      </c>
      <c r="AH63" s="73" t="s">
        <v>32</v>
      </c>
      <c r="AI63" s="73" t="s">
        <v>32</v>
      </c>
      <c r="AJ63" s="73" t="s">
        <v>32</v>
      </c>
      <c r="AK63" s="73" t="s">
        <v>32</v>
      </c>
      <c r="AL63" s="73" t="s">
        <v>32</v>
      </c>
      <c r="AM63" s="73" t="s">
        <v>32</v>
      </c>
      <c r="AN63" s="73" t="s">
        <v>32</v>
      </c>
      <c r="AO63" s="73" t="s">
        <v>32</v>
      </c>
      <c r="AP63" s="73" t="s">
        <v>32</v>
      </c>
      <c r="AQ63" s="73" t="s">
        <v>32</v>
      </c>
      <c r="AR63" s="73" t="s">
        <v>32</v>
      </c>
      <c r="AS63" s="73" t="s">
        <v>32</v>
      </c>
      <c r="AT63" s="73" t="s">
        <v>32</v>
      </c>
      <c r="AU63" s="73" t="s">
        <v>32</v>
      </c>
      <c r="AV63" s="73" t="s">
        <v>32</v>
      </c>
      <c r="AW63" s="73" t="s">
        <v>32</v>
      </c>
      <c r="AX63" s="73" t="s">
        <v>32</v>
      </c>
      <c r="AY63" s="73" t="s">
        <v>32</v>
      </c>
      <c r="AZ63" s="73" t="s">
        <v>32</v>
      </c>
      <c r="BA63" s="73" t="s">
        <v>32</v>
      </c>
      <c r="BB63" s="17" t="s">
        <v>32</v>
      </c>
      <c r="BC63" s="17" t="s">
        <v>32</v>
      </c>
      <c r="BD63" s="17" t="s">
        <v>32</v>
      </c>
      <c r="BE63" s="17" t="s">
        <v>32</v>
      </c>
      <c r="BF63" s="17" t="s">
        <v>32</v>
      </c>
      <c r="BG63" s="17" t="s">
        <v>32</v>
      </c>
      <c r="BH63" s="17" t="s">
        <v>32</v>
      </c>
      <c r="BI63" s="17" t="s">
        <v>32</v>
      </c>
      <c r="BJ63" s="17" t="s">
        <v>32</v>
      </c>
      <c r="BK63" s="17" t="s">
        <v>32</v>
      </c>
      <c r="BL63" s="17" t="s">
        <v>32</v>
      </c>
      <c r="BM63" s="17"/>
      <c r="BN63" s="17"/>
      <c r="BO63" s="17"/>
    </row>
    <row r="64" customFormat="false" ht="12.75" hidden="false" customHeight="false" outlineLevel="0" collapsed="false">
      <c r="A64" s="71" t="s">
        <v>298</v>
      </c>
      <c r="B64" s="72" t="s">
        <v>265</v>
      </c>
      <c r="C64" s="17" t="s">
        <v>32</v>
      </c>
      <c r="D64" s="17" t="s">
        <v>32</v>
      </c>
      <c r="E64" s="17" t="s">
        <v>32</v>
      </c>
      <c r="F64" s="17" t="s">
        <v>32</v>
      </c>
      <c r="G64" s="17" t="s">
        <v>32</v>
      </c>
      <c r="H64" s="17" t="s">
        <v>32</v>
      </c>
      <c r="I64" s="17" t="s">
        <v>32</v>
      </c>
      <c r="J64" s="17" t="s">
        <v>32</v>
      </c>
      <c r="K64" s="17" t="s">
        <v>32</v>
      </c>
      <c r="L64" s="17" t="s">
        <v>32</v>
      </c>
      <c r="M64" s="17" t="s">
        <v>32</v>
      </c>
      <c r="N64" s="17" t="s">
        <v>32</v>
      </c>
      <c r="O64" s="17" t="s">
        <v>32</v>
      </c>
      <c r="P64" s="17" t="s">
        <v>32</v>
      </c>
      <c r="Q64" s="17" t="s">
        <v>32</v>
      </c>
      <c r="R64" s="17" t="s">
        <v>32</v>
      </c>
      <c r="S64" s="17" t="s">
        <v>32</v>
      </c>
      <c r="T64" s="17" t="s">
        <v>32</v>
      </c>
      <c r="U64" s="17" t="s">
        <v>32</v>
      </c>
      <c r="V64" s="73" t="s">
        <v>32</v>
      </c>
      <c r="W64" s="73" t="s">
        <v>32</v>
      </c>
      <c r="X64" s="73" t="s">
        <v>32</v>
      </c>
      <c r="Y64" s="73" t="s">
        <v>32</v>
      </c>
      <c r="Z64" s="73" t="s">
        <v>32</v>
      </c>
      <c r="AA64" s="73" t="s">
        <v>32</v>
      </c>
      <c r="AB64" s="73" t="s">
        <v>32</v>
      </c>
      <c r="AC64" s="73" t="s">
        <v>32</v>
      </c>
      <c r="AD64" s="73" t="s">
        <v>32</v>
      </c>
      <c r="AE64" s="73" t="s">
        <v>32</v>
      </c>
      <c r="AF64" s="73" t="s">
        <v>32</v>
      </c>
      <c r="AG64" s="73" t="s">
        <v>32</v>
      </c>
      <c r="AH64" s="73" t="s">
        <v>32</v>
      </c>
      <c r="AI64" s="73" t="s">
        <v>32</v>
      </c>
      <c r="AJ64" s="73" t="s">
        <v>32</v>
      </c>
      <c r="AK64" s="73" t="s">
        <v>32</v>
      </c>
      <c r="AL64" s="73" t="s">
        <v>32</v>
      </c>
      <c r="AM64" s="73" t="s">
        <v>32</v>
      </c>
      <c r="AN64" s="73" t="s">
        <v>32</v>
      </c>
      <c r="AO64" s="73" t="s">
        <v>32</v>
      </c>
      <c r="AP64" s="73" t="s">
        <v>32</v>
      </c>
      <c r="AQ64" s="73" t="s">
        <v>32</v>
      </c>
      <c r="AR64" s="73" t="s">
        <v>32</v>
      </c>
      <c r="AS64" s="73" t="s">
        <v>32</v>
      </c>
      <c r="AT64" s="73" t="s">
        <v>32</v>
      </c>
      <c r="AU64" s="73" t="s">
        <v>32</v>
      </c>
      <c r="AV64" s="73" t="s">
        <v>32</v>
      </c>
      <c r="AW64" s="73" t="s">
        <v>32</v>
      </c>
      <c r="AX64" s="73" t="s">
        <v>32</v>
      </c>
      <c r="AY64" s="73" t="s">
        <v>32</v>
      </c>
      <c r="AZ64" s="73" t="s">
        <v>32</v>
      </c>
      <c r="BA64" s="73" t="s">
        <v>32</v>
      </c>
      <c r="BB64" s="17" t="s">
        <v>32</v>
      </c>
      <c r="BC64" s="17" t="s">
        <v>32</v>
      </c>
      <c r="BD64" s="17" t="s">
        <v>32</v>
      </c>
      <c r="BE64" s="17" t="s">
        <v>32</v>
      </c>
      <c r="BF64" s="17" t="s">
        <v>32</v>
      </c>
      <c r="BG64" s="17" t="s">
        <v>32</v>
      </c>
      <c r="BH64" s="17" t="s">
        <v>32</v>
      </c>
      <c r="BI64" s="17" t="s">
        <v>32</v>
      </c>
      <c r="BJ64" s="17" t="s">
        <v>32</v>
      </c>
      <c r="BK64" s="17" t="s">
        <v>32</v>
      </c>
      <c r="BL64" s="17" t="s">
        <v>32</v>
      </c>
      <c r="BM64" s="17"/>
      <c r="BN64" s="17"/>
      <c r="BO64" s="17"/>
    </row>
    <row r="65" customFormat="false" ht="12.75" hidden="false" customHeight="false" outlineLevel="0" collapsed="false">
      <c r="A65" s="71" t="s">
        <v>300</v>
      </c>
      <c r="B65" s="72" t="s">
        <v>265</v>
      </c>
      <c r="C65" s="17" t="s">
        <v>32</v>
      </c>
      <c r="D65" s="17" t="s">
        <v>32</v>
      </c>
      <c r="E65" s="17" t="s">
        <v>32</v>
      </c>
      <c r="F65" s="17" t="s">
        <v>32</v>
      </c>
      <c r="G65" s="17" t="s">
        <v>32</v>
      </c>
      <c r="H65" s="17" t="s">
        <v>32</v>
      </c>
      <c r="I65" s="17" t="s">
        <v>32</v>
      </c>
      <c r="J65" s="17" t="s">
        <v>32</v>
      </c>
      <c r="K65" s="17" t="s">
        <v>32</v>
      </c>
      <c r="L65" s="17" t="s">
        <v>32</v>
      </c>
      <c r="M65" s="17" t="s">
        <v>32</v>
      </c>
      <c r="N65" s="17" t="s">
        <v>32</v>
      </c>
      <c r="O65" s="17" t="s">
        <v>32</v>
      </c>
      <c r="P65" s="17" t="s">
        <v>32</v>
      </c>
      <c r="Q65" s="17" t="s">
        <v>32</v>
      </c>
      <c r="R65" s="17" t="s">
        <v>32</v>
      </c>
      <c r="S65" s="17" t="s">
        <v>32</v>
      </c>
      <c r="T65" s="17" t="s">
        <v>32</v>
      </c>
      <c r="U65" s="17" t="s">
        <v>32</v>
      </c>
      <c r="V65" s="73" t="s">
        <v>32</v>
      </c>
      <c r="W65" s="73" t="s">
        <v>32</v>
      </c>
      <c r="X65" s="73" t="s">
        <v>32</v>
      </c>
      <c r="Y65" s="73" t="s">
        <v>32</v>
      </c>
      <c r="Z65" s="73" t="s">
        <v>32</v>
      </c>
      <c r="AA65" s="73" t="s">
        <v>32</v>
      </c>
      <c r="AB65" s="73" t="s">
        <v>32</v>
      </c>
      <c r="AC65" s="73" t="s">
        <v>32</v>
      </c>
      <c r="AD65" s="73" t="s">
        <v>32</v>
      </c>
      <c r="AE65" s="73" t="s">
        <v>32</v>
      </c>
      <c r="AF65" s="73" t="s">
        <v>32</v>
      </c>
      <c r="AG65" s="73" t="s">
        <v>32</v>
      </c>
      <c r="AH65" s="73" t="s">
        <v>32</v>
      </c>
      <c r="AI65" s="73" t="s">
        <v>32</v>
      </c>
      <c r="AJ65" s="73" t="s">
        <v>32</v>
      </c>
      <c r="AK65" s="73" t="s">
        <v>32</v>
      </c>
      <c r="AL65" s="73" t="s">
        <v>32</v>
      </c>
      <c r="AM65" s="73" t="s">
        <v>32</v>
      </c>
      <c r="AN65" s="73" t="s">
        <v>32</v>
      </c>
      <c r="AO65" s="73" t="s">
        <v>32</v>
      </c>
      <c r="AP65" s="73" t="s">
        <v>32</v>
      </c>
      <c r="AQ65" s="73" t="s">
        <v>32</v>
      </c>
      <c r="AR65" s="73" t="s">
        <v>32</v>
      </c>
      <c r="AS65" s="73" t="s">
        <v>32</v>
      </c>
      <c r="AT65" s="73" t="s">
        <v>32</v>
      </c>
      <c r="AU65" s="73" t="s">
        <v>32</v>
      </c>
      <c r="AV65" s="73" t="s">
        <v>32</v>
      </c>
      <c r="AW65" s="73" t="s">
        <v>32</v>
      </c>
      <c r="AX65" s="73" t="s">
        <v>32</v>
      </c>
      <c r="AY65" s="73" t="s">
        <v>32</v>
      </c>
      <c r="AZ65" s="73" t="s">
        <v>32</v>
      </c>
      <c r="BA65" s="73" t="s">
        <v>32</v>
      </c>
      <c r="BB65" s="17" t="s">
        <v>32</v>
      </c>
      <c r="BC65" s="17" t="s">
        <v>32</v>
      </c>
      <c r="BD65" s="17" t="s">
        <v>32</v>
      </c>
      <c r="BE65" s="17" t="s">
        <v>32</v>
      </c>
      <c r="BF65" s="17" t="s">
        <v>32</v>
      </c>
      <c r="BG65" s="17" t="s">
        <v>32</v>
      </c>
      <c r="BH65" s="17" t="s">
        <v>32</v>
      </c>
      <c r="BI65" s="17" t="s">
        <v>32</v>
      </c>
      <c r="BJ65" s="17" t="s">
        <v>32</v>
      </c>
      <c r="BK65" s="17" t="s">
        <v>32</v>
      </c>
      <c r="BL65" s="17" t="s">
        <v>32</v>
      </c>
      <c r="BM65" s="17"/>
      <c r="BN65" s="17"/>
      <c r="BO65" s="17"/>
    </row>
    <row r="66" customFormat="false" ht="12.75" hidden="false" customHeight="false" outlineLevel="0" collapsed="false">
      <c r="A66" s="71" t="s">
        <v>302</v>
      </c>
      <c r="B66" s="72" t="s">
        <v>265</v>
      </c>
      <c r="C66" s="17" t="n">
        <v>6295</v>
      </c>
      <c r="D66" s="17" t="n">
        <v>6297</v>
      </c>
      <c r="E66" s="17" t="n">
        <v>4655</v>
      </c>
      <c r="F66" s="17" t="n">
        <v>4680</v>
      </c>
      <c r="G66" s="17" t="n">
        <v>6353</v>
      </c>
      <c r="H66" s="17" t="n">
        <v>6358</v>
      </c>
      <c r="I66" s="17" t="n">
        <v>6288</v>
      </c>
      <c r="J66" s="17" t="n">
        <v>6360</v>
      </c>
      <c r="K66" s="17" t="n">
        <v>6272</v>
      </c>
      <c r="L66" s="17" t="n">
        <v>6363</v>
      </c>
      <c r="M66" s="17" t="s">
        <v>32</v>
      </c>
      <c r="N66" s="17" t="s">
        <v>32</v>
      </c>
      <c r="O66" s="17" t="s">
        <v>32</v>
      </c>
      <c r="P66" s="17" t="s">
        <v>32</v>
      </c>
      <c r="Q66" s="17" t="s">
        <v>32</v>
      </c>
      <c r="R66" s="17" t="s">
        <v>32</v>
      </c>
      <c r="S66" s="17" t="s">
        <v>32</v>
      </c>
      <c r="T66" s="17" t="s">
        <v>32</v>
      </c>
      <c r="U66" s="17" t="s">
        <v>32</v>
      </c>
      <c r="V66" s="73" t="n">
        <v>1</v>
      </c>
      <c r="W66" s="73" t="s">
        <v>32</v>
      </c>
      <c r="X66" s="73" t="s">
        <v>32</v>
      </c>
      <c r="Y66" s="73" t="s">
        <v>32</v>
      </c>
      <c r="Z66" s="73" t="n">
        <v>1</v>
      </c>
      <c r="AA66" s="73" t="s">
        <v>32</v>
      </c>
      <c r="AB66" s="73" t="s">
        <v>32</v>
      </c>
      <c r="AC66" s="73" t="s">
        <v>32</v>
      </c>
      <c r="AD66" s="73" t="n">
        <v>1</v>
      </c>
      <c r="AE66" s="73" t="s">
        <v>32</v>
      </c>
      <c r="AF66" s="73" t="s">
        <v>32</v>
      </c>
      <c r="AG66" s="73" t="s">
        <v>32</v>
      </c>
      <c r="AH66" s="73" t="n">
        <v>1</v>
      </c>
      <c r="AI66" s="73" t="s">
        <v>32</v>
      </c>
      <c r="AJ66" s="73" t="s">
        <v>32</v>
      </c>
      <c r="AK66" s="73" t="n">
        <v>3</v>
      </c>
      <c r="AL66" s="73" t="s">
        <v>32</v>
      </c>
      <c r="AM66" s="73" t="s">
        <v>32</v>
      </c>
      <c r="AN66" s="73" t="n">
        <v>1</v>
      </c>
      <c r="AO66" s="73" t="n">
        <v>1</v>
      </c>
      <c r="AP66" s="73" t="s">
        <v>32</v>
      </c>
      <c r="AQ66" s="73" t="n">
        <v>2</v>
      </c>
      <c r="AR66" s="73" t="s">
        <v>32</v>
      </c>
      <c r="AS66" s="73" t="s">
        <v>32</v>
      </c>
      <c r="AT66" s="73" t="s">
        <v>32</v>
      </c>
      <c r="AU66" s="73" t="n">
        <v>2</v>
      </c>
      <c r="AV66" s="73" t="n">
        <v>1</v>
      </c>
      <c r="AW66" s="73" t="n">
        <v>1</v>
      </c>
      <c r="AX66" s="73" t="n">
        <v>1</v>
      </c>
      <c r="AY66" s="73" t="s">
        <v>32</v>
      </c>
      <c r="AZ66" s="73" t="n">
        <v>1</v>
      </c>
      <c r="BA66" s="73" t="s">
        <v>32</v>
      </c>
      <c r="BB66" s="17" t="s">
        <v>32</v>
      </c>
      <c r="BC66" s="17" t="s">
        <v>32</v>
      </c>
      <c r="BD66" s="17" t="s">
        <v>32</v>
      </c>
      <c r="BE66" s="17" t="s">
        <v>32</v>
      </c>
      <c r="BF66" s="17" t="s">
        <v>32</v>
      </c>
      <c r="BG66" s="17" t="s">
        <v>32</v>
      </c>
      <c r="BH66" s="17" t="s">
        <v>32</v>
      </c>
      <c r="BI66" s="17" t="s">
        <v>32</v>
      </c>
      <c r="BJ66" s="17" t="s">
        <v>32</v>
      </c>
      <c r="BK66" s="17" t="s">
        <v>32</v>
      </c>
      <c r="BL66" s="17" t="s">
        <v>32</v>
      </c>
      <c r="BM66" s="17"/>
      <c r="BN66" s="17"/>
      <c r="BO66" s="17"/>
    </row>
    <row r="67" customFormat="false" ht="12.75" hidden="false" customHeight="false" outlineLevel="0" collapsed="false">
      <c r="A67" s="71"/>
      <c r="B67" s="72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17"/>
      <c r="R67" s="17"/>
      <c r="S67" s="17"/>
      <c r="T67" s="17"/>
      <c r="U67" s="17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</row>
    <row r="68" customFormat="false" ht="12.75" hidden="false" customHeight="false" outlineLevel="0" collapsed="false">
      <c r="A68" s="71"/>
      <c r="B68" s="72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17"/>
      <c r="R68" s="17"/>
      <c r="S68" s="17"/>
      <c r="T68" s="17"/>
      <c r="U68" s="17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</row>
    <row r="69" customFormat="false" ht="12.75" hidden="false" customHeight="false" outlineLevel="0" collapsed="false">
      <c r="A69" s="71"/>
      <c r="B69" s="72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17"/>
      <c r="R69" s="17"/>
      <c r="S69" s="17"/>
      <c r="T69" s="17"/>
      <c r="U69" s="17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</row>
    <row r="70" customFormat="false" ht="12.75" hidden="false" customHeight="false" outlineLevel="0" collapsed="false">
      <c r="A70" s="71"/>
      <c r="B70" s="72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17"/>
      <c r="R70" s="17"/>
      <c r="S70" s="17"/>
      <c r="T70" s="17"/>
      <c r="U70" s="17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</row>
    <row r="71" customFormat="false" ht="12.75" hidden="false" customHeight="false" outlineLevel="0" collapsed="false">
      <c r="A71" s="71"/>
      <c r="B71" s="72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17"/>
      <c r="R71" s="17"/>
      <c r="S71" s="17"/>
      <c r="T71" s="17"/>
      <c r="U71" s="17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4"/>
      <c r="AX71" s="73"/>
      <c r="AY71" s="73"/>
      <c r="AZ71" s="73"/>
      <c r="BA71" s="73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</row>
    <row r="72" customFormat="false" ht="12.75" hidden="false" customHeight="false" outlineLevel="0" collapsed="false">
      <c r="A72" s="71"/>
      <c r="B72" s="72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17"/>
      <c r="R72" s="17"/>
      <c r="S72" s="17"/>
      <c r="T72" s="17"/>
      <c r="U72" s="17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</row>
    <row r="73" customFormat="false" ht="12.75" hidden="false" customHeight="false" outlineLevel="0" collapsed="false">
      <c r="A73" s="71"/>
      <c r="B73" s="72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17"/>
      <c r="R73" s="17"/>
      <c r="S73" s="17"/>
      <c r="T73" s="17"/>
      <c r="U73" s="17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</row>
    <row r="74" customFormat="false" ht="12.75" hidden="false" customHeight="false" outlineLevel="0" collapsed="false">
      <c r="A74" s="71"/>
      <c r="B74" s="72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17"/>
      <c r="R74" s="17"/>
      <c r="S74" s="17"/>
      <c r="T74" s="17"/>
      <c r="U74" s="17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</row>
    <row r="75" customFormat="false" ht="12.75" hidden="false" customHeight="false" outlineLevel="0" collapsed="false">
      <c r="A75" s="71"/>
      <c r="B75" s="72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17"/>
      <c r="R75" s="17"/>
      <c r="S75" s="17"/>
      <c r="T75" s="17"/>
      <c r="U75" s="17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</row>
    <row r="76" customFormat="false" ht="12.75" hidden="false" customHeight="false" outlineLevel="0" collapsed="false">
      <c r="A76" s="71"/>
      <c r="B76" s="72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17"/>
      <c r="R76" s="17"/>
      <c r="S76" s="17"/>
      <c r="T76" s="17"/>
      <c r="U76" s="17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</row>
    <row r="77" customFormat="false" ht="12.75" hidden="false" customHeight="false" outlineLevel="0" collapsed="false">
      <c r="A77" s="71"/>
      <c r="B77" s="72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17"/>
      <c r="R77" s="17"/>
      <c r="S77" s="17"/>
      <c r="T77" s="17"/>
      <c r="U77" s="17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</row>
    <row r="78" customFormat="false" ht="12.75" hidden="false" customHeight="false" outlineLevel="0" collapsed="false">
      <c r="A78" s="71"/>
      <c r="B78" s="72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17"/>
      <c r="R78" s="17"/>
      <c r="S78" s="17"/>
      <c r="T78" s="17"/>
      <c r="U78" s="17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</row>
    <row r="79" customFormat="false" ht="12.75" hidden="false" customHeight="false" outlineLevel="0" collapsed="false">
      <c r="A79" s="71"/>
      <c r="B79" s="72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17"/>
      <c r="R79" s="17"/>
      <c r="S79" s="17"/>
      <c r="T79" s="17"/>
      <c r="U79" s="17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</row>
    <row r="80" customFormat="false" ht="12.75" hidden="false" customHeight="false" outlineLevel="0" collapsed="false">
      <c r="A80" s="71"/>
      <c r="B80" s="72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17"/>
      <c r="R80" s="17"/>
      <c r="S80" s="17"/>
      <c r="T80" s="17"/>
      <c r="U80" s="17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</row>
    <row r="81" customFormat="false" ht="12.75" hidden="false" customHeight="false" outlineLevel="0" collapsed="false">
      <c r="A81" s="71"/>
      <c r="B81" s="72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17"/>
      <c r="R81" s="17"/>
      <c r="S81" s="17"/>
      <c r="T81" s="17"/>
      <c r="U81" s="17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</row>
    <row r="82" customFormat="false" ht="12.75" hidden="false" customHeight="false" outlineLevel="0" collapsed="false">
      <c r="A82" s="71"/>
      <c r="B82" s="72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17"/>
      <c r="R82" s="17"/>
      <c r="S82" s="17"/>
      <c r="T82" s="17"/>
      <c r="U82" s="17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</row>
    <row r="83" customFormat="false" ht="12.75" hidden="false" customHeight="false" outlineLevel="0" collapsed="false">
      <c r="A83" s="71"/>
      <c r="B83" s="72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17"/>
      <c r="R83" s="17"/>
      <c r="S83" s="17"/>
      <c r="T83" s="17"/>
      <c r="U83" s="17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17"/>
      <c r="BC83" s="17"/>
      <c r="BD83" s="17"/>
      <c r="BE83" s="17"/>
      <c r="BF83" s="17"/>
      <c r="BG83" s="42"/>
      <c r="BH83" s="17"/>
      <c r="BI83" s="17"/>
      <c r="BJ83" s="17"/>
      <c r="BK83" s="17"/>
      <c r="BL83" s="17"/>
      <c r="BM83" s="17"/>
      <c r="BN83" s="17"/>
      <c r="BO83" s="17"/>
    </row>
    <row r="84" customFormat="false" ht="12.75" hidden="false" customHeight="false" outlineLevel="0" collapsed="false">
      <c r="A84" s="71"/>
      <c r="B84" s="72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17"/>
      <c r="R84" s="17"/>
      <c r="S84" s="17"/>
      <c r="T84" s="17"/>
      <c r="U84" s="17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</row>
    <row r="85" customFormat="false" ht="12.75" hidden="false" customHeight="false" outlineLevel="0" collapsed="false">
      <c r="A85" s="71"/>
      <c r="B85" s="72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17"/>
      <c r="R85" s="17"/>
      <c r="S85" s="17"/>
      <c r="T85" s="17"/>
      <c r="U85" s="17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</row>
    <row r="86" customFormat="false" ht="12.75" hidden="false" customHeight="false" outlineLevel="0" collapsed="false">
      <c r="A86" s="71"/>
      <c r="B86" s="72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17"/>
      <c r="R86" s="17"/>
      <c r="S86" s="17"/>
      <c r="T86" s="17"/>
      <c r="U86" s="17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</row>
    <row r="87" customFormat="false" ht="12.75" hidden="false" customHeight="false" outlineLevel="0" collapsed="false">
      <c r="A87" s="71"/>
      <c r="B87" s="72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17"/>
      <c r="R87" s="17"/>
      <c r="S87" s="17"/>
      <c r="T87" s="17"/>
      <c r="U87" s="17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</row>
    <row r="88" customFormat="false" ht="12.75" hidden="false" customHeight="false" outlineLevel="0" collapsed="false">
      <c r="A88" s="71"/>
      <c r="B88" s="72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17"/>
      <c r="R88" s="17"/>
      <c r="S88" s="17"/>
      <c r="T88" s="17"/>
      <c r="U88" s="17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</row>
    <row r="89" customFormat="false" ht="12.75" hidden="false" customHeight="false" outlineLevel="0" collapsed="false">
      <c r="A89" s="71"/>
      <c r="B89" s="72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17"/>
      <c r="R89" s="17"/>
      <c r="S89" s="17"/>
      <c r="T89" s="17"/>
      <c r="U89" s="17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</row>
    <row r="90" customFormat="false" ht="12.75" hidden="false" customHeight="false" outlineLevel="0" collapsed="false">
      <c r="A90" s="71"/>
      <c r="B90" s="72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17"/>
      <c r="R90" s="17"/>
      <c r="S90" s="17"/>
      <c r="T90" s="17"/>
      <c r="U90" s="17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</row>
    <row r="91" customFormat="false" ht="12.75" hidden="false" customHeight="false" outlineLevel="0" collapsed="false">
      <c r="A91" s="71"/>
      <c r="B91" s="72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17"/>
      <c r="R91" s="17"/>
      <c r="S91" s="17"/>
      <c r="T91" s="17"/>
      <c r="U91" s="17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</row>
    <row r="92" customFormat="false" ht="12.75" hidden="false" customHeight="false" outlineLevel="0" collapsed="false">
      <c r="A92" s="71"/>
      <c r="B92" s="72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17"/>
      <c r="R92" s="17"/>
      <c r="S92" s="17"/>
      <c r="T92" s="17"/>
      <c r="U92" s="17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</row>
    <row r="93" customFormat="false" ht="12.75" hidden="false" customHeight="false" outlineLevel="0" collapsed="false">
      <c r="A93" s="71"/>
      <c r="B93" s="72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17"/>
      <c r="R93" s="17"/>
      <c r="S93" s="17"/>
      <c r="T93" s="17"/>
      <c r="U93" s="17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</row>
    <row r="94" customFormat="false" ht="12.75" hidden="false" customHeight="false" outlineLevel="0" collapsed="false">
      <c r="A94" s="71"/>
      <c r="B94" s="72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17"/>
      <c r="R94" s="17"/>
      <c r="S94" s="17"/>
      <c r="T94" s="17"/>
      <c r="U94" s="17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</row>
    <row r="95" customFormat="false" ht="12.75" hidden="false" customHeight="false" outlineLevel="0" collapsed="false">
      <c r="A95" s="71"/>
      <c r="B95" s="72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17"/>
      <c r="R95" s="17"/>
      <c r="S95" s="17"/>
      <c r="T95" s="17"/>
      <c r="U95" s="17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</row>
    <row r="96" customFormat="false" ht="12.75" hidden="false" customHeight="false" outlineLevel="0" collapsed="false">
      <c r="A96" s="71"/>
      <c r="B96" s="72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17"/>
      <c r="R96" s="17"/>
      <c r="S96" s="17"/>
      <c r="T96" s="17"/>
      <c r="U96" s="17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</row>
    <row r="97" customFormat="false" ht="12.75" hidden="false" customHeight="false" outlineLevel="0" collapsed="false">
      <c r="A97" s="71"/>
      <c r="B97" s="72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17"/>
      <c r="R97" s="17"/>
      <c r="S97" s="17"/>
      <c r="T97" s="17"/>
      <c r="U97" s="17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</row>
    <row r="98" customFormat="false" ht="12.75" hidden="false" customHeight="false" outlineLevel="0" collapsed="false">
      <c r="A98" s="71"/>
      <c r="B98" s="72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17"/>
      <c r="R98" s="17"/>
      <c r="S98" s="17"/>
      <c r="T98" s="17"/>
      <c r="U98" s="17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</row>
    <row r="99" customFormat="false" ht="12.75" hidden="false" customHeight="false" outlineLevel="0" collapsed="false">
      <c r="A99" s="71"/>
      <c r="B99" s="72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17"/>
      <c r="R99" s="17"/>
      <c r="S99" s="17"/>
      <c r="T99" s="17"/>
      <c r="U99" s="17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</row>
    <row r="100" customFormat="false" ht="12.75" hidden="false" customHeight="false" outlineLevel="0" collapsed="false">
      <c r="A100" s="71"/>
      <c r="B100" s="72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17"/>
      <c r="R100" s="17"/>
      <c r="S100" s="17"/>
      <c r="T100" s="17"/>
      <c r="U100" s="17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</row>
    <row r="101" customFormat="false" ht="12.75" hidden="false" customHeight="false" outlineLevel="0" collapsed="false">
      <c r="A101" s="71"/>
      <c r="B101" s="72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17"/>
      <c r="R101" s="17"/>
      <c r="S101" s="17"/>
      <c r="T101" s="17"/>
      <c r="U101" s="17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</row>
    <row r="102" customFormat="false" ht="12.75" hidden="false" customHeight="false" outlineLevel="0" collapsed="false">
      <c r="A102" s="71"/>
      <c r="B102" s="72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17"/>
      <c r="R102" s="17"/>
      <c r="S102" s="17"/>
      <c r="T102" s="17"/>
      <c r="U102" s="17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</row>
    <row r="103" customFormat="false" ht="12.75" hidden="false" customHeight="false" outlineLevel="0" collapsed="false">
      <c r="A103" s="71"/>
      <c r="B103" s="72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17"/>
      <c r="R103" s="17"/>
      <c r="S103" s="17"/>
      <c r="T103" s="17"/>
      <c r="U103" s="17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</row>
    <row r="104" customFormat="false" ht="12.75" hidden="false" customHeight="false" outlineLevel="0" collapsed="false">
      <c r="A104" s="71"/>
      <c r="B104" s="72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17"/>
      <c r="R104" s="17"/>
      <c r="S104" s="17"/>
      <c r="T104" s="17"/>
      <c r="U104" s="17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</row>
    <row r="105" customFormat="false" ht="12.75" hidden="false" customHeight="false" outlineLevel="0" collapsed="false">
      <c r="A105" s="71"/>
      <c r="B105" s="72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17"/>
      <c r="R105" s="17"/>
      <c r="S105" s="17"/>
      <c r="T105" s="17"/>
      <c r="U105" s="17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</row>
    <row r="106" customFormat="false" ht="12.75" hidden="false" customHeight="false" outlineLevel="0" collapsed="false">
      <c r="A106" s="71"/>
      <c r="B106" s="72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17"/>
      <c r="R106" s="17"/>
      <c r="S106" s="17"/>
      <c r="T106" s="17"/>
      <c r="U106" s="17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</row>
    <row r="107" customFormat="false" ht="12.75" hidden="false" customHeight="false" outlineLevel="0" collapsed="false">
      <c r="A107" s="71"/>
      <c r="B107" s="72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17"/>
      <c r="R107" s="17"/>
      <c r="S107" s="17"/>
      <c r="T107" s="17"/>
      <c r="U107" s="17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</row>
    <row r="108" customFormat="false" ht="12.75" hidden="false" customHeight="false" outlineLevel="0" collapsed="false">
      <c r="A108" s="71"/>
      <c r="B108" s="72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17"/>
      <c r="R108" s="17"/>
      <c r="S108" s="17"/>
      <c r="T108" s="17"/>
      <c r="U108" s="17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</row>
    <row r="109" customFormat="false" ht="12.75" hidden="false" customHeight="false" outlineLevel="0" collapsed="false">
      <c r="A109" s="71"/>
      <c r="B109" s="72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17"/>
      <c r="R109" s="17"/>
      <c r="S109" s="17"/>
      <c r="T109" s="17"/>
      <c r="U109" s="17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</row>
    <row r="110" customFormat="false" ht="12.75" hidden="false" customHeight="false" outlineLevel="0" collapsed="false">
      <c r="A110" s="71"/>
      <c r="B110" s="72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17"/>
      <c r="R110" s="17"/>
      <c r="S110" s="17"/>
      <c r="T110" s="17"/>
      <c r="U110" s="17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</row>
    <row r="111" customFormat="false" ht="12.75" hidden="false" customHeight="false" outlineLevel="0" collapsed="false">
      <c r="A111" s="71"/>
      <c r="B111" s="72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17"/>
      <c r="R111" s="17"/>
      <c r="S111" s="17"/>
      <c r="T111" s="17"/>
      <c r="U111" s="17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</row>
    <row r="112" customFormat="false" ht="12.75" hidden="false" customHeight="false" outlineLevel="0" collapsed="false">
      <c r="A112" s="71"/>
      <c r="B112" s="72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17"/>
      <c r="R112" s="17"/>
      <c r="S112" s="17"/>
      <c r="T112" s="17"/>
      <c r="U112" s="17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</row>
    <row r="113" customFormat="false" ht="12.75" hidden="false" customHeight="false" outlineLevel="0" collapsed="false">
      <c r="A113" s="71"/>
      <c r="B113" s="72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17"/>
      <c r="R113" s="17"/>
      <c r="S113" s="17"/>
      <c r="T113" s="17"/>
      <c r="U113" s="17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</row>
    <row r="114" customFormat="false" ht="12.75" hidden="false" customHeight="false" outlineLevel="0" collapsed="false">
      <c r="A114" s="71"/>
      <c r="B114" s="72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17"/>
      <c r="R114" s="17"/>
      <c r="S114" s="17"/>
      <c r="T114" s="17"/>
      <c r="U114" s="17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</row>
    <row r="115" customFormat="false" ht="12.75" hidden="false" customHeight="false" outlineLevel="0" collapsed="false">
      <c r="A115" s="71"/>
      <c r="B115" s="72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17"/>
      <c r="R115" s="17"/>
      <c r="S115" s="17"/>
      <c r="T115" s="17"/>
      <c r="U115" s="17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</row>
    <row r="116" customFormat="false" ht="12.75" hidden="false" customHeight="false" outlineLevel="0" collapsed="false">
      <c r="A116" s="71"/>
      <c r="B116" s="72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17"/>
      <c r="R116" s="17"/>
      <c r="S116" s="17"/>
      <c r="T116" s="17"/>
      <c r="U116" s="17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</row>
    <row r="117" customFormat="false" ht="12.75" hidden="false" customHeight="false" outlineLevel="0" collapsed="false">
      <c r="A117" s="71"/>
      <c r="B117" s="72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17"/>
      <c r="R117" s="17"/>
      <c r="S117" s="17"/>
      <c r="T117" s="17"/>
      <c r="U117" s="17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</row>
    <row r="118" customFormat="false" ht="12.75" hidden="false" customHeight="false" outlineLevel="0" collapsed="false">
      <c r="A118" s="71"/>
      <c r="B118" s="72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17"/>
      <c r="R118" s="17"/>
      <c r="S118" s="17"/>
      <c r="T118" s="17"/>
      <c r="U118" s="17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</row>
    <row r="119" customFormat="false" ht="12.75" hidden="false" customHeight="false" outlineLevel="0" collapsed="false">
      <c r="A119" s="71"/>
      <c r="B119" s="72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17"/>
      <c r="R119" s="17"/>
      <c r="S119" s="17"/>
      <c r="T119" s="17"/>
      <c r="U119" s="17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</row>
    <row r="120" customFormat="false" ht="12.75" hidden="false" customHeight="false" outlineLevel="0" collapsed="false">
      <c r="A120" s="71"/>
      <c r="B120" s="72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17"/>
      <c r="R120" s="17"/>
      <c r="S120" s="17"/>
      <c r="T120" s="17"/>
      <c r="U120" s="17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</row>
    <row r="121" customFormat="false" ht="12.75" hidden="false" customHeight="false" outlineLevel="0" collapsed="false">
      <c r="A121" s="71"/>
      <c r="B121" s="72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17"/>
      <c r="R121" s="17"/>
      <c r="S121" s="17"/>
      <c r="T121" s="17"/>
      <c r="U121" s="17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</row>
    <row r="122" customFormat="false" ht="12.75" hidden="false" customHeight="false" outlineLevel="0" collapsed="false">
      <c r="A122" s="71"/>
      <c r="B122" s="72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17"/>
      <c r="R122" s="17"/>
      <c r="S122" s="17"/>
      <c r="T122" s="17"/>
      <c r="U122" s="17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</row>
    <row r="123" customFormat="false" ht="12.75" hidden="false" customHeight="false" outlineLevel="0" collapsed="false">
      <c r="A123" s="71"/>
      <c r="B123" s="72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17"/>
      <c r="R123" s="17"/>
      <c r="S123" s="17"/>
      <c r="T123" s="17"/>
      <c r="U123" s="17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</row>
    <row r="124" customFormat="false" ht="12.75" hidden="false" customHeight="false" outlineLevel="0" collapsed="false">
      <c r="A124" s="71"/>
      <c r="B124" s="72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17"/>
      <c r="R124" s="17"/>
      <c r="S124" s="17"/>
      <c r="T124" s="17"/>
      <c r="U124" s="17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</row>
    <row r="125" customFormat="false" ht="12.75" hidden="false" customHeight="false" outlineLevel="0" collapsed="false">
      <c r="A125" s="71"/>
      <c r="B125" s="72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17"/>
      <c r="R125" s="17"/>
      <c r="S125" s="17"/>
      <c r="T125" s="17"/>
      <c r="U125" s="17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</row>
    <row r="126" customFormat="false" ht="12.75" hidden="false" customHeight="false" outlineLevel="0" collapsed="false">
      <c r="A126" s="71"/>
      <c r="B126" s="72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17"/>
      <c r="R126" s="17"/>
      <c r="S126" s="17"/>
      <c r="T126" s="17"/>
      <c r="U126" s="17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</row>
    <row r="127" customFormat="false" ht="12.75" hidden="false" customHeight="false" outlineLevel="0" collapsed="false">
      <c r="A127" s="71"/>
      <c r="B127" s="72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17"/>
      <c r="R127" s="17"/>
      <c r="S127" s="17"/>
      <c r="T127" s="17"/>
      <c r="U127" s="17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</row>
    <row r="128" customFormat="false" ht="12.75" hidden="false" customHeight="false" outlineLevel="0" collapsed="false">
      <c r="A128" s="71"/>
      <c r="B128" s="72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17"/>
      <c r="R128" s="17"/>
      <c r="S128" s="17"/>
      <c r="T128" s="17"/>
      <c r="U128" s="17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</row>
    <row r="129" customFormat="false" ht="12.75" hidden="false" customHeight="false" outlineLevel="0" collapsed="false">
      <c r="A129" s="71"/>
      <c r="B129" s="72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17"/>
      <c r="R129" s="17"/>
      <c r="S129" s="17"/>
      <c r="T129" s="17"/>
      <c r="U129" s="17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</row>
    <row r="130" customFormat="false" ht="12.75" hidden="false" customHeight="false" outlineLevel="0" collapsed="false">
      <c r="A130" s="71"/>
      <c r="B130" s="72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17"/>
      <c r="R130" s="17"/>
      <c r="S130" s="17"/>
      <c r="T130" s="17"/>
      <c r="U130" s="17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</row>
    <row r="131" customFormat="false" ht="12.75" hidden="false" customHeight="false" outlineLevel="0" collapsed="false">
      <c r="A131" s="71"/>
      <c r="B131" s="72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17"/>
      <c r="R131" s="17"/>
      <c r="S131" s="17"/>
      <c r="T131" s="17"/>
      <c r="U131" s="17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</row>
    <row r="132" customFormat="false" ht="12.75" hidden="false" customHeight="false" outlineLevel="0" collapsed="false">
      <c r="A132" s="71"/>
      <c r="B132" s="72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17"/>
      <c r="R132" s="17"/>
      <c r="S132" s="17"/>
      <c r="T132" s="17"/>
      <c r="U132" s="17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</row>
    <row r="133" customFormat="false" ht="12.75" hidden="false" customHeight="false" outlineLevel="0" collapsed="false">
      <c r="A133" s="75"/>
      <c r="B133" s="76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17"/>
      <c r="R133" s="17"/>
      <c r="S133" s="17"/>
      <c r="T133" s="17"/>
      <c r="U133" s="17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</row>
    <row r="134" customFormat="false" ht="12.75" hidden="false" customHeight="false" outlineLevel="0" collapsed="false">
      <c r="A134" s="75"/>
      <c r="B134" s="76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17"/>
      <c r="R134" s="17"/>
      <c r="S134" s="17"/>
      <c r="T134" s="17"/>
      <c r="U134" s="17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</row>
    <row r="135" customFormat="false" ht="12.75" hidden="false" customHeight="false" outlineLevel="0" collapsed="false">
      <c r="A135" s="75"/>
      <c r="B135" s="77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17"/>
      <c r="R135" s="17"/>
      <c r="S135" s="17"/>
      <c r="T135" s="17"/>
      <c r="U135" s="17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</row>
    <row r="136" customFormat="false" ht="12.75" hidden="false" customHeight="false" outlineLevel="0" collapsed="false">
      <c r="A136" s="75"/>
      <c r="B136" s="76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17"/>
      <c r="R136" s="17"/>
      <c r="S136" s="17"/>
      <c r="T136" s="17"/>
      <c r="U136" s="17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</row>
    <row r="137" customFormat="false" ht="12.75" hidden="false" customHeight="false" outlineLevel="0" collapsed="false">
      <c r="A137" s="75"/>
      <c r="B137" s="76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17"/>
      <c r="R137" s="17"/>
      <c r="S137" s="17"/>
      <c r="T137" s="17"/>
      <c r="U137" s="17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</row>
    <row r="138" customFormat="false" ht="12.75" hidden="false" customHeight="false" outlineLevel="0" collapsed="false">
      <c r="A138" s="75"/>
      <c r="B138" s="76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17"/>
      <c r="R138" s="17"/>
      <c r="S138" s="17"/>
      <c r="T138" s="17"/>
      <c r="U138" s="17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</row>
    <row r="139" customFormat="false" ht="12.75" hidden="false" customHeight="false" outlineLevel="0" collapsed="false">
      <c r="A139" s="75"/>
      <c r="B139" s="76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17"/>
      <c r="R139" s="17"/>
      <c r="S139" s="17"/>
      <c r="T139" s="17"/>
      <c r="U139" s="17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</row>
    <row r="140" customFormat="false" ht="12.75" hidden="false" customHeight="false" outlineLevel="0" collapsed="false">
      <c r="A140" s="75"/>
      <c r="B140" s="76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17"/>
      <c r="R140" s="17"/>
      <c r="S140" s="17"/>
      <c r="T140" s="17"/>
      <c r="U140" s="17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</row>
    <row r="141" customFormat="false" ht="12.75" hidden="false" customHeight="false" outlineLevel="0" collapsed="false">
      <c r="A141" s="75"/>
      <c r="B141" s="76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17"/>
      <c r="R141" s="17"/>
      <c r="S141" s="17"/>
      <c r="T141" s="17"/>
      <c r="U141" s="17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</row>
    <row r="142" customFormat="false" ht="12.75" hidden="false" customHeight="false" outlineLevel="0" collapsed="false">
      <c r="A142" s="75"/>
      <c r="B142" s="76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17"/>
      <c r="R142" s="17"/>
      <c r="S142" s="17"/>
      <c r="T142" s="17"/>
      <c r="U142" s="17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</row>
    <row r="143" customFormat="false" ht="12.75" hidden="false" customHeight="false" outlineLevel="0" collapsed="false">
      <c r="A143" s="75"/>
      <c r="B143" s="76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17"/>
      <c r="R143" s="17"/>
      <c r="S143" s="17"/>
      <c r="T143" s="17"/>
      <c r="U143" s="17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</row>
    <row r="144" customFormat="false" ht="12.75" hidden="false" customHeight="false" outlineLevel="0" collapsed="false">
      <c r="A144" s="75"/>
      <c r="B144" s="76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17"/>
      <c r="R144" s="17"/>
      <c r="S144" s="17"/>
      <c r="T144" s="17"/>
      <c r="U144" s="17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</row>
    <row r="145" customFormat="false" ht="12.75" hidden="false" customHeight="false" outlineLevel="0" collapsed="false">
      <c r="A145" s="75"/>
      <c r="B145" s="76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17"/>
      <c r="R145" s="17"/>
      <c r="S145" s="17"/>
      <c r="T145" s="17"/>
      <c r="U145" s="17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</row>
    <row r="146" customFormat="false" ht="12.75" hidden="false" customHeight="false" outlineLevel="0" collapsed="false">
      <c r="A146" s="75"/>
      <c r="B146" s="76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17"/>
      <c r="R146" s="17"/>
      <c r="S146" s="17"/>
      <c r="T146" s="17"/>
      <c r="U146" s="17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</row>
    <row r="147" customFormat="false" ht="12.75" hidden="false" customHeight="false" outlineLevel="0" collapsed="false">
      <c r="A147" s="75"/>
      <c r="B147" s="76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17"/>
      <c r="R147" s="17"/>
      <c r="S147" s="17"/>
      <c r="T147" s="17"/>
      <c r="U147" s="17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</row>
    <row r="148" customFormat="false" ht="12.75" hidden="false" customHeight="false" outlineLevel="0" collapsed="false">
      <c r="A148" s="75"/>
      <c r="B148" s="76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17"/>
      <c r="R148" s="17"/>
      <c r="S148" s="17"/>
      <c r="T148" s="17"/>
      <c r="U148" s="17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</row>
    <row r="149" customFormat="false" ht="12.75" hidden="false" customHeight="false" outlineLevel="0" collapsed="false">
      <c r="A149" s="75"/>
      <c r="B149" s="76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17"/>
      <c r="R149" s="17"/>
      <c r="S149" s="17"/>
      <c r="T149" s="17"/>
      <c r="U149" s="17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</row>
    <row r="150" customFormat="false" ht="12.75" hidden="false" customHeight="false" outlineLevel="0" collapsed="false">
      <c r="A150" s="75"/>
      <c r="B150" s="76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17"/>
      <c r="R150" s="17"/>
      <c r="S150" s="17"/>
      <c r="T150" s="17"/>
      <c r="U150" s="17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</row>
    <row r="151" customFormat="false" ht="12.75" hidden="false" customHeight="false" outlineLevel="0" collapsed="false">
      <c r="A151" s="75"/>
      <c r="B151" s="76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17"/>
      <c r="R151" s="17"/>
      <c r="S151" s="17"/>
      <c r="T151" s="17"/>
      <c r="U151" s="17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</row>
    <row r="152" customFormat="false" ht="12.75" hidden="false" customHeight="false" outlineLevel="0" collapsed="false">
      <c r="A152" s="75"/>
      <c r="B152" s="76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17"/>
      <c r="R152" s="17"/>
      <c r="S152" s="17"/>
      <c r="T152" s="17"/>
      <c r="U152" s="17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</row>
    <row r="153" customFormat="false" ht="12.75" hidden="false" customHeight="false" outlineLevel="0" collapsed="false">
      <c r="A153" s="75"/>
      <c r="B153" s="76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17"/>
      <c r="R153" s="17"/>
      <c r="S153" s="17"/>
      <c r="T153" s="17"/>
      <c r="U153" s="17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</row>
    <row r="154" customFormat="false" ht="12.75" hidden="false" customHeight="false" outlineLevel="0" collapsed="false">
      <c r="A154" s="75"/>
      <c r="B154" s="76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17"/>
      <c r="R154" s="17"/>
      <c r="S154" s="17"/>
      <c r="T154" s="17"/>
      <c r="U154" s="17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</row>
    <row r="155" customFormat="false" ht="12.75" hidden="false" customHeight="false" outlineLevel="0" collapsed="false">
      <c r="A155" s="75"/>
      <c r="B155" s="76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17"/>
      <c r="R155" s="17"/>
      <c r="S155" s="17"/>
      <c r="T155" s="17"/>
      <c r="U155" s="17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</row>
    <row r="156" customFormat="false" ht="12.75" hidden="false" customHeight="false" outlineLevel="0" collapsed="false">
      <c r="A156" s="75"/>
      <c r="B156" s="76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17"/>
      <c r="R156" s="17"/>
      <c r="S156" s="17"/>
      <c r="T156" s="17"/>
      <c r="U156" s="17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</row>
    <row r="157" customFormat="false" ht="12.75" hidden="false" customHeight="false" outlineLevel="0" collapsed="false">
      <c r="A157" s="75"/>
      <c r="B157" s="76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17"/>
      <c r="R157" s="17"/>
      <c r="S157" s="17"/>
      <c r="T157" s="17"/>
      <c r="U157" s="17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</row>
    <row r="158" customFormat="false" ht="12.75" hidden="false" customHeight="false" outlineLevel="0" collapsed="false">
      <c r="A158" s="75"/>
      <c r="B158" s="76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17"/>
      <c r="R158" s="17"/>
      <c r="S158" s="17"/>
      <c r="T158" s="17"/>
      <c r="U158" s="17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</row>
    <row r="159" customFormat="false" ht="12.75" hidden="false" customHeight="false" outlineLevel="0" collapsed="false">
      <c r="A159" s="75"/>
      <c r="B159" s="76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17"/>
      <c r="R159" s="17"/>
      <c r="S159" s="17"/>
      <c r="T159" s="17"/>
      <c r="U159" s="17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</row>
    <row r="160" customFormat="false" ht="12.75" hidden="false" customHeight="false" outlineLevel="0" collapsed="false">
      <c r="A160" s="75"/>
      <c r="B160" s="76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17"/>
      <c r="R160" s="17"/>
      <c r="S160" s="17"/>
      <c r="T160" s="17"/>
      <c r="U160" s="17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</row>
    <row r="161" customFormat="false" ht="12.75" hidden="false" customHeight="false" outlineLevel="0" collapsed="false">
      <c r="A161" s="75"/>
      <c r="B161" s="76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17"/>
      <c r="R161" s="17"/>
      <c r="S161" s="17"/>
      <c r="T161" s="17"/>
      <c r="U161" s="17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</row>
    <row r="162" customFormat="false" ht="12.75" hidden="false" customHeight="false" outlineLevel="0" collapsed="false">
      <c r="A162" s="75"/>
      <c r="B162" s="76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17"/>
      <c r="R162" s="17"/>
      <c r="S162" s="17"/>
      <c r="T162" s="17"/>
      <c r="U162" s="17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</row>
    <row r="163" customFormat="false" ht="12.75" hidden="false" customHeight="false" outlineLevel="0" collapsed="false">
      <c r="A163" s="75"/>
      <c r="B163" s="76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17"/>
      <c r="R163" s="17"/>
      <c r="S163" s="17"/>
      <c r="T163" s="17"/>
      <c r="U163" s="17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</row>
    <row r="164" customFormat="false" ht="12.75" hidden="false" customHeight="false" outlineLevel="0" collapsed="false">
      <c r="A164" s="75"/>
      <c r="B164" s="76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17"/>
      <c r="R164" s="17"/>
      <c r="S164" s="17"/>
      <c r="T164" s="17"/>
      <c r="U164" s="17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</row>
    <row r="165" customFormat="false" ht="12.75" hidden="false" customHeight="false" outlineLevel="0" collapsed="false">
      <c r="A165" s="75"/>
      <c r="B165" s="76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17"/>
      <c r="R165" s="17"/>
      <c r="S165" s="17"/>
      <c r="T165" s="17"/>
      <c r="U165" s="17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</row>
    <row r="166" customFormat="false" ht="12.75" hidden="false" customHeight="false" outlineLevel="0" collapsed="false">
      <c r="A166" s="75"/>
      <c r="B166" s="76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17"/>
      <c r="R166" s="17"/>
      <c r="S166" s="17"/>
      <c r="T166" s="17"/>
      <c r="U166" s="17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</row>
    <row r="167" customFormat="false" ht="12.75" hidden="false" customHeight="false" outlineLevel="0" collapsed="false">
      <c r="A167" s="75"/>
      <c r="B167" s="76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17"/>
      <c r="R167" s="17"/>
      <c r="S167" s="17"/>
      <c r="T167" s="17"/>
      <c r="U167" s="17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</row>
    <row r="168" customFormat="false" ht="12.75" hidden="false" customHeight="false" outlineLevel="0" collapsed="false">
      <c r="A168" s="75"/>
      <c r="B168" s="76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17"/>
      <c r="R168" s="17"/>
      <c r="S168" s="17"/>
      <c r="T168" s="17"/>
      <c r="U168" s="17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</row>
    <row r="169" customFormat="false" ht="12.75" hidden="false" customHeight="false" outlineLevel="0" collapsed="false">
      <c r="A169" s="75"/>
      <c r="B169" s="76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17"/>
      <c r="R169" s="17"/>
      <c r="S169" s="17"/>
      <c r="T169" s="17"/>
      <c r="U169" s="17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</row>
    <row r="170" customFormat="false" ht="12.75" hidden="false" customHeight="false" outlineLevel="0" collapsed="false">
      <c r="A170" s="75"/>
      <c r="B170" s="76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17"/>
      <c r="R170" s="17"/>
      <c r="S170" s="17"/>
      <c r="T170" s="17"/>
      <c r="U170" s="17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</row>
    <row r="171" customFormat="false" ht="12.75" hidden="false" customHeight="false" outlineLevel="0" collapsed="false">
      <c r="A171" s="75"/>
      <c r="B171" s="76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17"/>
      <c r="R171" s="17"/>
      <c r="S171" s="17"/>
      <c r="T171" s="17"/>
      <c r="U171" s="17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</row>
    <row r="172" customFormat="false" ht="12.75" hidden="false" customHeight="false" outlineLevel="0" collapsed="false">
      <c r="A172" s="75"/>
      <c r="B172" s="76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17"/>
      <c r="R172" s="17"/>
      <c r="S172" s="17"/>
      <c r="T172" s="17"/>
      <c r="U172" s="17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</row>
    <row r="173" customFormat="false" ht="12.75" hidden="false" customHeight="false" outlineLevel="0" collapsed="false">
      <c r="A173" s="75"/>
      <c r="B173" s="76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17"/>
      <c r="R173" s="17"/>
      <c r="S173" s="17"/>
      <c r="T173" s="17"/>
      <c r="U173" s="17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</row>
    <row r="174" customFormat="false" ht="12.75" hidden="false" customHeight="false" outlineLevel="0" collapsed="false">
      <c r="A174" s="75"/>
      <c r="B174" s="72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17"/>
      <c r="R174" s="17"/>
      <c r="S174" s="17"/>
      <c r="T174" s="17"/>
      <c r="U174" s="17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</row>
    <row r="175" customFormat="false" ht="12.75" hidden="false" customHeight="false" outlineLevel="0" collapsed="false">
      <c r="A175" s="75"/>
      <c r="B175" s="72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17"/>
      <c r="R175" s="17"/>
      <c r="S175" s="17"/>
      <c r="T175" s="17"/>
      <c r="U175" s="17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</row>
    <row r="176" customFormat="false" ht="12.75" hidden="false" customHeight="false" outlineLevel="0" collapsed="false">
      <c r="A176" s="75"/>
      <c r="B176" s="72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17"/>
      <c r="R176" s="17"/>
      <c r="S176" s="17"/>
      <c r="T176" s="17"/>
      <c r="U176" s="17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</row>
    <row r="177" customFormat="false" ht="12.75" hidden="false" customHeight="false" outlineLevel="0" collapsed="false">
      <c r="A177" s="75"/>
      <c r="B177" s="72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17"/>
      <c r="R177" s="17"/>
      <c r="S177" s="17"/>
      <c r="T177" s="17"/>
      <c r="U177" s="17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</row>
    <row r="178" customFormat="false" ht="12.75" hidden="false" customHeight="false" outlineLevel="0" collapsed="false">
      <c r="A178" s="75"/>
      <c r="B178" s="72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17"/>
      <c r="R178" s="17"/>
      <c r="S178" s="17"/>
      <c r="T178" s="17"/>
      <c r="U178" s="17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</row>
    <row r="179" customFormat="false" ht="12.75" hidden="false" customHeight="false" outlineLevel="0" collapsed="false">
      <c r="A179" s="75"/>
      <c r="B179" s="72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17"/>
      <c r="R179" s="17"/>
      <c r="S179" s="17"/>
      <c r="T179" s="17"/>
      <c r="U179" s="17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</row>
    <row r="180" customFormat="false" ht="12.75" hidden="false" customHeight="false" outlineLevel="0" collapsed="false">
      <c r="A180" s="75"/>
      <c r="B180" s="72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17"/>
      <c r="R180" s="17"/>
      <c r="S180" s="17"/>
      <c r="T180" s="17"/>
      <c r="U180" s="17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</row>
    <row r="181" customFormat="false" ht="12.75" hidden="false" customHeight="false" outlineLevel="0" collapsed="false">
      <c r="A181" s="75"/>
      <c r="B181" s="72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17"/>
      <c r="R181" s="17"/>
      <c r="S181" s="17"/>
      <c r="T181" s="17"/>
      <c r="U181" s="17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</row>
    <row r="182" customFormat="false" ht="12.75" hidden="false" customHeight="false" outlineLevel="0" collapsed="false">
      <c r="A182" s="75"/>
      <c r="B182" s="72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17"/>
      <c r="R182" s="17"/>
      <c r="S182" s="17"/>
      <c r="T182" s="17"/>
      <c r="U182" s="17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</row>
    <row r="183" customFormat="false" ht="12.75" hidden="false" customHeight="false" outlineLevel="0" collapsed="false">
      <c r="A183" s="75"/>
      <c r="B183" s="72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17"/>
      <c r="R183" s="17"/>
      <c r="S183" s="17"/>
      <c r="T183" s="17"/>
      <c r="U183" s="17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</row>
    <row r="184" customFormat="false" ht="12.75" hidden="false" customHeight="false" outlineLevel="0" collapsed="false">
      <c r="A184" s="75"/>
      <c r="B184" s="72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17"/>
      <c r="R184" s="17"/>
      <c r="S184" s="17"/>
      <c r="T184" s="17"/>
      <c r="U184" s="17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</row>
    <row r="185" customFormat="false" ht="12.75" hidden="false" customHeight="false" outlineLevel="0" collapsed="false">
      <c r="A185" s="75"/>
      <c r="B185" s="72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17"/>
      <c r="R185" s="17"/>
      <c r="S185" s="17"/>
      <c r="T185" s="17"/>
      <c r="U185" s="17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</row>
    <row r="186" customFormat="false" ht="12.75" hidden="false" customHeight="false" outlineLevel="0" collapsed="false">
      <c r="A186" s="75"/>
      <c r="B186" s="72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17"/>
      <c r="R186" s="17"/>
      <c r="S186" s="17"/>
      <c r="T186" s="17"/>
      <c r="U186" s="17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</row>
    <row r="187" customFormat="false" ht="12.75" hidden="false" customHeight="false" outlineLevel="0" collapsed="false">
      <c r="A187" s="75"/>
      <c r="B187" s="72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17"/>
      <c r="R187" s="17"/>
      <c r="S187" s="17"/>
      <c r="T187" s="17"/>
      <c r="U187" s="17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</row>
    <row r="188" customFormat="false" ht="12.75" hidden="false" customHeight="false" outlineLevel="0" collapsed="false">
      <c r="A188" s="75"/>
      <c r="B188" s="72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17"/>
      <c r="R188" s="17"/>
      <c r="S188" s="17"/>
      <c r="T188" s="17"/>
      <c r="U188" s="17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</row>
    <row r="189" customFormat="false" ht="12.75" hidden="false" customHeight="false" outlineLevel="0" collapsed="false">
      <c r="A189" s="75"/>
      <c r="B189" s="72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17"/>
      <c r="R189" s="17"/>
      <c r="S189" s="17"/>
      <c r="T189" s="17"/>
      <c r="U189" s="17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</row>
    <row r="190" customFormat="false" ht="14.25" hidden="false" customHeight="true" outlineLevel="0" collapsed="false">
      <c r="A190" s="75"/>
      <c r="B190" s="72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17"/>
      <c r="R190" s="17"/>
      <c r="S190" s="17"/>
      <c r="T190" s="17"/>
      <c r="U190" s="17"/>
      <c r="V190" s="74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</row>
    <row r="191" customFormat="false" ht="12.75" hidden="false" customHeight="false" outlineLevel="0" collapsed="false">
      <c r="A191" s="75"/>
      <c r="B191" s="72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17"/>
      <c r="R191" s="17"/>
      <c r="S191" s="17"/>
      <c r="T191" s="17"/>
      <c r="U191" s="17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</row>
    <row r="192" customFormat="false" ht="12.75" hidden="false" customHeight="false" outlineLevel="0" collapsed="false">
      <c r="A192" s="75"/>
      <c r="B192" s="72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17"/>
      <c r="R192" s="17"/>
      <c r="S192" s="17"/>
      <c r="T192" s="17"/>
      <c r="U192" s="17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</row>
    <row r="193" customFormat="false" ht="12.75" hidden="false" customHeight="false" outlineLevel="0" collapsed="false">
      <c r="A193" s="75"/>
      <c r="B193" s="72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17"/>
      <c r="R193" s="17"/>
      <c r="S193" s="17"/>
      <c r="T193" s="17"/>
      <c r="U193" s="17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</row>
    <row r="194" customFormat="false" ht="12.75" hidden="false" customHeight="false" outlineLevel="0" collapsed="false">
      <c r="A194" s="75"/>
      <c r="B194" s="72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17"/>
      <c r="R194" s="17"/>
      <c r="S194" s="17"/>
      <c r="T194" s="17"/>
      <c r="U194" s="17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</row>
    <row r="195" customFormat="false" ht="12.75" hidden="false" customHeight="false" outlineLevel="0" collapsed="false">
      <c r="A195" s="75"/>
      <c r="B195" s="72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17"/>
      <c r="R195" s="17"/>
      <c r="S195" s="17"/>
      <c r="T195" s="17"/>
      <c r="U195" s="17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</row>
    <row r="196" customFormat="false" ht="12.75" hidden="false" customHeight="false" outlineLevel="0" collapsed="false">
      <c r="A196" s="75"/>
      <c r="B196" s="72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17"/>
      <c r="R196" s="17"/>
      <c r="S196" s="17"/>
      <c r="T196" s="17"/>
      <c r="U196" s="17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</row>
    <row r="197" customFormat="false" ht="12.75" hidden="false" customHeight="false" outlineLevel="0" collapsed="false">
      <c r="A197" s="75"/>
      <c r="B197" s="72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17"/>
      <c r="R197" s="17"/>
      <c r="S197" s="17"/>
      <c r="T197" s="17"/>
      <c r="U197" s="17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</row>
    <row r="198" customFormat="false" ht="12.75" hidden="false" customHeight="false" outlineLevel="0" collapsed="false">
      <c r="A198" s="75"/>
      <c r="B198" s="72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17"/>
      <c r="R198" s="17"/>
      <c r="S198" s="17"/>
      <c r="T198" s="17"/>
      <c r="U198" s="17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</row>
    <row r="199" customFormat="false" ht="12.75" hidden="false" customHeight="false" outlineLevel="0" collapsed="false">
      <c r="A199" s="75"/>
      <c r="B199" s="72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17"/>
      <c r="R199" s="17"/>
      <c r="S199" s="17"/>
      <c r="T199" s="17"/>
      <c r="U199" s="17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</row>
    <row r="200" customFormat="false" ht="12.75" hidden="false" customHeight="false" outlineLevel="0" collapsed="false">
      <c r="A200" s="75"/>
      <c r="B200" s="72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17"/>
      <c r="R200" s="17"/>
      <c r="S200" s="17"/>
      <c r="T200" s="17"/>
      <c r="U200" s="17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</row>
    <row r="201" customFormat="false" ht="12.75" hidden="false" customHeight="false" outlineLevel="0" collapsed="false">
      <c r="A201" s="75"/>
      <c r="B201" s="72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17"/>
      <c r="R201" s="17"/>
      <c r="S201" s="17"/>
      <c r="T201" s="17"/>
      <c r="U201" s="17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</row>
    <row r="202" customFormat="false" ht="12.75" hidden="false" customHeight="false" outlineLevel="0" collapsed="false">
      <c r="A202" s="75"/>
      <c r="B202" s="72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17"/>
      <c r="R202" s="17"/>
      <c r="S202" s="17"/>
      <c r="T202" s="17"/>
      <c r="U202" s="17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</row>
    <row r="203" customFormat="false" ht="12.75" hidden="false" customHeight="false" outlineLevel="0" collapsed="false">
      <c r="A203" s="75"/>
      <c r="B203" s="72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17"/>
      <c r="R203" s="17"/>
      <c r="S203" s="17"/>
      <c r="T203" s="17"/>
      <c r="U203" s="17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</row>
    <row r="204" customFormat="false" ht="12.75" hidden="false" customHeight="false" outlineLevel="0" collapsed="false">
      <c r="A204" s="75"/>
      <c r="B204" s="72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17"/>
      <c r="R204" s="17"/>
      <c r="S204" s="17"/>
      <c r="T204" s="17"/>
      <c r="U204" s="17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</row>
    <row r="205" customFormat="false" ht="12.75" hidden="false" customHeight="false" outlineLevel="0" collapsed="false">
      <c r="A205" s="75"/>
      <c r="B205" s="72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17"/>
      <c r="R205" s="17"/>
      <c r="S205" s="17"/>
      <c r="T205" s="17"/>
      <c r="U205" s="17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</row>
    <row r="206" customFormat="false" ht="12.75" hidden="false" customHeight="false" outlineLevel="0" collapsed="false">
      <c r="A206" s="75"/>
      <c r="B206" s="72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17"/>
      <c r="R206" s="17"/>
      <c r="S206" s="17"/>
      <c r="T206" s="17"/>
      <c r="U206" s="17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</row>
    <row r="207" customFormat="false" ht="12.75" hidden="false" customHeight="false" outlineLevel="0" collapsed="false">
      <c r="A207" s="75"/>
      <c r="B207" s="72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17"/>
      <c r="R207" s="17"/>
      <c r="S207" s="17"/>
      <c r="T207" s="17"/>
      <c r="U207" s="17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</row>
    <row r="208" customFormat="false" ht="12.75" hidden="false" customHeight="false" outlineLevel="0" collapsed="false">
      <c r="A208" s="75"/>
      <c r="B208" s="72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17"/>
      <c r="R208" s="17"/>
      <c r="S208" s="17"/>
      <c r="T208" s="17"/>
      <c r="U208" s="17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</row>
    <row r="209" customFormat="false" ht="12.75" hidden="false" customHeight="false" outlineLevel="0" collapsed="false">
      <c r="A209" s="75"/>
      <c r="B209" s="72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17"/>
      <c r="R209" s="17"/>
      <c r="S209" s="17"/>
      <c r="T209" s="17"/>
      <c r="U209" s="17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</row>
    <row r="210" customFormat="false" ht="12.75" hidden="false" customHeight="false" outlineLevel="0" collapsed="false">
      <c r="A210" s="75"/>
      <c r="B210" s="72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17"/>
      <c r="R210" s="17"/>
      <c r="S210" s="17"/>
      <c r="T210" s="17"/>
      <c r="U210" s="17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</row>
    <row r="211" customFormat="false" ht="12.75" hidden="false" customHeight="false" outlineLevel="0" collapsed="false">
      <c r="A211" s="75"/>
      <c r="B211" s="72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17"/>
      <c r="R211" s="17"/>
      <c r="S211" s="17"/>
      <c r="T211" s="17"/>
      <c r="U211" s="17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</row>
    <row r="212" customFormat="false" ht="12.75" hidden="false" customHeight="false" outlineLevel="0" collapsed="false">
      <c r="A212" s="75"/>
      <c r="B212" s="72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17"/>
      <c r="R212" s="17"/>
      <c r="S212" s="17"/>
      <c r="T212" s="17"/>
      <c r="U212" s="17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</row>
    <row r="213" customFormat="false" ht="12.75" hidden="false" customHeight="false" outlineLevel="0" collapsed="false">
      <c r="A213" s="75"/>
      <c r="B213" s="72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17"/>
      <c r="R213" s="17"/>
      <c r="S213" s="17"/>
      <c r="T213" s="17"/>
      <c r="U213" s="17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</row>
    <row r="214" customFormat="false" ht="12.75" hidden="false" customHeight="false" outlineLevel="0" collapsed="false">
      <c r="A214" s="75"/>
      <c r="B214" s="72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17"/>
      <c r="R214" s="17"/>
      <c r="S214" s="17"/>
      <c r="T214" s="17"/>
      <c r="U214" s="17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</row>
    <row r="215" customFormat="false" ht="12.75" hidden="false" customHeight="false" outlineLevel="0" collapsed="false">
      <c r="A215" s="75"/>
      <c r="B215" s="72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17"/>
      <c r="R215" s="17"/>
      <c r="S215" s="17"/>
      <c r="T215" s="17"/>
      <c r="U215" s="17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</row>
    <row r="216" customFormat="false" ht="12.75" hidden="false" customHeight="false" outlineLevel="0" collapsed="false">
      <c r="A216" s="75"/>
      <c r="B216" s="72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17"/>
      <c r="R216" s="17"/>
      <c r="S216" s="17"/>
      <c r="T216" s="17"/>
      <c r="U216" s="17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</row>
    <row r="217" customFormat="false" ht="12.75" hidden="false" customHeight="false" outlineLevel="0" collapsed="false">
      <c r="A217" s="75"/>
      <c r="B217" s="72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17"/>
      <c r="R217" s="17"/>
      <c r="S217" s="17"/>
      <c r="T217" s="17"/>
      <c r="U217" s="17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</row>
    <row r="218" customFormat="false" ht="12.75" hidden="false" customHeight="false" outlineLevel="0" collapsed="false">
      <c r="A218" s="75"/>
      <c r="B218" s="72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17"/>
      <c r="R218" s="17"/>
      <c r="S218" s="17"/>
      <c r="T218" s="17"/>
      <c r="U218" s="17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</row>
    <row r="219" customFormat="false" ht="12.75" hidden="false" customHeight="false" outlineLevel="0" collapsed="false">
      <c r="A219" s="75"/>
      <c r="B219" s="72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17"/>
      <c r="R219" s="17"/>
      <c r="S219" s="17"/>
      <c r="T219" s="17"/>
      <c r="U219" s="17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</row>
    <row r="220" customFormat="false" ht="12.75" hidden="false" customHeight="false" outlineLevel="0" collapsed="false">
      <c r="A220" s="75"/>
      <c r="B220" s="72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17"/>
      <c r="R220" s="17"/>
      <c r="S220" s="17"/>
      <c r="T220" s="17"/>
      <c r="U220" s="17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</row>
    <row r="221" customFormat="false" ht="12.75" hidden="false" customHeight="false" outlineLevel="0" collapsed="false">
      <c r="A221" s="75"/>
      <c r="B221" s="72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17"/>
      <c r="R221" s="17"/>
      <c r="S221" s="17"/>
      <c r="T221" s="17"/>
      <c r="U221" s="17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</row>
    <row r="222" customFormat="false" ht="12.75" hidden="false" customHeight="false" outlineLevel="0" collapsed="false">
      <c r="A222" s="75"/>
      <c r="B222" s="72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17"/>
      <c r="R222" s="17"/>
      <c r="S222" s="17"/>
      <c r="T222" s="17"/>
      <c r="U222" s="17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</row>
    <row r="223" customFormat="false" ht="12.75" hidden="false" customHeight="false" outlineLevel="0" collapsed="false">
      <c r="A223" s="75"/>
      <c r="B223" s="72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17"/>
      <c r="R223" s="17"/>
      <c r="S223" s="17"/>
      <c r="T223" s="17"/>
      <c r="U223" s="17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</row>
    <row r="224" customFormat="false" ht="12.75" hidden="false" customHeight="false" outlineLevel="0" collapsed="false">
      <c r="A224" s="75"/>
      <c r="B224" s="72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17"/>
      <c r="R224" s="17"/>
      <c r="S224" s="17"/>
      <c r="T224" s="17"/>
      <c r="U224" s="17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</row>
    <row r="225" customFormat="false" ht="12.75" hidden="false" customHeight="false" outlineLevel="0" collapsed="false">
      <c r="A225" s="75"/>
      <c r="B225" s="72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17"/>
      <c r="R225" s="17"/>
      <c r="S225" s="17"/>
      <c r="T225" s="17"/>
      <c r="U225" s="17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</row>
    <row r="226" customFormat="false" ht="12.75" hidden="false" customHeight="false" outlineLevel="0" collapsed="false">
      <c r="A226" s="75"/>
      <c r="B226" s="72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17"/>
      <c r="R226" s="17"/>
      <c r="S226" s="17"/>
      <c r="T226" s="17"/>
      <c r="U226" s="17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</row>
    <row r="227" customFormat="false" ht="12.75" hidden="false" customHeight="false" outlineLevel="0" collapsed="false">
      <c r="A227" s="75"/>
      <c r="B227" s="72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17"/>
      <c r="R227" s="17"/>
      <c r="S227" s="17"/>
      <c r="T227" s="17"/>
      <c r="U227" s="17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</row>
    <row r="228" customFormat="false" ht="12.75" hidden="false" customHeight="false" outlineLevel="0" collapsed="false">
      <c r="A228" s="75"/>
      <c r="B228" s="72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17"/>
      <c r="R228" s="17"/>
      <c r="S228" s="17"/>
      <c r="T228" s="17"/>
      <c r="U228" s="17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</row>
    <row r="229" customFormat="false" ht="12.75" hidden="false" customHeight="false" outlineLevel="0" collapsed="false">
      <c r="A229" s="75"/>
      <c r="B229" s="72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17"/>
      <c r="R229" s="17"/>
      <c r="S229" s="17"/>
      <c r="T229" s="17"/>
      <c r="U229" s="17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</row>
    <row r="230" customFormat="false" ht="12.75" hidden="false" customHeight="false" outlineLevel="0" collapsed="false">
      <c r="A230" s="75"/>
      <c r="B230" s="72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17"/>
      <c r="R230" s="17"/>
      <c r="S230" s="17"/>
      <c r="T230" s="17"/>
      <c r="U230" s="17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</row>
    <row r="231" customFormat="false" ht="12.75" hidden="false" customHeight="false" outlineLevel="0" collapsed="false">
      <c r="A231" s="75"/>
      <c r="B231" s="72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17"/>
      <c r="R231" s="17"/>
      <c r="S231" s="17"/>
      <c r="T231" s="17"/>
      <c r="U231" s="17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</row>
    <row r="232" customFormat="false" ht="12.75" hidden="false" customHeight="false" outlineLevel="0" collapsed="false">
      <c r="A232" s="75"/>
      <c r="B232" s="72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17"/>
      <c r="R232" s="17"/>
      <c r="S232" s="17"/>
      <c r="T232" s="17"/>
      <c r="U232" s="17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</row>
    <row r="233" customFormat="false" ht="12.75" hidden="false" customHeight="false" outlineLevel="0" collapsed="false">
      <c r="A233" s="75"/>
      <c r="B233" s="72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17"/>
      <c r="R233" s="17"/>
      <c r="S233" s="17"/>
      <c r="T233" s="17"/>
      <c r="U233" s="17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</row>
    <row r="234" customFormat="false" ht="12.75" hidden="false" customHeight="false" outlineLevel="0" collapsed="false">
      <c r="A234" s="75"/>
      <c r="B234" s="72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17"/>
      <c r="R234" s="17"/>
      <c r="S234" s="17"/>
      <c r="T234" s="17"/>
      <c r="U234" s="17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</row>
    <row r="235" customFormat="false" ht="12.75" hidden="false" customHeight="false" outlineLevel="0" collapsed="false">
      <c r="A235" s="75"/>
      <c r="B235" s="72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17"/>
      <c r="R235" s="17"/>
      <c r="S235" s="17"/>
      <c r="T235" s="17"/>
      <c r="U235" s="17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</row>
    <row r="236" customFormat="false" ht="12.75" hidden="false" customHeight="false" outlineLevel="0" collapsed="false">
      <c r="A236" s="75"/>
      <c r="B236" s="72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17"/>
      <c r="R236" s="17"/>
      <c r="S236" s="17"/>
      <c r="T236" s="17"/>
      <c r="U236" s="17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</row>
    <row r="237" customFormat="false" ht="12.75" hidden="false" customHeight="false" outlineLevel="0" collapsed="false">
      <c r="A237" s="75"/>
      <c r="B237" s="72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17"/>
      <c r="R237" s="17"/>
      <c r="S237" s="17"/>
      <c r="T237" s="17"/>
      <c r="U237" s="17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</row>
    <row r="238" customFormat="false" ht="12.75" hidden="false" customHeight="false" outlineLevel="0" collapsed="false">
      <c r="A238" s="75"/>
      <c r="B238" s="72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17"/>
      <c r="R238" s="17"/>
      <c r="S238" s="17"/>
      <c r="T238" s="17"/>
      <c r="U238" s="17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</row>
    <row r="239" customFormat="false" ht="12.75" hidden="false" customHeight="false" outlineLevel="0" collapsed="false">
      <c r="A239" s="75"/>
      <c r="B239" s="72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17"/>
      <c r="R239" s="17"/>
      <c r="S239" s="17"/>
      <c r="T239" s="17"/>
      <c r="U239" s="17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</row>
    <row r="240" customFormat="false" ht="12.75" hidden="false" customHeight="false" outlineLevel="0" collapsed="false">
      <c r="A240" s="75"/>
      <c r="B240" s="72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17"/>
      <c r="R240" s="17"/>
      <c r="S240" s="17"/>
      <c r="T240" s="17"/>
      <c r="U240" s="17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</row>
    <row r="241" customFormat="false" ht="12.75" hidden="false" customHeight="false" outlineLevel="0" collapsed="false">
      <c r="A241" s="75"/>
      <c r="B241" s="72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17"/>
      <c r="R241" s="17"/>
      <c r="S241" s="17"/>
      <c r="T241" s="17"/>
      <c r="U241" s="17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</row>
    <row r="242" customFormat="false" ht="12.75" hidden="false" customHeight="false" outlineLevel="0" collapsed="false">
      <c r="A242" s="75"/>
      <c r="B242" s="72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17"/>
      <c r="R242" s="17"/>
      <c r="S242" s="17"/>
      <c r="T242" s="17"/>
      <c r="U242" s="17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</row>
    <row r="243" customFormat="false" ht="12.75" hidden="false" customHeight="false" outlineLevel="0" collapsed="false">
      <c r="A243" s="75"/>
      <c r="B243" s="72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17"/>
      <c r="R243" s="17"/>
      <c r="S243" s="17"/>
      <c r="T243" s="17"/>
      <c r="U243" s="17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</row>
    <row r="244" customFormat="false" ht="12.75" hidden="false" customHeight="false" outlineLevel="0" collapsed="false">
      <c r="A244" s="75"/>
      <c r="B244" s="72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17"/>
      <c r="R244" s="17"/>
      <c r="S244" s="17"/>
      <c r="T244" s="17"/>
      <c r="U244" s="17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</row>
    <row r="245" customFormat="false" ht="12.75" hidden="false" customHeight="false" outlineLevel="0" collapsed="false">
      <c r="A245" s="75"/>
      <c r="B245" s="72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17"/>
      <c r="R245" s="17"/>
      <c r="S245" s="17"/>
      <c r="T245" s="17"/>
      <c r="U245" s="17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</row>
    <row r="246" customFormat="false" ht="12.75" hidden="false" customHeight="false" outlineLevel="0" collapsed="false">
      <c r="A246" s="75"/>
      <c r="B246" s="72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17"/>
      <c r="R246" s="17"/>
      <c r="S246" s="17"/>
      <c r="T246" s="17"/>
      <c r="U246" s="17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</row>
    <row r="247" customFormat="false" ht="12.75" hidden="false" customHeight="false" outlineLevel="0" collapsed="false">
      <c r="A247" s="75"/>
      <c r="B247" s="72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17"/>
      <c r="R247" s="17"/>
      <c r="S247" s="17"/>
      <c r="T247" s="17"/>
      <c r="U247" s="17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</row>
    <row r="248" customFormat="false" ht="12.75" hidden="false" customHeight="false" outlineLevel="0" collapsed="false">
      <c r="A248" s="75"/>
      <c r="B248" s="72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17"/>
      <c r="R248" s="17"/>
      <c r="S248" s="17"/>
      <c r="T248" s="17"/>
      <c r="U248" s="17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</row>
    <row r="249" customFormat="false" ht="12.75" hidden="false" customHeight="false" outlineLevel="0" collapsed="false">
      <c r="A249" s="75"/>
      <c r="B249" s="72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17"/>
      <c r="R249" s="17"/>
      <c r="S249" s="17"/>
      <c r="T249" s="17"/>
      <c r="U249" s="17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</row>
    <row r="250" customFormat="false" ht="12.75" hidden="false" customHeight="false" outlineLevel="0" collapsed="false">
      <c r="A250" s="75"/>
      <c r="B250" s="72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17"/>
      <c r="R250" s="17"/>
      <c r="S250" s="17"/>
      <c r="T250" s="17"/>
      <c r="U250" s="17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</row>
    <row r="251" customFormat="false" ht="12.75" hidden="false" customHeight="false" outlineLevel="0" collapsed="false">
      <c r="A251" s="75"/>
      <c r="B251" s="72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17"/>
      <c r="R251" s="17"/>
      <c r="S251" s="17"/>
      <c r="T251" s="17"/>
      <c r="U251" s="17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</row>
    <row r="252" customFormat="false" ht="12.75" hidden="false" customHeight="false" outlineLevel="0" collapsed="false">
      <c r="A252" s="75"/>
      <c r="B252" s="72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17"/>
      <c r="R252" s="17"/>
      <c r="S252" s="17"/>
      <c r="T252" s="17"/>
      <c r="U252" s="17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</row>
    <row r="253" customFormat="false" ht="12.75" hidden="false" customHeight="false" outlineLevel="0" collapsed="false">
      <c r="A253" s="75"/>
      <c r="B253" s="72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17"/>
      <c r="R253" s="17"/>
      <c r="S253" s="17"/>
      <c r="T253" s="17"/>
      <c r="U253" s="17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</row>
    <row r="254" customFormat="false" ht="12.75" hidden="false" customHeight="false" outlineLevel="0" collapsed="false">
      <c r="A254" s="75"/>
      <c r="B254" s="72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17"/>
      <c r="R254" s="17"/>
      <c r="S254" s="17"/>
      <c r="T254" s="17"/>
      <c r="U254" s="17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</row>
    <row r="255" customFormat="false" ht="12.75" hidden="false" customHeight="false" outlineLevel="0" collapsed="false">
      <c r="A255" s="75"/>
      <c r="B255" s="72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17"/>
      <c r="R255" s="17"/>
      <c r="S255" s="17"/>
      <c r="T255" s="17"/>
      <c r="U255" s="17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</row>
    <row r="256" customFormat="false" ht="12.75" hidden="false" customHeight="false" outlineLevel="0" collapsed="false">
      <c r="A256" s="75"/>
      <c r="B256" s="72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17"/>
      <c r="R256" s="17"/>
      <c r="S256" s="17"/>
      <c r="T256" s="17"/>
      <c r="U256" s="17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</row>
    <row r="257" customFormat="false" ht="12.75" hidden="false" customHeight="false" outlineLevel="0" collapsed="false">
      <c r="A257" s="75"/>
      <c r="B257" s="72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17"/>
      <c r="R257" s="17"/>
      <c r="S257" s="17"/>
      <c r="T257" s="17"/>
      <c r="U257" s="17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</row>
    <row r="258" customFormat="false" ht="12.75" hidden="false" customHeight="false" outlineLevel="0" collapsed="false">
      <c r="A258" s="75"/>
      <c r="B258" s="72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17"/>
      <c r="R258" s="17"/>
      <c r="S258" s="17"/>
      <c r="T258" s="17"/>
      <c r="U258" s="17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</row>
    <row r="259" customFormat="false" ht="12.75" hidden="false" customHeight="false" outlineLevel="0" collapsed="false">
      <c r="A259" s="75"/>
      <c r="B259" s="72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17"/>
      <c r="R259" s="17"/>
      <c r="S259" s="17"/>
      <c r="T259" s="17"/>
      <c r="U259" s="17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</row>
    <row r="260" customFormat="false" ht="12.75" hidden="false" customHeight="false" outlineLevel="0" collapsed="false">
      <c r="A260" s="75"/>
      <c r="B260" s="72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17"/>
      <c r="R260" s="17"/>
      <c r="S260" s="17"/>
      <c r="T260" s="17"/>
      <c r="U260" s="17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</row>
    <row r="261" customFormat="false" ht="12.75" hidden="false" customHeight="false" outlineLevel="0" collapsed="false">
      <c r="A261" s="75"/>
      <c r="B261" s="72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17"/>
      <c r="R261" s="17"/>
      <c r="S261" s="17"/>
      <c r="T261" s="17"/>
      <c r="U261" s="17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</row>
    <row r="262" customFormat="false" ht="12.75" hidden="false" customHeight="false" outlineLevel="0" collapsed="false">
      <c r="A262" s="75"/>
      <c r="B262" s="72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17"/>
      <c r="R262" s="17"/>
      <c r="S262" s="17"/>
      <c r="T262" s="17"/>
      <c r="U262" s="17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</row>
    <row r="263" customFormat="false" ht="12.75" hidden="false" customHeight="false" outlineLevel="0" collapsed="false">
      <c r="A263" s="75"/>
      <c r="B263" s="72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17"/>
      <c r="R263" s="17"/>
      <c r="S263" s="17"/>
      <c r="T263" s="17"/>
      <c r="U263" s="17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</row>
    <row r="264" customFormat="false" ht="12.75" hidden="false" customHeight="false" outlineLevel="0" collapsed="false">
      <c r="A264" s="75"/>
      <c r="B264" s="72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17"/>
      <c r="R264" s="17"/>
      <c r="S264" s="17"/>
      <c r="T264" s="17"/>
      <c r="U264" s="17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</row>
    <row r="265" customFormat="false" ht="12.75" hidden="false" customHeight="false" outlineLevel="0" collapsed="false">
      <c r="A265" s="75"/>
      <c r="B265" s="72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17"/>
      <c r="R265" s="17"/>
      <c r="S265" s="17"/>
      <c r="T265" s="17"/>
      <c r="U265" s="17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</row>
    <row r="266" customFormat="false" ht="12.75" hidden="false" customHeight="false" outlineLevel="0" collapsed="false">
      <c r="A266" s="75"/>
      <c r="B266" s="72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17"/>
      <c r="R266" s="17"/>
      <c r="S266" s="17"/>
      <c r="T266" s="17"/>
      <c r="U266" s="17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</row>
    <row r="267" customFormat="false" ht="12.75" hidden="false" customHeight="false" outlineLevel="0" collapsed="false">
      <c r="A267" s="75"/>
      <c r="B267" s="72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17"/>
      <c r="R267" s="17"/>
      <c r="S267" s="17"/>
      <c r="T267" s="17"/>
      <c r="U267" s="17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</row>
    <row r="268" customFormat="false" ht="12.75" hidden="false" customHeight="false" outlineLevel="0" collapsed="false">
      <c r="A268" s="75"/>
      <c r="B268" s="72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17"/>
      <c r="R268" s="17"/>
      <c r="S268" s="17"/>
      <c r="T268" s="17"/>
      <c r="U268" s="17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</row>
    <row r="269" customFormat="false" ht="12.75" hidden="false" customHeight="false" outlineLevel="0" collapsed="false">
      <c r="A269" s="75"/>
      <c r="B269" s="72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17"/>
      <c r="R269" s="17"/>
      <c r="S269" s="17"/>
      <c r="T269" s="17"/>
      <c r="U269" s="17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</row>
    <row r="270" customFormat="false" ht="12.75" hidden="false" customHeight="false" outlineLevel="0" collapsed="false">
      <c r="A270" s="75"/>
      <c r="B270" s="72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17"/>
      <c r="R270" s="17"/>
      <c r="S270" s="17"/>
      <c r="T270" s="17"/>
      <c r="U270" s="17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</row>
    <row r="271" customFormat="false" ht="12.75" hidden="false" customHeight="false" outlineLevel="0" collapsed="false">
      <c r="A271" s="75"/>
      <c r="B271" s="72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17"/>
      <c r="R271" s="17"/>
      <c r="S271" s="17"/>
      <c r="T271" s="17"/>
      <c r="U271" s="17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</row>
    <row r="272" customFormat="false" ht="12.75" hidden="false" customHeight="false" outlineLevel="0" collapsed="false">
      <c r="A272" s="75"/>
      <c r="B272" s="72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17"/>
      <c r="R272" s="17"/>
      <c r="S272" s="17"/>
      <c r="T272" s="17"/>
      <c r="U272" s="17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</row>
    <row r="273" customFormat="false" ht="12.75" hidden="false" customHeight="false" outlineLevel="0" collapsed="false">
      <c r="A273" s="75"/>
      <c r="B273" s="72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17"/>
      <c r="R273" s="17"/>
      <c r="S273" s="17"/>
      <c r="T273" s="17"/>
      <c r="U273" s="17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</row>
    <row r="274" customFormat="false" ht="12.75" hidden="false" customHeight="false" outlineLevel="0" collapsed="false">
      <c r="A274" s="75"/>
      <c r="B274" s="72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17"/>
      <c r="R274" s="17"/>
      <c r="S274" s="17"/>
      <c r="T274" s="17"/>
      <c r="U274" s="17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</row>
    <row r="275" customFormat="false" ht="12.75" hidden="false" customHeight="false" outlineLevel="0" collapsed="false">
      <c r="A275" s="75"/>
      <c r="B275" s="72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17"/>
      <c r="R275" s="17"/>
      <c r="S275" s="17"/>
      <c r="T275" s="17"/>
      <c r="U275" s="17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</row>
    <row r="276" customFormat="false" ht="12.75" hidden="false" customHeight="false" outlineLevel="0" collapsed="false">
      <c r="A276" s="75"/>
      <c r="B276" s="72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17"/>
      <c r="R276" s="17"/>
      <c r="S276" s="17"/>
      <c r="T276" s="17"/>
      <c r="U276" s="17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</row>
    <row r="277" customFormat="false" ht="12.75" hidden="false" customHeight="false" outlineLevel="0" collapsed="false">
      <c r="A277" s="75"/>
      <c r="B277" s="72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17"/>
      <c r="R277" s="17"/>
      <c r="S277" s="17"/>
      <c r="T277" s="17"/>
      <c r="U277" s="17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</row>
    <row r="278" customFormat="false" ht="12.75" hidden="false" customHeight="false" outlineLevel="0" collapsed="false">
      <c r="A278" s="75"/>
      <c r="B278" s="72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17"/>
      <c r="R278" s="17"/>
      <c r="S278" s="17"/>
      <c r="T278" s="17"/>
      <c r="U278" s="17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</row>
    <row r="279" customFormat="false" ht="12.75" hidden="false" customHeight="false" outlineLevel="0" collapsed="false">
      <c r="A279" s="75"/>
      <c r="B279" s="72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17"/>
      <c r="R279" s="17"/>
      <c r="S279" s="17"/>
      <c r="T279" s="17"/>
      <c r="U279" s="17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</row>
    <row r="280" customFormat="false" ht="14.25" hidden="false" customHeight="true" outlineLevel="0" collapsed="false">
      <c r="A280" s="75"/>
      <c r="B280" s="72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17"/>
      <c r="R280" s="17"/>
      <c r="S280" s="17"/>
      <c r="T280" s="17"/>
      <c r="U280" s="17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</row>
    <row r="281" customFormat="false" ht="14.25" hidden="false" customHeight="true" outlineLevel="0" collapsed="false">
      <c r="A281" s="75"/>
      <c r="B281" s="72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17"/>
      <c r="R281" s="17"/>
      <c r="S281" s="17"/>
      <c r="T281" s="17"/>
      <c r="U281" s="17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</row>
    <row r="282" customFormat="false" ht="12.75" hidden="false" customHeight="false" outlineLevel="0" collapsed="false">
      <c r="A282" s="75"/>
      <c r="B282" s="72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17"/>
      <c r="R282" s="17"/>
      <c r="S282" s="17"/>
      <c r="T282" s="17"/>
      <c r="U282" s="17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</row>
    <row r="283" customFormat="false" ht="12.75" hidden="false" customHeight="false" outlineLevel="0" collapsed="false">
      <c r="A283" s="75"/>
      <c r="B283" s="72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17"/>
      <c r="R283" s="17"/>
      <c r="S283" s="17"/>
      <c r="T283" s="17"/>
      <c r="U283" s="17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</row>
    <row r="284" customFormat="false" ht="12.75" hidden="false" customHeight="false" outlineLevel="0" collapsed="false">
      <c r="A284" s="75"/>
      <c r="B284" s="72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17"/>
      <c r="R284" s="17"/>
      <c r="S284" s="17"/>
      <c r="T284" s="17"/>
      <c r="U284" s="17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</row>
    <row r="285" customFormat="false" ht="12.75" hidden="false" customHeight="false" outlineLevel="0" collapsed="false">
      <c r="A285" s="75"/>
      <c r="B285" s="72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17"/>
      <c r="R285" s="17"/>
      <c r="S285" s="17"/>
      <c r="T285" s="17"/>
      <c r="U285" s="17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</row>
    <row r="286" customFormat="false" ht="12.75" hidden="false" customHeight="false" outlineLevel="0" collapsed="false">
      <c r="A286" s="75"/>
      <c r="B286" s="72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17"/>
      <c r="R286" s="17"/>
      <c r="S286" s="17"/>
      <c r="T286" s="17"/>
      <c r="U286" s="17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</row>
    <row r="287" customFormat="false" ht="12.75" hidden="false" customHeight="false" outlineLevel="0" collapsed="false">
      <c r="A287" s="75"/>
      <c r="B287" s="72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17"/>
      <c r="R287" s="17"/>
      <c r="S287" s="17"/>
      <c r="T287" s="17"/>
      <c r="U287" s="17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</row>
    <row r="288" customFormat="false" ht="12.75" hidden="false" customHeight="false" outlineLevel="0" collapsed="false">
      <c r="A288" s="75"/>
      <c r="B288" s="72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17"/>
      <c r="R288" s="17"/>
      <c r="S288" s="17"/>
      <c r="T288" s="17"/>
      <c r="U288" s="17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</row>
    <row r="289" customFormat="false" ht="12.75" hidden="false" customHeight="false" outlineLevel="0" collapsed="false">
      <c r="A289" s="75"/>
      <c r="B289" s="72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17"/>
      <c r="R289" s="17"/>
      <c r="S289" s="17"/>
      <c r="T289" s="17"/>
      <c r="U289" s="17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</row>
    <row r="290" customFormat="false" ht="12.75" hidden="false" customHeight="false" outlineLevel="0" collapsed="false">
      <c r="A290" s="75"/>
      <c r="B290" s="72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17"/>
      <c r="R290" s="17"/>
      <c r="S290" s="17"/>
      <c r="T290" s="17"/>
      <c r="U290" s="17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</row>
    <row r="291" customFormat="false" ht="12.75" hidden="false" customHeight="false" outlineLevel="0" collapsed="false">
      <c r="A291" s="75"/>
      <c r="B291" s="72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17"/>
      <c r="R291" s="17"/>
      <c r="S291" s="17"/>
      <c r="T291" s="17"/>
      <c r="U291" s="17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</row>
    <row r="292" customFormat="false" ht="12.75" hidden="false" customHeight="false" outlineLevel="0" collapsed="false">
      <c r="A292" s="75"/>
      <c r="B292" s="72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17"/>
      <c r="R292" s="17"/>
      <c r="S292" s="17"/>
      <c r="T292" s="17"/>
      <c r="U292" s="17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</row>
    <row r="293" customFormat="false" ht="12.75" hidden="false" customHeight="false" outlineLevel="0" collapsed="false">
      <c r="A293" s="75"/>
      <c r="B293" s="72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17"/>
      <c r="R293" s="17"/>
      <c r="S293" s="17"/>
      <c r="T293" s="17"/>
      <c r="U293" s="17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</row>
    <row r="294" customFormat="false" ht="12.75" hidden="false" customHeight="false" outlineLevel="0" collapsed="false">
      <c r="A294" s="75"/>
      <c r="B294" s="72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17"/>
      <c r="R294" s="17"/>
      <c r="S294" s="17"/>
      <c r="T294" s="17"/>
      <c r="U294" s="17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</row>
    <row r="295" customFormat="false" ht="12.75" hidden="false" customHeight="false" outlineLevel="0" collapsed="false">
      <c r="A295" s="75"/>
      <c r="B295" s="72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17"/>
      <c r="R295" s="17"/>
      <c r="S295" s="17"/>
      <c r="T295" s="17"/>
      <c r="U295" s="17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</row>
    <row r="296" customFormat="false" ht="12.75" hidden="false" customHeight="false" outlineLevel="0" collapsed="false">
      <c r="A296" s="75"/>
      <c r="B296" s="72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17"/>
      <c r="R296" s="17"/>
      <c r="S296" s="17"/>
      <c r="T296" s="17"/>
      <c r="U296" s="17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</row>
    <row r="297" customFormat="false" ht="12.75" hidden="false" customHeight="false" outlineLevel="0" collapsed="false">
      <c r="A297" s="75"/>
      <c r="B297" s="72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17"/>
      <c r="R297" s="17"/>
      <c r="S297" s="17"/>
      <c r="T297" s="17"/>
      <c r="U297" s="17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</row>
    <row r="298" customFormat="false" ht="12.75" hidden="false" customHeight="false" outlineLevel="0" collapsed="false">
      <c r="A298" s="75"/>
      <c r="B298" s="72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17"/>
      <c r="R298" s="17"/>
      <c r="S298" s="17"/>
      <c r="T298" s="17"/>
      <c r="U298" s="17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</row>
    <row r="299" customFormat="false" ht="12.75" hidden="false" customHeight="false" outlineLevel="0" collapsed="false">
      <c r="A299" s="75"/>
      <c r="B299" s="72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17"/>
      <c r="R299" s="17"/>
      <c r="S299" s="17"/>
      <c r="T299" s="17"/>
      <c r="U299" s="17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</row>
    <row r="300" customFormat="false" ht="12.75" hidden="false" customHeight="false" outlineLevel="0" collapsed="false">
      <c r="A300" s="75"/>
      <c r="B300" s="72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17"/>
      <c r="R300" s="17"/>
      <c r="S300" s="17"/>
      <c r="T300" s="17"/>
      <c r="U300" s="17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</row>
    <row r="301" customFormat="false" ht="12.75" hidden="false" customHeight="false" outlineLevel="0" collapsed="false">
      <c r="A301" s="75"/>
      <c r="B301" s="72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17"/>
      <c r="R301" s="17"/>
      <c r="S301" s="17"/>
      <c r="T301" s="17"/>
      <c r="U301" s="17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</row>
    <row r="302" customFormat="false" ht="12.75" hidden="false" customHeight="false" outlineLevel="0" collapsed="false">
      <c r="A302" s="75"/>
      <c r="B302" s="72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17"/>
      <c r="R302" s="17"/>
      <c r="S302" s="17"/>
      <c r="T302" s="17"/>
      <c r="U302" s="17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</row>
    <row r="303" customFormat="false" ht="12.75" hidden="false" customHeight="false" outlineLevel="0" collapsed="false">
      <c r="A303" s="75"/>
      <c r="B303" s="72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17"/>
      <c r="R303" s="17"/>
      <c r="S303" s="17"/>
      <c r="T303" s="17"/>
      <c r="U303" s="17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</row>
    <row r="304" customFormat="false" ht="12.75" hidden="false" customHeight="false" outlineLevel="0" collapsed="false">
      <c r="A304" s="75"/>
      <c r="B304" s="72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17"/>
      <c r="R304" s="17"/>
      <c r="S304" s="17"/>
      <c r="T304" s="17"/>
      <c r="U304" s="17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</row>
    <row r="305" customFormat="false" ht="12.75" hidden="false" customHeight="false" outlineLevel="0" collapsed="false">
      <c r="A305" s="75"/>
      <c r="B305" s="72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17"/>
      <c r="R305" s="17"/>
      <c r="S305" s="17"/>
      <c r="T305" s="17"/>
      <c r="U305" s="17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</row>
    <row r="306" customFormat="false" ht="12.75" hidden="false" customHeight="false" outlineLevel="0" collapsed="false">
      <c r="A306" s="75"/>
      <c r="B306" s="72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17"/>
      <c r="R306" s="17"/>
      <c r="S306" s="17"/>
      <c r="T306" s="17"/>
      <c r="U306" s="17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</row>
    <row r="307" customFormat="false" ht="12.75" hidden="false" customHeight="false" outlineLevel="0" collapsed="false">
      <c r="A307" s="75"/>
      <c r="B307" s="72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17"/>
      <c r="R307" s="17"/>
      <c r="S307" s="17"/>
      <c r="T307" s="17"/>
      <c r="U307" s="17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</row>
    <row r="308" customFormat="false" ht="12.75" hidden="false" customHeight="false" outlineLevel="0" collapsed="false">
      <c r="A308" s="41"/>
      <c r="B308" s="18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7"/>
      <c r="S308" s="17"/>
      <c r="T308" s="17"/>
      <c r="U308" s="17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</row>
    <row r="309" customFormat="false" ht="12.75" hidden="false" customHeight="false" outlineLevel="0" collapsed="false">
      <c r="A309" s="41"/>
      <c r="B309" s="18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7"/>
      <c r="S309" s="17"/>
      <c r="T309" s="17"/>
      <c r="U309" s="17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</row>
    <row r="310" customFormat="false" ht="12.75" hidden="false" customHeight="false" outlineLevel="0" collapsed="false">
      <c r="A310" s="41"/>
      <c r="B310" s="18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7"/>
      <c r="S310" s="17"/>
      <c r="T310" s="17"/>
      <c r="U310" s="17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</row>
    <row r="311" customFormat="false" ht="12.75" hidden="false" customHeight="false" outlineLevel="0" collapsed="false">
      <c r="A311" s="41"/>
      <c r="B311" s="18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7"/>
      <c r="S311" s="17"/>
      <c r="T311" s="17"/>
      <c r="U311" s="17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</row>
    <row r="312" customFormat="false" ht="12.75" hidden="false" customHeight="false" outlineLevel="0" collapsed="false">
      <c r="A312" s="41"/>
      <c r="B312" s="18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7"/>
      <c r="S312" s="17"/>
      <c r="T312" s="17"/>
      <c r="U312" s="17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</row>
    <row r="313" customFormat="false" ht="12.75" hidden="false" customHeight="false" outlineLevel="0" collapsed="false">
      <c r="A313" s="41"/>
      <c r="B313" s="18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7"/>
      <c r="S313" s="17"/>
      <c r="T313" s="17"/>
      <c r="U313" s="17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</row>
    <row r="314" customFormat="false" ht="12.75" hidden="false" customHeight="false" outlineLevel="0" collapsed="false">
      <c r="A314" s="41"/>
      <c r="B314" s="18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7"/>
      <c r="S314" s="17"/>
      <c r="T314" s="17"/>
      <c r="U314" s="17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</row>
    <row r="315" customFormat="false" ht="12.75" hidden="false" customHeight="false" outlineLevel="0" collapsed="false">
      <c r="A315" s="41"/>
      <c r="B315" s="18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7"/>
      <c r="S315" s="17"/>
      <c r="T315" s="17"/>
      <c r="U315" s="17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</row>
    <row r="316" customFormat="false" ht="12.75" hidden="false" customHeight="false" outlineLevel="0" collapsed="false">
      <c r="A316" s="41"/>
      <c r="B316" s="18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7"/>
      <c r="S316" s="17"/>
      <c r="T316" s="17"/>
      <c r="U316" s="17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</row>
    <row r="317" customFormat="false" ht="12.75" hidden="false" customHeight="false" outlineLevel="0" collapsed="false">
      <c r="A317" s="41"/>
      <c r="B317" s="18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7"/>
      <c r="S317" s="17"/>
      <c r="T317" s="17"/>
      <c r="U317" s="17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</row>
    <row r="318" customFormat="false" ht="12.75" hidden="false" customHeight="false" outlineLevel="0" collapsed="false">
      <c r="A318" s="41"/>
      <c r="B318" s="18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7"/>
      <c r="S318" s="17"/>
      <c r="T318" s="17"/>
      <c r="U318" s="17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</row>
    <row r="319" customFormat="false" ht="12.75" hidden="false" customHeight="false" outlineLevel="0" collapsed="false">
      <c r="A319" s="41"/>
      <c r="B319" s="18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7"/>
      <c r="S319" s="17"/>
      <c r="T319" s="17"/>
      <c r="U319" s="17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</row>
    <row r="320" customFormat="false" ht="12.75" hidden="false" customHeight="false" outlineLevel="0" collapsed="false">
      <c r="A320" s="41"/>
      <c r="B320" s="18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7"/>
      <c r="S320" s="17"/>
      <c r="T320" s="17"/>
      <c r="U320" s="17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</row>
    <row r="321" customFormat="false" ht="12.75" hidden="false" customHeight="false" outlineLevel="0" collapsed="false">
      <c r="A321" s="41"/>
      <c r="B321" s="18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7"/>
      <c r="S321" s="17"/>
      <c r="T321" s="17"/>
      <c r="U321" s="17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</row>
    <row r="322" customFormat="false" ht="12.75" hidden="false" customHeight="false" outlineLevel="0" collapsed="false">
      <c r="A322" s="41"/>
      <c r="B322" s="18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7"/>
      <c r="S322" s="17"/>
      <c r="T322" s="17"/>
      <c r="U322" s="17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</row>
    <row r="323" customFormat="false" ht="12.75" hidden="false" customHeight="false" outlineLevel="0" collapsed="false">
      <c r="A323" s="41"/>
      <c r="B323" s="18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7"/>
      <c r="S323" s="17"/>
      <c r="T323" s="17"/>
      <c r="U323" s="17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</row>
    <row r="324" customFormat="false" ht="12.75" hidden="false" customHeight="false" outlineLevel="0" collapsed="false">
      <c r="A324" s="41"/>
      <c r="B324" s="18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7"/>
      <c r="S324" s="17"/>
      <c r="T324" s="17"/>
      <c r="U324" s="17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</row>
    <row r="325" customFormat="false" ht="12.75" hidden="false" customHeight="false" outlineLevel="0" collapsed="false">
      <c r="A325" s="41"/>
      <c r="B325" s="18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7"/>
      <c r="S325" s="17"/>
      <c r="T325" s="17"/>
      <c r="U325" s="17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</row>
    <row r="326" customFormat="false" ht="12.75" hidden="false" customHeight="false" outlineLevel="0" collapsed="false">
      <c r="A326" s="41"/>
      <c r="B326" s="18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7"/>
      <c r="S326" s="17"/>
      <c r="T326" s="17"/>
      <c r="U326" s="17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</row>
    <row r="327" customFormat="false" ht="12.75" hidden="false" customHeight="false" outlineLevel="0" collapsed="false">
      <c r="A327" s="41"/>
      <c r="B327" s="18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7"/>
      <c r="S327" s="17"/>
      <c r="T327" s="17"/>
      <c r="U327" s="17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</row>
    <row r="328" customFormat="false" ht="12.75" hidden="false" customHeight="false" outlineLevel="0" collapsed="false">
      <c r="A328" s="41"/>
      <c r="B328" s="18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7"/>
      <c r="S328" s="17"/>
      <c r="T328" s="17"/>
      <c r="U328" s="17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</row>
    <row r="329" customFormat="false" ht="12.75" hidden="false" customHeight="false" outlineLevel="0" collapsed="false">
      <c r="A329" s="41"/>
      <c r="B329" s="18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7"/>
      <c r="S329" s="17"/>
      <c r="T329" s="17"/>
      <c r="U329" s="17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</row>
    <row r="330" customFormat="false" ht="12.75" hidden="false" customHeight="false" outlineLevel="0" collapsed="false">
      <c r="A330" s="41"/>
      <c r="B330" s="18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7"/>
      <c r="S330" s="17"/>
      <c r="T330" s="17"/>
      <c r="U330" s="17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</row>
    <row r="331" customFormat="false" ht="12.75" hidden="false" customHeight="false" outlineLevel="0" collapsed="false">
      <c r="A331" s="41"/>
      <c r="B331" s="18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7"/>
      <c r="S331" s="17"/>
      <c r="T331" s="17"/>
      <c r="U331" s="17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</row>
    <row r="332" customFormat="false" ht="12.75" hidden="false" customHeight="false" outlineLevel="0" collapsed="false">
      <c r="A332" s="41"/>
      <c r="B332" s="18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7"/>
      <c r="S332" s="17"/>
      <c r="T332" s="17"/>
      <c r="U332" s="17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</row>
    <row r="333" customFormat="false" ht="12.75" hidden="false" customHeight="false" outlineLevel="0" collapsed="false">
      <c r="A333" s="41"/>
      <c r="B333" s="18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7"/>
      <c r="S333" s="17"/>
      <c r="T333" s="17"/>
      <c r="U333" s="17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</row>
    <row r="334" customFormat="false" ht="12.75" hidden="false" customHeight="false" outlineLevel="0" collapsed="false">
      <c r="A334" s="41"/>
      <c r="B334" s="18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7"/>
      <c r="S334" s="17"/>
      <c r="T334" s="17"/>
      <c r="U334" s="17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</row>
    <row r="335" customFormat="false" ht="12.75" hidden="false" customHeight="false" outlineLevel="0" collapsed="false">
      <c r="A335" s="41"/>
      <c r="B335" s="18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7"/>
      <c r="S335" s="17"/>
      <c r="T335" s="17"/>
      <c r="U335" s="17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</row>
    <row r="336" customFormat="false" ht="12.75" hidden="false" customHeight="false" outlineLevel="0" collapsed="false">
      <c r="A336" s="41"/>
      <c r="B336" s="18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7"/>
      <c r="S336" s="17"/>
      <c r="T336" s="17"/>
      <c r="U336" s="17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</row>
    <row r="337" customFormat="false" ht="12.75" hidden="false" customHeight="false" outlineLevel="0" collapsed="false">
      <c r="A337" s="41"/>
      <c r="B337" s="18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7"/>
      <c r="S337" s="17"/>
      <c r="T337" s="17"/>
      <c r="U337" s="17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</row>
    <row r="338" customFormat="false" ht="12.75" hidden="false" customHeight="false" outlineLevel="0" collapsed="false">
      <c r="A338" s="41"/>
      <c r="B338" s="18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7"/>
      <c r="S338" s="17"/>
      <c r="T338" s="17"/>
      <c r="U338" s="17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</row>
    <row r="339" customFormat="false" ht="12.75" hidden="false" customHeight="false" outlineLevel="0" collapsed="false">
      <c r="A339" s="41"/>
      <c r="B339" s="18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7"/>
      <c r="S339" s="17"/>
      <c r="T339" s="17"/>
      <c r="U339" s="17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</row>
    <row r="340" customFormat="false" ht="12.75" hidden="false" customHeight="false" outlineLevel="0" collapsed="false">
      <c r="A340" s="41"/>
      <c r="B340" s="18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7"/>
      <c r="S340" s="17"/>
      <c r="T340" s="17"/>
      <c r="U340" s="17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</row>
    <row r="341" customFormat="false" ht="12.75" hidden="false" customHeight="false" outlineLevel="0" collapsed="false">
      <c r="A341" s="41"/>
      <c r="B341" s="18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7"/>
      <c r="S341" s="17"/>
      <c r="T341" s="17"/>
      <c r="U341" s="17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</row>
    <row r="342" customFormat="false" ht="12.75" hidden="false" customHeight="false" outlineLevel="0" collapsed="false">
      <c r="A342" s="41"/>
      <c r="B342" s="18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7"/>
      <c r="S342" s="17"/>
      <c r="T342" s="17"/>
      <c r="U342" s="17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</row>
    <row r="343" customFormat="false" ht="12.75" hidden="false" customHeight="false" outlineLevel="0" collapsed="false">
      <c r="A343" s="41"/>
      <c r="B343" s="18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7"/>
      <c r="S343" s="17"/>
      <c r="T343" s="17"/>
      <c r="U343" s="17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</row>
    <row r="344" customFormat="false" ht="12.75" hidden="false" customHeight="false" outlineLevel="0" collapsed="false">
      <c r="A344" s="41"/>
      <c r="B344" s="18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7"/>
      <c r="S344" s="17"/>
      <c r="T344" s="17"/>
      <c r="U344" s="17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</row>
    <row r="345" customFormat="false" ht="12.75" hidden="false" customHeight="false" outlineLevel="0" collapsed="false">
      <c r="A345" s="41"/>
      <c r="B345" s="18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7"/>
      <c r="S345" s="17"/>
      <c r="T345" s="17"/>
      <c r="U345" s="17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</row>
    <row r="346" customFormat="false" ht="12.75" hidden="false" customHeight="false" outlineLevel="0" collapsed="false">
      <c r="A346" s="41"/>
      <c r="B346" s="18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7"/>
      <c r="S346" s="17"/>
      <c r="T346" s="17"/>
      <c r="U346" s="17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</row>
    <row r="347" customFormat="false" ht="12.75" hidden="false" customHeight="false" outlineLevel="0" collapsed="false">
      <c r="A347" s="41"/>
      <c r="B347" s="18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7"/>
      <c r="S347" s="17"/>
      <c r="T347" s="17"/>
      <c r="U347" s="17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</row>
    <row r="348" customFormat="false" ht="12.75" hidden="false" customHeight="false" outlineLevel="0" collapsed="false">
      <c r="A348" s="41"/>
      <c r="B348" s="18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7"/>
      <c r="S348" s="17"/>
      <c r="T348" s="17"/>
      <c r="U348" s="17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</row>
    <row r="349" customFormat="false" ht="12.75" hidden="false" customHeight="false" outlineLevel="0" collapsed="false">
      <c r="A349" s="41"/>
      <c r="B349" s="18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7"/>
      <c r="S349" s="17"/>
      <c r="T349" s="17"/>
      <c r="U349" s="17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</row>
    <row r="350" customFormat="false" ht="12.75" hidden="false" customHeight="false" outlineLevel="0" collapsed="false">
      <c r="A350" s="41"/>
      <c r="B350" s="18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7"/>
      <c r="S350" s="17"/>
      <c r="T350" s="17"/>
      <c r="U350" s="17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</row>
    <row r="351" customFormat="false" ht="12.75" hidden="false" customHeight="false" outlineLevel="0" collapsed="false">
      <c r="A351" s="41"/>
      <c r="B351" s="18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7"/>
      <c r="S351" s="17"/>
      <c r="T351" s="17"/>
      <c r="U351" s="17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</row>
    <row r="352" customFormat="false" ht="12.75" hidden="false" customHeight="false" outlineLevel="0" collapsed="false">
      <c r="A352" s="41"/>
      <c r="B352" s="18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7"/>
      <c r="S352" s="17"/>
      <c r="T352" s="17"/>
      <c r="U352" s="17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</row>
    <row r="353" customFormat="false" ht="12.75" hidden="false" customHeight="false" outlineLevel="0" collapsed="false">
      <c r="A353" s="41"/>
      <c r="B353" s="18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7"/>
      <c r="S353" s="17"/>
      <c r="T353" s="17"/>
      <c r="U353" s="17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</row>
    <row r="354" customFormat="false" ht="12.75" hidden="false" customHeight="false" outlineLevel="0" collapsed="false">
      <c r="A354" s="41"/>
      <c r="B354" s="18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7"/>
      <c r="S354" s="17"/>
      <c r="T354" s="17"/>
      <c r="U354" s="17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</row>
    <row r="355" customFormat="false" ht="12.75" hidden="false" customHeight="false" outlineLevel="0" collapsed="false">
      <c r="A355" s="41"/>
      <c r="B355" s="18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7"/>
      <c r="S355" s="17"/>
      <c r="T355" s="17"/>
      <c r="U355" s="17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</row>
    <row r="356" customFormat="false" ht="12.75" hidden="false" customHeight="false" outlineLevel="0" collapsed="false">
      <c r="A356" s="41"/>
      <c r="B356" s="18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7"/>
      <c r="S356" s="17"/>
      <c r="T356" s="17"/>
      <c r="U356" s="17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</row>
    <row r="357" customFormat="false" ht="12.75" hidden="false" customHeight="false" outlineLevel="0" collapsed="false">
      <c r="A357" s="41"/>
      <c r="B357" s="18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7"/>
      <c r="S357" s="17"/>
      <c r="T357" s="17"/>
      <c r="U357" s="17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</row>
    <row r="358" customFormat="false" ht="12.75" hidden="false" customHeight="false" outlineLevel="0" collapsed="false">
      <c r="A358" s="41"/>
      <c r="B358" s="18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7"/>
      <c r="S358" s="17"/>
      <c r="T358" s="17"/>
      <c r="U358" s="17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</row>
    <row r="359" customFormat="false" ht="12.75" hidden="false" customHeight="false" outlineLevel="0" collapsed="false">
      <c r="A359" s="41"/>
      <c r="B359" s="18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7"/>
      <c r="S359" s="17"/>
      <c r="T359" s="17"/>
      <c r="U359" s="17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</row>
    <row r="360" customFormat="false" ht="12.75" hidden="false" customHeight="false" outlineLevel="0" collapsed="false">
      <c r="A360" s="41"/>
      <c r="B360" s="18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7"/>
      <c r="S360" s="17"/>
      <c r="T360" s="17"/>
      <c r="U360" s="17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</row>
    <row r="361" customFormat="false" ht="12.75" hidden="false" customHeight="false" outlineLevel="0" collapsed="false">
      <c r="A361" s="41"/>
      <c r="B361" s="18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7"/>
      <c r="S361" s="17"/>
      <c r="T361" s="17"/>
      <c r="U361" s="17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</row>
    <row r="362" customFormat="false" ht="12.75" hidden="false" customHeight="false" outlineLevel="0" collapsed="false">
      <c r="A362" s="41"/>
      <c r="B362" s="18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7"/>
      <c r="S362" s="17"/>
      <c r="T362" s="17"/>
      <c r="U362" s="17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</row>
    <row r="363" customFormat="false" ht="12.75" hidden="false" customHeight="false" outlineLevel="0" collapsed="false">
      <c r="A363" s="41"/>
      <c r="B363" s="18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7"/>
      <c r="S363" s="17"/>
      <c r="T363" s="17"/>
      <c r="U363" s="17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</row>
    <row r="364" customFormat="false" ht="12.75" hidden="false" customHeight="false" outlineLevel="0" collapsed="false">
      <c r="A364" s="41"/>
      <c r="B364" s="18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7"/>
      <c r="S364" s="17"/>
      <c r="T364" s="17"/>
      <c r="U364" s="17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</row>
    <row r="365" customFormat="false" ht="12.75" hidden="false" customHeight="false" outlineLevel="0" collapsed="false">
      <c r="A365" s="41"/>
      <c r="B365" s="18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7"/>
      <c r="S365" s="17"/>
      <c r="T365" s="17"/>
      <c r="U365" s="17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</row>
    <row r="366" customFormat="false" ht="12.75" hidden="false" customHeight="false" outlineLevel="0" collapsed="false">
      <c r="A366" s="41"/>
      <c r="B366" s="18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7"/>
      <c r="S366" s="17"/>
      <c r="T366" s="17"/>
      <c r="U366" s="17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</row>
    <row r="367" customFormat="false" ht="12.75" hidden="false" customHeight="false" outlineLevel="0" collapsed="false">
      <c r="A367" s="41"/>
      <c r="B367" s="18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7"/>
      <c r="S367" s="17"/>
      <c r="T367" s="17"/>
      <c r="U367" s="17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</row>
    <row r="368" customFormat="false" ht="12.75" hidden="false" customHeight="false" outlineLevel="0" collapsed="false">
      <c r="A368" s="41"/>
      <c r="B368" s="18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7"/>
      <c r="S368" s="17"/>
      <c r="T368" s="17"/>
      <c r="U368" s="17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</row>
    <row r="369" customFormat="false" ht="12.75" hidden="false" customHeight="false" outlineLevel="0" collapsed="false">
      <c r="A369" s="41"/>
      <c r="B369" s="18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7"/>
      <c r="S369" s="17"/>
      <c r="T369" s="17"/>
      <c r="U369" s="17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</row>
    <row r="370" customFormat="false" ht="12.75" hidden="false" customHeight="false" outlineLevel="0" collapsed="false">
      <c r="A370" s="41"/>
      <c r="B370" s="18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7"/>
      <c r="S370" s="17"/>
      <c r="T370" s="17"/>
      <c r="U370" s="17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</row>
    <row r="371" customFormat="false" ht="12.75" hidden="false" customHeight="false" outlineLevel="0" collapsed="false">
      <c r="A371" s="41"/>
      <c r="B371" s="18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7"/>
      <c r="S371" s="17"/>
      <c r="T371" s="17"/>
      <c r="U371" s="17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</row>
    <row r="372" customFormat="false" ht="12.75" hidden="false" customHeight="false" outlineLevel="0" collapsed="false">
      <c r="A372" s="41"/>
      <c r="B372" s="18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7"/>
      <c r="S372" s="17"/>
      <c r="T372" s="17"/>
      <c r="U372" s="17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</row>
    <row r="373" customFormat="false" ht="12.75" hidden="false" customHeight="false" outlineLevel="0" collapsed="false">
      <c r="A373" s="41"/>
      <c r="B373" s="18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7"/>
      <c r="S373" s="17"/>
      <c r="T373" s="17"/>
      <c r="U373" s="17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</row>
    <row r="374" customFormat="false" ht="12.75" hidden="false" customHeight="false" outlineLevel="0" collapsed="false">
      <c r="A374" s="41"/>
      <c r="B374" s="18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7"/>
      <c r="S374" s="17"/>
      <c r="T374" s="17"/>
      <c r="U374" s="17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</row>
    <row r="375" customFormat="false" ht="12.75" hidden="false" customHeight="false" outlineLevel="0" collapsed="false">
      <c r="A375" s="41"/>
      <c r="B375" s="18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7"/>
      <c r="S375" s="17"/>
      <c r="T375" s="17"/>
      <c r="U375" s="17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</row>
    <row r="376" customFormat="false" ht="12.75" hidden="false" customHeight="false" outlineLevel="0" collapsed="false">
      <c r="A376" s="41"/>
      <c r="B376" s="18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7"/>
      <c r="S376" s="17"/>
      <c r="T376" s="17"/>
      <c r="U376" s="17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</row>
    <row r="377" customFormat="false" ht="12.75" hidden="false" customHeight="false" outlineLevel="0" collapsed="false">
      <c r="A377" s="41"/>
      <c r="B377" s="18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7"/>
      <c r="S377" s="17"/>
      <c r="T377" s="17"/>
      <c r="U377" s="17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</row>
    <row r="378" customFormat="false" ht="12.75" hidden="false" customHeight="false" outlineLevel="0" collapsed="false">
      <c r="A378" s="41"/>
      <c r="B378" s="18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7"/>
      <c r="S378" s="17"/>
      <c r="T378" s="17"/>
      <c r="U378" s="17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</row>
    <row r="379" customFormat="false" ht="12.75" hidden="false" customHeight="false" outlineLevel="0" collapsed="false">
      <c r="A379" s="41"/>
      <c r="B379" s="18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7"/>
      <c r="S379" s="17"/>
      <c r="T379" s="17"/>
      <c r="U379" s="17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</row>
    <row r="380" customFormat="false" ht="12.75" hidden="false" customHeight="false" outlineLevel="0" collapsed="false">
      <c r="A380" s="41"/>
      <c r="B380" s="18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7"/>
      <c r="S380" s="17"/>
      <c r="T380" s="17"/>
      <c r="U380" s="17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</row>
    <row r="381" customFormat="false" ht="12.75" hidden="false" customHeight="false" outlineLevel="0" collapsed="false">
      <c r="A381" s="41"/>
      <c r="B381" s="18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7"/>
      <c r="S381" s="17"/>
      <c r="T381" s="17"/>
      <c r="U381" s="17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</row>
    <row r="382" customFormat="false" ht="12.75" hidden="false" customHeight="false" outlineLevel="0" collapsed="false">
      <c r="A382" s="41"/>
      <c r="B382" s="18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7"/>
      <c r="S382" s="17"/>
      <c r="T382" s="17"/>
      <c r="U382" s="17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</row>
    <row r="383" customFormat="false" ht="12.75" hidden="false" customHeight="false" outlineLevel="0" collapsed="false">
      <c r="A383" s="41"/>
      <c r="B383" s="18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7"/>
      <c r="S383" s="17"/>
      <c r="T383" s="17"/>
      <c r="U383" s="17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</row>
    <row r="384" customFormat="false" ht="12.75" hidden="false" customHeight="false" outlineLevel="0" collapsed="false">
      <c r="A384" s="41"/>
      <c r="B384" s="18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7"/>
      <c r="S384" s="17"/>
      <c r="T384" s="17"/>
      <c r="U384" s="17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</row>
    <row r="385" customFormat="false" ht="12.75" hidden="false" customHeight="false" outlineLevel="0" collapsed="false">
      <c r="A385" s="41"/>
      <c r="B385" s="18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7"/>
      <c r="S385" s="17"/>
      <c r="T385" s="17"/>
      <c r="U385" s="17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</row>
    <row r="386" customFormat="false" ht="12.75" hidden="false" customHeight="false" outlineLevel="0" collapsed="false">
      <c r="A386" s="41"/>
      <c r="B386" s="18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7"/>
      <c r="S386" s="17"/>
      <c r="T386" s="17"/>
      <c r="U386" s="17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</row>
    <row r="387" customFormat="false" ht="12.75" hidden="false" customHeight="false" outlineLevel="0" collapsed="false">
      <c r="A387" s="41"/>
      <c r="B387" s="18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7"/>
      <c r="S387" s="17"/>
      <c r="T387" s="17"/>
      <c r="U387" s="17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</row>
    <row r="388" customFormat="false" ht="12.75" hidden="false" customHeight="false" outlineLevel="0" collapsed="false">
      <c r="A388" s="41"/>
      <c r="B388" s="18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7"/>
      <c r="S388" s="17"/>
      <c r="T388" s="17"/>
      <c r="U388" s="17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</row>
    <row r="389" customFormat="false" ht="12.75" hidden="false" customHeight="false" outlineLevel="0" collapsed="false">
      <c r="A389" s="41"/>
      <c r="B389" s="18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7"/>
      <c r="S389" s="17"/>
      <c r="T389" s="17"/>
      <c r="U389" s="17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</row>
    <row r="390" customFormat="false" ht="12.75" hidden="false" customHeight="false" outlineLevel="0" collapsed="false">
      <c r="A390" s="41"/>
      <c r="B390" s="18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7"/>
      <c r="S390" s="17"/>
      <c r="T390" s="17"/>
      <c r="U390" s="17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</row>
    <row r="391" customFormat="false" ht="12.75" hidden="false" customHeight="false" outlineLevel="0" collapsed="false">
      <c r="A391" s="41"/>
      <c r="B391" s="18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7"/>
      <c r="S391" s="17"/>
      <c r="T391" s="17"/>
      <c r="U391" s="17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</row>
    <row r="392" customFormat="false" ht="12.75" hidden="false" customHeight="false" outlineLevel="0" collapsed="false">
      <c r="A392" s="41"/>
      <c r="B392" s="18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7"/>
      <c r="S392" s="17"/>
      <c r="T392" s="17"/>
      <c r="U392" s="17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</row>
    <row r="393" customFormat="false" ht="12.75" hidden="false" customHeight="false" outlineLevel="0" collapsed="false">
      <c r="A393" s="41"/>
      <c r="B393" s="18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7"/>
      <c r="S393" s="17"/>
      <c r="T393" s="17"/>
      <c r="U393" s="17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</row>
    <row r="394" customFormat="false" ht="12.75" hidden="false" customHeight="false" outlineLevel="0" collapsed="false">
      <c r="A394" s="41"/>
      <c r="B394" s="18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7"/>
      <c r="S394" s="17"/>
      <c r="T394" s="17"/>
      <c r="U394" s="17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</row>
    <row r="395" customFormat="false" ht="12.75" hidden="false" customHeight="false" outlineLevel="0" collapsed="false">
      <c r="A395" s="41"/>
      <c r="B395" s="18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7"/>
      <c r="S395" s="17"/>
      <c r="T395" s="17"/>
      <c r="U395" s="17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</row>
    <row r="396" customFormat="false" ht="12.75" hidden="false" customHeight="false" outlineLevel="0" collapsed="false">
      <c r="A396" s="41"/>
      <c r="B396" s="18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7"/>
      <c r="S396" s="17"/>
      <c r="T396" s="17"/>
      <c r="U396" s="17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</row>
    <row r="397" customFormat="false" ht="12.75" hidden="false" customHeight="false" outlineLevel="0" collapsed="false">
      <c r="A397" s="41"/>
      <c r="B397" s="18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7"/>
      <c r="S397" s="17"/>
      <c r="T397" s="17"/>
      <c r="U397" s="17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</row>
    <row r="398" customFormat="false" ht="12.75" hidden="false" customHeight="false" outlineLevel="0" collapsed="false">
      <c r="A398" s="41"/>
      <c r="B398" s="18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7"/>
      <c r="S398" s="17"/>
      <c r="T398" s="17"/>
      <c r="U398" s="17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</row>
    <row r="399" customFormat="false" ht="12.75" hidden="false" customHeight="false" outlineLevel="0" collapsed="false">
      <c r="A399" s="41"/>
      <c r="B399" s="18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7"/>
      <c r="S399" s="17"/>
      <c r="T399" s="17"/>
      <c r="U399" s="17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</row>
    <row r="400" customFormat="false" ht="12.75" hidden="false" customHeight="false" outlineLevel="0" collapsed="false">
      <c r="A400" s="41"/>
      <c r="B400" s="18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7"/>
      <c r="S400" s="17"/>
      <c r="T400" s="17"/>
      <c r="U400" s="17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</row>
    <row r="401" customFormat="false" ht="12.75" hidden="false" customHeight="false" outlineLevel="0" collapsed="false">
      <c r="A401" s="41"/>
      <c r="B401" s="18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7"/>
      <c r="S401" s="17"/>
      <c r="T401" s="17"/>
      <c r="U401" s="17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</row>
    <row r="402" customFormat="false" ht="12.75" hidden="false" customHeight="false" outlineLevel="0" collapsed="false">
      <c r="A402" s="41"/>
      <c r="B402" s="18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7"/>
      <c r="S402" s="17"/>
      <c r="T402" s="17"/>
      <c r="U402" s="17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</row>
    <row r="403" customFormat="false" ht="12.75" hidden="false" customHeight="false" outlineLevel="0" collapsed="false">
      <c r="A403" s="41"/>
      <c r="B403" s="18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7"/>
      <c r="S403" s="17"/>
      <c r="T403" s="17"/>
      <c r="U403" s="17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</row>
    <row r="404" customFormat="false" ht="12.75" hidden="false" customHeight="false" outlineLevel="0" collapsed="false">
      <c r="A404" s="41"/>
      <c r="B404" s="18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7"/>
      <c r="S404" s="17"/>
      <c r="T404" s="17"/>
      <c r="U404" s="17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</row>
    <row r="405" customFormat="false" ht="12.75" hidden="false" customHeight="false" outlineLevel="0" collapsed="false">
      <c r="A405" s="41"/>
      <c r="B405" s="18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7"/>
      <c r="S405" s="17"/>
      <c r="T405" s="17"/>
      <c r="U405" s="17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</row>
    <row r="406" customFormat="false" ht="12.75" hidden="false" customHeight="false" outlineLevel="0" collapsed="false">
      <c r="A406" s="41"/>
      <c r="B406" s="18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7"/>
      <c r="S406" s="17"/>
      <c r="T406" s="17"/>
      <c r="U406" s="17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</row>
    <row r="407" customFormat="false" ht="12.75" hidden="false" customHeight="false" outlineLevel="0" collapsed="false">
      <c r="A407" s="41"/>
      <c r="B407" s="18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7"/>
      <c r="S407" s="17"/>
      <c r="T407" s="17"/>
      <c r="U407" s="17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</row>
    <row r="408" customFormat="false" ht="12.75" hidden="false" customHeight="false" outlineLevel="0" collapsed="false">
      <c r="A408" s="41"/>
      <c r="B408" s="18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7"/>
      <c r="S408" s="17"/>
      <c r="T408" s="17"/>
      <c r="U408" s="17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</row>
    <row r="409" customFormat="false" ht="12.75" hidden="false" customHeight="false" outlineLevel="0" collapsed="false">
      <c r="A409" s="41"/>
      <c r="B409" s="18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7"/>
      <c r="S409" s="17"/>
      <c r="T409" s="17"/>
      <c r="U409" s="17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</row>
    <row r="410" customFormat="false" ht="12.75" hidden="false" customHeight="false" outlineLevel="0" collapsed="false">
      <c r="A410" s="41"/>
      <c r="B410" s="18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7"/>
      <c r="S410" s="17"/>
      <c r="T410" s="17"/>
      <c r="U410" s="17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</row>
    <row r="411" customFormat="false" ht="12.75" hidden="false" customHeight="false" outlineLevel="0" collapsed="false">
      <c r="A411" s="41"/>
      <c r="B411" s="18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7"/>
      <c r="S411" s="17"/>
      <c r="T411" s="17"/>
      <c r="U411" s="17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</row>
    <row r="412" customFormat="false" ht="12.75" hidden="false" customHeight="false" outlineLevel="0" collapsed="false">
      <c r="A412" s="41"/>
      <c r="B412" s="18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7"/>
      <c r="S412" s="17"/>
      <c r="T412" s="17"/>
      <c r="U412" s="17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</row>
    <row r="413" customFormat="false" ht="12.75" hidden="false" customHeight="false" outlineLevel="0" collapsed="false">
      <c r="A413" s="41"/>
      <c r="B413" s="18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7"/>
      <c r="S413" s="17"/>
      <c r="T413" s="17"/>
      <c r="U413" s="17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</row>
    <row r="414" customFormat="false" ht="12.75" hidden="false" customHeight="false" outlineLevel="0" collapsed="false">
      <c r="A414" s="41"/>
      <c r="B414" s="18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7"/>
      <c r="S414" s="17"/>
      <c r="T414" s="17"/>
      <c r="U414" s="17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</row>
    <row r="415" customFormat="false" ht="12.75" hidden="false" customHeight="false" outlineLevel="0" collapsed="false">
      <c r="A415" s="41"/>
      <c r="B415" s="18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7"/>
      <c r="S415" s="17"/>
      <c r="T415" s="17"/>
      <c r="U415" s="17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</row>
    <row r="416" customFormat="false" ht="12.75" hidden="false" customHeight="false" outlineLevel="0" collapsed="false">
      <c r="A416" s="41"/>
      <c r="B416" s="18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7"/>
      <c r="S416" s="17"/>
      <c r="T416" s="17"/>
      <c r="U416" s="17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</row>
    <row r="417" customFormat="false" ht="12.75" hidden="false" customHeight="false" outlineLevel="0" collapsed="false">
      <c r="A417" s="41"/>
      <c r="B417" s="18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7"/>
      <c r="S417" s="17"/>
      <c r="T417" s="17"/>
      <c r="U417" s="17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</row>
    <row r="418" customFormat="false" ht="12.75" hidden="false" customHeight="false" outlineLevel="0" collapsed="false">
      <c r="A418" s="41"/>
      <c r="B418" s="18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7"/>
      <c r="S418" s="17"/>
      <c r="T418" s="17"/>
      <c r="U418" s="17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</row>
    <row r="419" customFormat="false" ht="12.75" hidden="false" customHeight="false" outlineLevel="0" collapsed="false">
      <c r="A419" s="41"/>
      <c r="B419" s="18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7"/>
      <c r="S419" s="17"/>
      <c r="T419" s="17"/>
      <c r="U419" s="17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</row>
    <row r="420" customFormat="false" ht="12.75" hidden="false" customHeight="false" outlineLevel="0" collapsed="false">
      <c r="A420" s="41"/>
      <c r="B420" s="18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7"/>
      <c r="S420" s="17"/>
      <c r="T420" s="17"/>
      <c r="U420" s="17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</row>
    <row r="421" customFormat="false" ht="12.75" hidden="false" customHeight="false" outlineLevel="0" collapsed="false">
      <c r="A421" s="41"/>
      <c r="B421" s="18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7"/>
      <c r="S421" s="17"/>
      <c r="T421" s="17"/>
      <c r="U421" s="17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</row>
    <row r="422" customFormat="false" ht="12.75" hidden="false" customHeight="false" outlineLevel="0" collapsed="false">
      <c r="A422" s="41"/>
      <c r="B422" s="18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7"/>
      <c r="S422" s="17"/>
      <c r="T422" s="17"/>
      <c r="U422" s="17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</row>
    <row r="423" customFormat="false" ht="12.75" hidden="false" customHeight="false" outlineLevel="0" collapsed="false">
      <c r="A423" s="41"/>
      <c r="B423" s="18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7"/>
      <c r="S423" s="17"/>
      <c r="T423" s="17"/>
      <c r="U423" s="17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</row>
    <row r="424" customFormat="false" ht="12.75" hidden="false" customHeight="false" outlineLevel="0" collapsed="false">
      <c r="A424" s="41"/>
      <c r="B424" s="18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7"/>
      <c r="S424" s="17"/>
      <c r="T424" s="17"/>
      <c r="U424" s="17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</row>
    <row r="425" customFormat="false" ht="12.75" hidden="false" customHeight="false" outlineLevel="0" collapsed="false">
      <c r="A425" s="41"/>
      <c r="B425" s="18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7"/>
      <c r="S425" s="17"/>
      <c r="T425" s="17"/>
      <c r="U425" s="17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</row>
    <row r="426" customFormat="false" ht="12.75" hidden="false" customHeight="false" outlineLevel="0" collapsed="false">
      <c r="A426" s="41"/>
      <c r="B426" s="18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7"/>
      <c r="S426" s="17"/>
      <c r="T426" s="17"/>
      <c r="U426" s="17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</row>
    <row r="427" customFormat="false" ht="12.75" hidden="false" customHeight="false" outlineLevel="0" collapsed="false">
      <c r="A427" s="41"/>
      <c r="B427" s="18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7"/>
      <c r="S427" s="17"/>
      <c r="T427" s="17"/>
      <c r="U427" s="17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</row>
    <row r="428" customFormat="false" ht="12.75" hidden="false" customHeight="false" outlineLevel="0" collapsed="false">
      <c r="A428" s="41"/>
      <c r="B428" s="18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7"/>
      <c r="S428" s="17"/>
      <c r="T428" s="17"/>
      <c r="U428" s="17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</row>
    <row r="429" customFormat="false" ht="12.75" hidden="false" customHeight="false" outlineLevel="0" collapsed="false">
      <c r="A429" s="41"/>
      <c r="B429" s="18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7"/>
      <c r="S429" s="17"/>
      <c r="T429" s="17"/>
      <c r="U429" s="17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</row>
    <row r="430" customFormat="false" ht="12.75" hidden="false" customHeight="false" outlineLevel="0" collapsed="false">
      <c r="A430" s="41"/>
      <c r="B430" s="18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7"/>
      <c r="S430" s="17"/>
      <c r="T430" s="17"/>
      <c r="U430" s="17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</row>
    <row r="431" customFormat="false" ht="12.75" hidden="false" customHeight="false" outlineLevel="0" collapsed="false">
      <c r="A431" s="41"/>
      <c r="B431" s="18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7"/>
      <c r="S431" s="17"/>
      <c r="T431" s="17"/>
      <c r="U431" s="17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</row>
    <row r="432" customFormat="false" ht="12.75" hidden="false" customHeight="false" outlineLevel="0" collapsed="false">
      <c r="A432" s="41"/>
      <c r="B432" s="18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7"/>
      <c r="S432" s="17"/>
      <c r="T432" s="17"/>
      <c r="U432" s="17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</row>
    <row r="433" customFormat="false" ht="12.75" hidden="false" customHeight="false" outlineLevel="0" collapsed="false">
      <c r="A433" s="41"/>
      <c r="B433" s="18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7"/>
      <c r="S433" s="17"/>
      <c r="T433" s="17"/>
      <c r="U433" s="17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</row>
    <row r="434" customFormat="false" ht="12.75" hidden="false" customHeight="false" outlineLevel="0" collapsed="false">
      <c r="A434" s="41"/>
      <c r="B434" s="18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7"/>
      <c r="S434" s="17"/>
      <c r="T434" s="17"/>
      <c r="U434" s="17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</row>
    <row r="435" customFormat="false" ht="12.75" hidden="false" customHeight="false" outlineLevel="0" collapsed="false">
      <c r="A435" s="41"/>
      <c r="B435" s="18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7"/>
      <c r="S435" s="17"/>
      <c r="T435" s="17"/>
      <c r="U435" s="17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</row>
    <row r="436" customFormat="false" ht="12.75" hidden="false" customHeight="false" outlineLevel="0" collapsed="false">
      <c r="A436" s="41"/>
      <c r="B436" s="18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7"/>
      <c r="S436" s="17"/>
      <c r="T436" s="17"/>
      <c r="U436" s="17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</row>
    <row r="437" customFormat="false" ht="12.75" hidden="false" customHeight="false" outlineLevel="0" collapsed="false">
      <c r="A437" s="41"/>
      <c r="B437" s="18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7"/>
      <c r="S437" s="17"/>
      <c r="T437" s="17"/>
      <c r="U437" s="17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</row>
    <row r="438" customFormat="false" ht="12.75" hidden="false" customHeight="false" outlineLevel="0" collapsed="false">
      <c r="A438" s="41"/>
      <c r="B438" s="18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7"/>
      <c r="S438" s="17"/>
      <c r="T438" s="17"/>
      <c r="U438" s="17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</row>
    <row r="439" customFormat="false" ht="12.75" hidden="false" customHeight="false" outlineLevel="0" collapsed="false">
      <c r="A439" s="41"/>
      <c r="B439" s="18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7"/>
      <c r="S439" s="17"/>
      <c r="T439" s="17"/>
      <c r="U439" s="17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</row>
    <row r="440" customFormat="false" ht="12.75" hidden="false" customHeight="false" outlineLevel="0" collapsed="false">
      <c r="A440" s="41"/>
      <c r="B440" s="18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7"/>
      <c r="S440" s="17"/>
      <c r="T440" s="17"/>
      <c r="U440" s="17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</row>
    <row r="441" customFormat="false" ht="12.75" hidden="false" customHeight="false" outlineLevel="0" collapsed="false">
      <c r="A441" s="41"/>
      <c r="B441" s="18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7"/>
      <c r="S441" s="17"/>
      <c r="T441" s="17"/>
      <c r="U441" s="17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</row>
    <row r="442" customFormat="false" ht="12.75" hidden="false" customHeight="false" outlineLevel="0" collapsed="false">
      <c r="A442" s="41"/>
      <c r="B442" s="18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7"/>
      <c r="S442" s="17"/>
      <c r="T442" s="17"/>
      <c r="U442" s="17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</row>
    <row r="443" customFormat="false" ht="12.75" hidden="false" customHeight="false" outlineLevel="0" collapsed="false">
      <c r="A443" s="41"/>
      <c r="B443" s="18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7"/>
      <c r="S443" s="17"/>
      <c r="T443" s="17"/>
      <c r="U443" s="17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</row>
    <row r="444" customFormat="false" ht="12.75" hidden="false" customHeight="false" outlineLevel="0" collapsed="false">
      <c r="A444" s="41"/>
      <c r="B444" s="18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7"/>
      <c r="S444" s="17"/>
      <c r="T444" s="17"/>
      <c r="U444" s="17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</row>
    <row r="445" customFormat="false" ht="12.75" hidden="false" customHeight="false" outlineLevel="0" collapsed="false">
      <c r="A445" s="41"/>
      <c r="B445" s="18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7"/>
      <c r="S445" s="17"/>
      <c r="T445" s="17"/>
      <c r="U445" s="17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</row>
    <row r="446" customFormat="false" ht="12.75" hidden="false" customHeight="false" outlineLevel="0" collapsed="false">
      <c r="A446" s="41"/>
      <c r="B446" s="18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7"/>
      <c r="S446" s="17"/>
      <c r="T446" s="17"/>
      <c r="U446" s="17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</row>
    <row r="447" customFormat="false" ht="12.75" hidden="false" customHeight="false" outlineLevel="0" collapsed="false">
      <c r="A447" s="41"/>
      <c r="B447" s="18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7"/>
      <c r="S447" s="17"/>
      <c r="T447" s="17"/>
      <c r="U447" s="17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</row>
    <row r="448" customFormat="false" ht="12.75" hidden="false" customHeight="false" outlineLevel="0" collapsed="false">
      <c r="A448" s="41"/>
      <c r="B448" s="18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7"/>
      <c r="S448" s="17"/>
      <c r="T448" s="17"/>
      <c r="U448" s="17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</row>
    <row r="449" customFormat="false" ht="12.75" hidden="false" customHeight="false" outlineLevel="0" collapsed="false">
      <c r="A449" s="41"/>
      <c r="B449" s="18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7"/>
      <c r="S449" s="17"/>
      <c r="T449" s="17"/>
      <c r="U449" s="17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</row>
    <row r="450" customFormat="false" ht="12.75" hidden="false" customHeight="false" outlineLevel="0" collapsed="false">
      <c r="A450" s="41"/>
      <c r="B450" s="18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7"/>
      <c r="S450" s="17"/>
      <c r="T450" s="17"/>
      <c r="U450" s="17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</row>
    <row r="451" customFormat="false" ht="12.75" hidden="false" customHeight="false" outlineLevel="0" collapsed="false">
      <c r="A451" s="41"/>
      <c r="B451" s="18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7"/>
      <c r="S451" s="17"/>
      <c r="T451" s="17"/>
      <c r="U451" s="17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</row>
    <row r="452" customFormat="false" ht="12.75" hidden="false" customHeight="false" outlineLevel="0" collapsed="false">
      <c r="A452" s="41"/>
      <c r="B452" s="18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7"/>
      <c r="S452" s="17"/>
      <c r="T452" s="17"/>
      <c r="U452" s="17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</row>
    <row r="453" customFormat="false" ht="12.75" hidden="false" customHeight="false" outlineLevel="0" collapsed="false">
      <c r="A453" s="41"/>
      <c r="B453" s="18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7"/>
      <c r="S453" s="17"/>
      <c r="T453" s="17"/>
      <c r="U453" s="17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</row>
    <row r="454" customFormat="false" ht="12.75" hidden="false" customHeight="false" outlineLevel="0" collapsed="false">
      <c r="A454" s="41"/>
      <c r="B454" s="18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7"/>
      <c r="S454" s="17"/>
      <c r="T454" s="17"/>
      <c r="U454" s="17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</row>
    <row r="455" customFormat="false" ht="12.75" hidden="false" customHeight="false" outlineLevel="0" collapsed="false">
      <c r="A455" s="41"/>
      <c r="B455" s="18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7"/>
      <c r="S455" s="17"/>
      <c r="T455" s="17"/>
      <c r="U455" s="17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</row>
    <row r="456" customFormat="false" ht="12.75" hidden="false" customHeight="false" outlineLevel="0" collapsed="false">
      <c r="A456" s="41"/>
      <c r="B456" s="18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7"/>
      <c r="S456" s="17"/>
      <c r="T456" s="17"/>
      <c r="U456" s="17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</row>
    <row r="457" customFormat="false" ht="12.75" hidden="false" customHeight="false" outlineLevel="0" collapsed="false">
      <c r="A457" s="41"/>
      <c r="B457" s="18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7"/>
      <c r="S457" s="17"/>
      <c r="T457" s="17"/>
      <c r="U457" s="17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</row>
    <row r="458" customFormat="false" ht="12.75" hidden="false" customHeight="false" outlineLevel="0" collapsed="false">
      <c r="A458" s="41"/>
      <c r="B458" s="18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7"/>
      <c r="S458" s="17"/>
      <c r="T458" s="17"/>
      <c r="U458" s="17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</row>
    <row r="459" customFormat="false" ht="12.75" hidden="false" customHeight="false" outlineLevel="0" collapsed="false">
      <c r="A459" s="41"/>
      <c r="B459" s="18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7"/>
      <c r="S459" s="17"/>
      <c r="T459" s="17"/>
      <c r="U459" s="17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</row>
    <row r="460" customFormat="false" ht="12.75" hidden="false" customHeight="false" outlineLevel="0" collapsed="false">
      <c r="A460" s="41"/>
      <c r="B460" s="18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7"/>
      <c r="S460" s="17"/>
      <c r="T460" s="17"/>
      <c r="U460" s="17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</row>
    <row r="461" customFormat="false" ht="12.75" hidden="false" customHeight="false" outlineLevel="0" collapsed="false">
      <c r="A461" s="41"/>
      <c r="B461" s="18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7"/>
      <c r="S461" s="17"/>
      <c r="T461" s="17"/>
      <c r="U461" s="17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</row>
    <row r="462" customFormat="false" ht="12.75" hidden="false" customHeight="false" outlineLevel="0" collapsed="false">
      <c r="A462" s="41"/>
      <c r="B462" s="18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7"/>
      <c r="S462" s="17"/>
      <c r="T462" s="17"/>
      <c r="U462" s="17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</row>
    <row r="463" customFormat="false" ht="12.75" hidden="false" customHeight="false" outlineLevel="0" collapsed="false">
      <c r="A463" s="41"/>
      <c r="B463" s="18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7"/>
      <c r="S463" s="17"/>
      <c r="T463" s="17"/>
      <c r="U463" s="17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</row>
    <row r="464" customFormat="false" ht="12.75" hidden="false" customHeight="false" outlineLevel="0" collapsed="false">
      <c r="A464" s="41"/>
      <c r="B464" s="18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7"/>
      <c r="S464" s="17"/>
      <c r="T464" s="17"/>
      <c r="U464" s="17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</row>
    <row r="465" customFormat="false" ht="12.75" hidden="false" customHeight="false" outlineLevel="0" collapsed="false">
      <c r="A465" s="41"/>
      <c r="B465" s="18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7"/>
      <c r="S465" s="17"/>
      <c r="T465" s="17"/>
      <c r="U465" s="17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</row>
    <row r="466" customFormat="false" ht="12.75" hidden="false" customHeight="false" outlineLevel="0" collapsed="false">
      <c r="A466" s="41"/>
      <c r="B466" s="18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7"/>
      <c r="S466" s="17"/>
      <c r="T466" s="17"/>
      <c r="U466" s="17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</row>
    <row r="467" customFormat="false" ht="12.75" hidden="false" customHeight="false" outlineLevel="0" collapsed="false">
      <c r="A467" s="41"/>
      <c r="B467" s="18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7"/>
      <c r="S467" s="17"/>
      <c r="T467" s="17"/>
      <c r="U467" s="17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</row>
    <row r="468" customFormat="false" ht="12.75" hidden="false" customHeight="false" outlineLevel="0" collapsed="false">
      <c r="A468" s="41"/>
      <c r="B468" s="18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7"/>
      <c r="S468" s="17"/>
      <c r="T468" s="17"/>
      <c r="U468" s="17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</row>
    <row r="469" customFormat="false" ht="12.75" hidden="false" customHeight="false" outlineLevel="0" collapsed="false">
      <c r="A469" s="41"/>
      <c r="B469" s="18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7"/>
      <c r="S469" s="17"/>
      <c r="T469" s="17"/>
      <c r="U469" s="17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</row>
    <row r="470" customFormat="false" ht="12.75" hidden="false" customHeight="false" outlineLevel="0" collapsed="false">
      <c r="A470" s="41"/>
      <c r="B470" s="18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7"/>
      <c r="S470" s="17"/>
      <c r="T470" s="17"/>
      <c r="U470" s="17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</row>
    <row r="471" customFormat="false" ht="12.75" hidden="false" customHeight="false" outlineLevel="0" collapsed="false">
      <c r="A471" s="41"/>
      <c r="B471" s="18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7"/>
      <c r="S471" s="17"/>
      <c r="T471" s="17"/>
      <c r="U471" s="17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</row>
    <row r="472" customFormat="false" ht="12.75" hidden="false" customHeight="false" outlineLevel="0" collapsed="false">
      <c r="A472" s="41"/>
      <c r="B472" s="18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7"/>
      <c r="S472" s="17"/>
      <c r="T472" s="17"/>
      <c r="U472" s="17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</row>
    <row r="473" customFormat="false" ht="12.75" hidden="false" customHeight="false" outlineLevel="0" collapsed="false">
      <c r="A473" s="41"/>
      <c r="B473" s="18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7"/>
      <c r="S473" s="17"/>
      <c r="T473" s="17"/>
      <c r="U473" s="17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</row>
    <row r="474" customFormat="false" ht="12.75" hidden="false" customHeight="false" outlineLevel="0" collapsed="false">
      <c r="A474" s="41"/>
      <c r="B474" s="18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7"/>
      <c r="S474" s="17"/>
      <c r="T474" s="17"/>
      <c r="U474" s="17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</row>
    <row r="475" customFormat="false" ht="12.75" hidden="false" customHeight="false" outlineLevel="0" collapsed="false">
      <c r="A475" s="41"/>
      <c r="B475" s="18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7"/>
      <c r="S475" s="17"/>
      <c r="T475" s="17"/>
      <c r="U475" s="17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</row>
    <row r="476" customFormat="false" ht="12.75" hidden="false" customHeight="false" outlineLevel="0" collapsed="false">
      <c r="A476" s="41"/>
      <c r="B476" s="18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7"/>
      <c r="S476" s="17"/>
      <c r="T476" s="17"/>
      <c r="U476" s="17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</row>
    <row r="477" customFormat="false" ht="12.75" hidden="false" customHeight="false" outlineLevel="0" collapsed="false">
      <c r="A477" s="41"/>
      <c r="B477" s="18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7"/>
      <c r="S477" s="17"/>
      <c r="T477" s="17"/>
      <c r="U477" s="17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</row>
    <row r="478" customFormat="false" ht="12.75" hidden="false" customHeight="false" outlineLevel="0" collapsed="false">
      <c r="A478" s="41"/>
      <c r="B478" s="18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7"/>
      <c r="S478" s="17"/>
      <c r="T478" s="17"/>
      <c r="U478" s="17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</row>
    <row r="479" customFormat="false" ht="12.75" hidden="false" customHeight="false" outlineLevel="0" collapsed="false">
      <c r="A479" s="41"/>
      <c r="B479" s="18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7"/>
      <c r="S479" s="17"/>
      <c r="T479" s="17"/>
      <c r="U479" s="17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</row>
    <row r="480" customFormat="false" ht="12.75" hidden="false" customHeight="false" outlineLevel="0" collapsed="false">
      <c r="A480" s="41"/>
      <c r="B480" s="18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7"/>
      <c r="S480" s="17"/>
      <c r="T480" s="17"/>
      <c r="U480" s="17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</row>
    <row r="481" customFormat="false" ht="12.75" hidden="false" customHeight="false" outlineLevel="0" collapsed="false">
      <c r="A481" s="41"/>
      <c r="B481" s="18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7"/>
      <c r="S481" s="17"/>
      <c r="T481" s="17"/>
      <c r="U481" s="17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</row>
    <row r="482" customFormat="false" ht="12.75" hidden="false" customHeight="false" outlineLevel="0" collapsed="false">
      <c r="A482" s="41"/>
      <c r="B482" s="18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7"/>
      <c r="S482" s="17"/>
      <c r="T482" s="17"/>
      <c r="U482" s="17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</row>
    <row r="483" customFormat="false" ht="12.75" hidden="false" customHeight="false" outlineLevel="0" collapsed="false">
      <c r="A483" s="41"/>
      <c r="B483" s="18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7"/>
      <c r="S483" s="17"/>
      <c r="T483" s="17"/>
      <c r="U483" s="17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</row>
    <row r="484" customFormat="false" ht="12.75" hidden="false" customHeight="false" outlineLevel="0" collapsed="false">
      <c r="A484" s="41"/>
      <c r="B484" s="18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7"/>
      <c r="S484" s="17"/>
      <c r="T484" s="17"/>
      <c r="U484" s="17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</row>
    <row r="485" customFormat="false" ht="12.75" hidden="false" customHeight="false" outlineLevel="0" collapsed="false">
      <c r="A485" s="41"/>
      <c r="B485" s="18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7"/>
      <c r="S485" s="17"/>
      <c r="T485" s="17"/>
      <c r="U485" s="17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</row>
    <row r="486" customFormat="false" ht="12.75" hidden="false" customHeight="false" outlineLevel="0" collapsed="false">
      <c r="A486" s="41"/>
      <c r="B486" s="18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7"/>
      <c r="S486" s="17"/>
      <c r="T486" s="17"/>
      <c r="U486" s="17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</row>
    <row r="487" customFormat="false" ht="12.75" hidden="false" customHeight="false" outlineLevel="0" collapsed="false">
      <c r="A487" s="41"/>
      <c r="B487" s="18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7"/>
      <c r="S487" s="17"/>
      <c r="T487" s="17"/>
      <c r="U487" s="17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</row>
    <row r="488" customFormat="false" ht="12.75" hidden="false" customHeight="false" outlineLevel="0" collapsed="false">
      <c r="A488" s="41"/>
      <c r="B488" s="18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7"/>
      <c r="S488" s="17"/>
      <c r="T488" s="17"/>
      <c r="U488" s="17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</row>
    <row r="489" customFormat="false" ht="12.75" hidden="false" customHeight="false" outlineLevel="0" collapsed="false">
      <c r="A489" s="41"/>
      <c r="B489" s="18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7"/>
      <c r="S489" s="17"/>
      <c r="T489" s="17"/>
      <c r="U489" s="17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</row>
    <row r="490" customFormat="false" ht="12.75" hidden="false" customHeight="false" outlineLevel="0" collapsed="false">
      <c r="A490" s="41"/>
      <c r="B490" s="18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7"/>
      <c r="S490" s="17"/>
      <c r="T490" s="17"/>
      <c r="U490" s="17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</row>
    <row r="491" customFormat="false" ht="12.75" hidden="false" customHeight="false" outlineLevel="0" collapsed="false">
      <c r="A491" s="41"/>
      <c r="B491" s="18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7"/>
      <c r="S491" s="17"/>
      <c r="T491" s="17"/>
      <c r="U491" s="17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</row>
    <row r="492" customFormat="false" ht="12.75" hidden="false" customHeight="false" outlineLevel="0" collapsed="false">
      <c r="A492" s="41"/>
      <c r="B492" s="18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7"/>
      <c r="S492" s="17"/>
      <c r="T492" s="17"/>
      <c r="U492" s="17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</row>
    <row r="493" customFormat="false" ht="12.75" hidden="false" customHeight="false" outlineLevel="0" collapsed="false">
      <c r="A493" s="41"/>
      <c r="B493" s="18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7"/>
      <c r="S493" s="17"/>
      <c r="T493" s="17"/>
      <c r="U493" s="17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</row>
    <row r="494" customFormat="false" ht="12.75" hidden="false" customHeight="false" outlineLevel="0" collapsed="false">
      <c r="A494" s="41"/>
      <c r="B494" s="18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7"/>
      <c r="S494" s="17"/>
      <c r="T494" s="17"/>
      <c r="U494" s="17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</row>
    <row r="495" customFormat="false" ht="12.75" hidden="false" customHeight="false" outlineLevel="0" collapsed="false">
      <c r="A495" s="41"/>
      <c r="B495" s="18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7"/>
      <c r="S495" s="17"/>
      <c r="T495" s="17"/>
      <c r="U495" s="17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</row>
    <row r="496" customFormat="false" ht="12.75" hidden="false" customHeight="false" outlineLevel="0" collapsed="false">
      <c r="A496" s="41"/>
      <c r="B496" s="18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7"/>
      <c r="S496" s="17"/>
      <c r="T496" s="17"/>
      <c r="U496" s="17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</row>
    <row r="497" customFormat="false" ht="12.75" hidden="false" customHeight="false" outlineLevel="0" collapsed="false">
      <c r="A497" s="41"/>
      <c r="B497" s="18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7"/>
      <c r="S497" s="17"/>
      <c r="T497" s="17"/>
      <c r="U497" s="17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</row>
    <row r="498" customFormat="false" ht="12.75" hidden="false" customHeight="false" outlineLevel="0" collapsed="false">
      <c r="A498" s="41"/>
      <c r="B498" s="18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7"/>
      <c r="S498" s="17"/>
      <c r="T498" s="17"/>
      <c r="U498" s="17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</row>
    <row r="499" customFormat="false" ht="12.75" hidden="false" customHeight="false" outlineLevel="0" collapsed="false">
      <c r="A499" s="41"/>
      <c r="B499" s="18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7"/>
      <c r="S499" s="17"/>
      <c r="T499" s="17"/>
      <c r="U499" s="17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</row>
    <row r="500" customFormat="false" ht="12.75" hidden="false" customHeight="false" outlineLevel="0" collapsed="false">
      <c r="A500" s="41"/>
      <c r="B500" s="18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7"/>
      <c r="S500" s="17"/>
      <c r="T500" s="17"/>
      <c r="U500" s="17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</row>
    <row r="501" customFormat="false" ht="12.75" hidden="false" customHeight="false" outlineLevel="0" collapsed="false">
      <c r="A501" s="41"/>
      <c r="B501" s="18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7"/>
      <c r="S501" s="17"/>
      <c r="T501" s="17"/>
      <c r="U501" s="17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</row>
    <row r="502" customFormat="false" ht="12.75" hidden="false" customHeight="false" outlineLevel="0" collapsed="false">
      <c r="A502" s="41"/>
      <c r="B502" s="18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7"/>
      <c r="S502" s="17"/>
      <c r="T502" s="17"/>
      <c r="U502" s="17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</row>
    <row r="503" customFormat="false" ht="12.75" hidden="false" customHeight="false" outlineLevel="0" collapsed="false">
      <c r="A503" s="41"/>
      <c r="B503" s="18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7"/>
      <c r="S503" s="17"/>
      <c r="T503" s="17"/>
      <c r="U503" s="17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</row>
    <row r="504" customFormat="false" ht="12.75" hidden="false" customHeight="false" outlineLevel="0" collapsed="false">
      <c r="A504" s="41"/>
      <c r="B504" s="18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7"/>
      <c r="S504" s="17"/>
      <c r="T504" s="17"/>
      <c r="U504" s="17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</row>
    <row r="505" customFormat="false" ht="12.75" hidden="false" customHeight="false" outlineLevel="0" collapsed="false">
      <c r="A505" s="41"/>
      <c r="B505" s="18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7"/>
      <c r="S505" s="17"/>
      <c r="T505" s="17"/>
      <c r="U505" s="17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</row>
    <row r="506" customFormat="false" ht="12.75" hidden="false" customHeight="false" outlineLevel="0" collapsed="false">
      <c r="A506" s="41"/>
      <c r="B506" s="18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7"/>
      <c r="S506" s="17"/>
      <c r="T506" s="17"/>
      <c r="U506" s="17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</row>
    <row r="507" customFormat="false" ht="12.75" hidden="false" customHeight="false" outlineLevel="0" collapsed="false">
      <c r="A507" s="41"/>
      <c r="B507" s="18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7"/>
      <c r="S507" s="17"/>
      <c r="T507" s="17"/>
      <c r="U507" s="17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</row>
    <row r="508" customFormat="false" ht="12.75" hidden="false" customHeight="false" outlineLevel="0" collapsed="false">
      <c r="A508" s="41"/>
      <c r="B508" s="18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7"/>
      <c r="S508" s="17"/>
      <c r="T508" s="17"/>
      <c r="U508" s="17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</row>
    <row r="509" customFormat="false" ht="12.75" hidden="false" customHeight="false" outlineLevel="0" collapsed="false">
      <c r="A509" s="41"/>
      <c r="B509" s="18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7"/>
      <c r="S509" s="17"/>
      <c r="T509" s="17"/>
      <c r="U509" s="17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</row>
    <row r="510" customFormat="false" ht="12.75" hidden="false" customHeight="false" outlineLevel="0" collapsed="false">
      <c r="A510" s="41"/>
      <c r="B510" s="18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7"/>
      <c r="S510" s="17"/>
      <c r="T510" s="17"/>
      <c r="U510" s="17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</row>
    <row r="511" customFormat="false" ht="12.75" hidden="false" customHeight="false" outlineLevel="0" collapsed="false">
      <c r="A511" s="41"/>
      <c r="B511" s="18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7"/>
      <c r="S511" s="17"/>
      <c r="T511" s="17"/>
      <c r="U511" s="17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</row>
    <row r="512" customFormat="false" ht="12.75" hidden="false" customHeight="false" outlineLevel="0" collapsed="false">
      <c r="A512" s="41"/>
      <c r="B512" s="18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7"/>
      <c r="S512" s="17"/>
      <c r="T512" s="17"/>
      <c r="U512" s="17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</row>
    <row r="513" customFormat="false" ht="12.75" hidden="false" customHeight="false" outlineLevel="0" collapsed="false">
      <c r="A513" s="41"/>
      <c r="B513" s="18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7"/>
      <c r="S513" s="17"/>
      <c r="T513" s="17"/>
      <c r="U513" s="17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</row>
    <row r="514" customFormat="false" ht="12.75" hidden="false" customHeight="false" outlineLevel="0" collapsed="false">
      <c r="A514" s="41"/>
      <c r="B514" s="18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7"/>
      <c r="S514" s="17"/>
      <c r="T514" s="17"/>
      <c r="U514" s="17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</row>
    <row r="515" customFormat="false" ht="12.75" hidden="false" customHeight="false" outlineLevel="0" collapsed="false">
      <c r="A515" s="41"/>
      <c r="B515" s="18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7"/>
      <c r="S515" s="17"/>
      <c r="T515" s="17"/>
      <c r="U515" s="17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</row>
    <row r="516" customFormat="false" ht="12.75" hidden="false" customHeight="false" outlineLevel="0" collapsed="false">
      <c r="A516" s="41"/>
      <c r="B516" s="18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7"/>
      <c r="S516" s="17"/>
      <c r="T516" s="17"/>
      <c r="U516" s="17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</row>
    <row r="517" customFormat="false" ht="12.75" hidden="false" customHeight="false" outlineLevel="0" collapsed="false">
      <c r="A517" s="41"/>
      <c r="B517" s="18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7"/>
      <c r="S517" s="17"/>
      <c r="T517" s="17"/>
      <c r="U517" s="17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</row>
    <row r="518" customFormat="false" ht="12.75" hidden="false" customHeight="false" outlineLevel="0" collapsed="false">
      <c r="A518" s="41"/>
      <c r="B518" s="18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7"/>
      <c r="S518" s="17"/>
      <c r="T518" s="17"/>
      <c r="U518" s="17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</row>
    <row r="519" customFormat="false" ht="12.75" hidden="false" customHeight="false" outlineLevel="0" collapsed="false">
      <c r="A519" s="41"/>
      <c r="B519" s="18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7"/>
      <c r="S519" s="17"/>
      <c r="T519" s="17"/>
      <c r="U519" s="17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</row>
    <row r="520" customFormat="false" ht="12.75" hidden="false" customHeight="false" outlineLevel="0" collapsed="false">
      <c r="A520" s="41"/>
      <c r="B520" s="18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7"/>
      <c r="S520" s="17"/>
      <c r="T520" s="17"/>
      <c r="U520" s="17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</row>
    <row r="521" customFormat="false" ht="12.75" hidden="false" customHeight="false" outlineLevel="0" collapsed="false">
      <c r="A521" s="41"/>
      <c r="B521" s="18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7"/>
      <c r="S521" s="17"/>
      <c r="T521" s="17"/>
      <c r="U521" s="17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</row>
    <row r="522" customFormat="false" ht="12.75" hidden="false" customHeight="false" outlineLevel="0" collapsed="false">
      <c r="A522" s="41"/>
      <c r="B522" s="18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7"/>
      <c r="S522" s="17"/>
      <c r="T522" s="17"/>
      <c r="U522" s="17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</row>
    <row r="523" customFormat="false" ht="12.75" hidden="false" customHeight="false" outlineLevel="0" collapsed="false">
      <c r="A523" s="41"/>
      <c r="B523" s="18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7"/>
      <c r="S523" s="17"/>
      <c r="T523" s="17"/>
      <c r="U523" s="17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</row>
    <row r="524" customFormat="false" ht="12.75" hidden="false" customHeight="false" outlineLevel="0" collapsed="false">
      <c r="A524" s="41"/>
      <c r="B524" s="18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7"/>
      <c r="S524" s="17"/>
      <c r="T524" s="17"/>
      <c r="U524" s="17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</row>
    <row r="525" customFormat="false" ht="12.75" hidden="false" customHeight="false" outlineLevel="0" collapsed="false">
      <c r="A525" s="41"/>
      <c r="B525" s="18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7"/>
      <c r="S525" s="17"/>
      <c r="T525" s="17"/>
      <c r="U525" s="17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</row>
    <row r="526" customFormat="false" ht="12.75" hidden="false" customHeight="false" outlineLevel="0" collapsed="false">
      <c r="A526" s="41"/>
      <c r="B526" s="18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7"/>
      <c r="S526" s="17"/>
      <c r="T526" s="17"/>
      <c r="U526" s="17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</row>
    <row r="527" customFormat="false" ht="12.75" hidden="false" customHeight="false" outlineLevel="0" collapsed="false">
      <c r="A527" s="41"/>
      <c r="B527" s="18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7"/>
      <c r="S527" s="17"/>
      <c r="T527" s="17"/>
      <c r="U527" s="17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</row>
    <row r="528" customFormat="false" ht="12.75" hidden="false" customHeight="false" outlineLevel="0" collapsed="false">
      <c r="A528" s="41"/>
      <c r="B528" s="18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7"/>
      <c r="S528" s="17"/>
      <c r="T528" s="17"/>
      <c r="U528" s="17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</row>
    <row r="529" customFormat="false" ht="12.75" hidden="false" customHeight="false" outlineLevel="0" collapsed="false">
      <c r="A529" s="41"/>
      <c r="B529" s="18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7"/>
      <c r="S529" s="17"/>
      <c r="T529" s="17"/>
      <c r="U529" s="17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</row>
    <row r="530" customFormat="false" ht="12.75" hidden="false" customHeight="false" outlineLevel="0" collapsed="false">
      <c r="A530" s="41"/>
      <c r="B530" s="18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7"/>
      <c r="S530" s="17"/>
      <c r="T530" s="17"/>
      <c r="U530" s="17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</row>
    <row r="531" customFormat="false" ht="12.75" hidden="false" customHeight="false" outlineLevel="0" collapsed="false">
      <c r="A531" s="41"/>
      <c r="B531" s="18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7"/>
      <c r="S531" s="17"/>
      <c r="T531" s="17"/>
      <c r="U531" s="17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</row>
    <row r="532" customFormat="false" ht="12.75" hidden="false" customHeight="false" outlineLevel="0" collapsed="false">
      <c r="A532" s="41"/>
      <c r="B532" s="18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7"/>
      <c r="S532" s="17"/>
      <c r="T532" s="17"/>
      <c r="U532" s="17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</row>
    <row r="533" customFormat="false" ht="12.75" hidden="false" customHeight="false" outlineLevel="0" collapsed="false">
      <c r="A533" s="41"/>
      <c r="B533" s="18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7"/>
      <c r="S533" s="17"/>
      <c r="T533" s="17"/>
      <c r="U533" s="17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</row>
    <row r="534" customFormat="false" ht="12.75" hidden="false" customHeight="false" outlineLevel="0" collapsed="false">
      <c r="A534" s="41"/>
      <c r="B534" s="18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7"/>
      <c r="S534" s="17"/>
      <c r="T534" s="17"/>
      <c r="U534" s="17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</row>
    <row r="535" customFormat="false" ht="12.75" hidden="false" customHeight="false" outlineLevel="0" collapsed="false">
      <c r="A535" s="41"/>
      <c r="B535" s="18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7"/>
      <c r="S535" s="17"/>
      <c r="T535" s="17"/>
      <c r="U535" s="17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</row>
    <row r="536" customFormat="false" ht="12.75" hidden="false" customHeight="false" outlineLevel="0" collapsed="false">
      <c r="A536" s="41"/>
      <c r="B536" s="18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7"/>
      <c r="S536" s="17"/>
      <c r="T536" s="17"/>
      <c r="U536" s="17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</row>
    <row r="537" customFormat="false" ht="12.75" hidden="false" customHeight="false" outlineLevel="0" collapsed="false">
      <c r="A537" s="41"/>
      <c r="B537" s="18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7"/>
      <c r="S537" s="17"/>
      <c r="T537" s="17"/>
      <c r="U537" s="17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</row>
    <row r="538" customFormat="false" ht="12.75" hidden="false" customHeight="false" outlineLevel="0" collapsed="false">
      <c r="A538" s="41"/>
      <c r="B538" s="18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7"/>
      <c r="S538" s="17"/>
      <c r="T538" s="17"/>
      <c r="U538" s="17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</row>
    <row r="539" customFormat="false" ht="12.75" hidden="false" customHeight="false" outlineLevel="0" collapsed="false">
      <c r="A539" s="41"/>
      <c r="B539" s="18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7"/>
      <c r="S539" s="17"/>
      <c r="T539" s="17"/>
      <c r="U539" s="17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</row>
    <row r="540" customFormat="false" ht="12.75" hidden="false" customHeight="false" outlineLevel="0" collapsed="false">
      <c r="A540" s="41"/>
      <c r="B540" s="18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7"/>
      <c r="S540" s="17"/>
      <c r="T540" s="17"/>
      <c r="U540" s="17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</row>
    <row r="541" customFormat="false" ht="12.75" hidden="false" customHeight="false" outlineLevel="0" collapsed="false">
      <c r="A541" s="41"/>
      <c r="B541" s="18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7"/>
      <c r="S541" s="17"/>
      <c r="T541" s="17"/>
      <c r="U541" s="17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</row>
    <row r="542" customFormat="false" ht="12.75" hidden="false" customHeight="false" outlineLevel="0" collapsed="false">
      <c r="A542" s="41"/>
      <c r="B542" s="18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7"/>
      <c r="S542" s="17"/>
      <c r="T542" s="17"/>
      <c r="U542" s="17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</row>
    <row r="543" customFormat="false" ht="12.75" hidden="false" customHeight="false" outlineLevel="0" collapsed="false">
      <c r="A543" s="41"/>
      <c r="B543" s="18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7"/>
      <c r="S543" s="17"/>
      <c r="T543" s="17"/>
      <c r="U543" s="17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</row>
    <row r="544" customFormat="false" ht="12.75" hidden="false" customHeight="false" outlineLevel="0" collapsed="false">
      <c r="A544" s="41"/>
      <c r="B544" s="18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7"/>
      <c r="S544" s="17"/>
      <c r="T544" s="17"/>
      <c r="U544" s="17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</row>
    <row r="545" customFormat="false" ht="12.75" hidden="false" customHeight="false" outlineLevel="0" collapsed="false">
      <c r="A545" s="41"/>
      <c r="B545" s="18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7"/>
      <c r="S545" s="17"/>
      <c r="T545" s="17"/>
      <c r="U545" s="17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</row>
    <row r="546" customFormat="false" ht="12.75" hidden="false" customHeight="false" outlineLevel="0" collapsed="false">
      <c r="A546" s="41"/>
      <c r="B546" s="18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7"/>
      <c r="S546" s="17"/>
      <c r="T546" s="17"/>
      <c r="U546" s="17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</row>
    <row r="547" customFormat="false" ht="12.75" hidden="false" customHeight="false" outlineLevel="0" collapsed="false">
      <c r="A547" s="41"/>
      <c r="B547" s="18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7"/>
      <c r="S547" s="17"/>
      <c r="T547" s="17"/>
      <c r="U547" s="17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</row>
    <row r="548" customFormat="false" ht="12.75" hidden="false" customHeight="false" outlineLevel="0" collapsed="false">
      <c r="A548" s="41"/>
      <c r="B548" s="18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7"/>
      <c r="S548" s="17"/>
      <c r="T548" s="17"/>
      <c r="U548" s="17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</row>
    <row r="549" customFormat="false" ht="12.75" hidden="false" customHeight="false" outlineLevel="0" collapsed="false">
      <c r="A549" s="41"/>
      <c r="B549" s="18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7"/>
      <c r="S549" s="17"/>
      <c r="T549" s="17"/>
      <c r="U549" s="17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</row>
    <row r="550" customFormat="false" ht="12.75" hidden="false" customHeight="false" outlineLevel="0" collapsed="false">
      <c r="A550" s="41"/>
      <c r="B550" s="18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7"/>
      <c r="S550" s="17"/>
      <c r="T550" s="17"/>
      <c r="U550" s="17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</row>
    <row r="551" customFormat="false" ht="12.75" hidden="false" customHeight="false" outlineLevel="0" collapsed="false">
      <c r="A551" s="41"/>
      <c r="B551" s="18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7"/>
      <c r="S551" s="17"/>
      <c r="T551" s="17"/>
      <c r="U551" s="17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</row>
    <row r="552" customFormat="false" ht="12.75" hidden="false" customHeight="false" outlineLevel="0" collapsed="false">
      <c r="A552" s="41"/>
      <c r="B552" s="18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7"/>
      <c r="S552" s="17"/>
      <c r="T552" s="17"/>
      <c r="U552" s="17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</row>
    <row r="553" customFormat="false" ht="12.75" hidden="false" customHeight="false" outlineLevel="0" collapsed="false">
      <c r="A553" s="41"/>
      <c r="B553" s="18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7"/>
      <c r="S553" s="17"/>
      <c r="T553" s="17"/>
      <c r="U553" s="17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</row>
    <row r="554" customFormat="false" ht="12.75" hidden="false" customHeight="false" outlineLevel="0" collapsed="false">
      <c r="A554" s="41"/>
      <c r="B554" s="18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7"/>
      <c r="S554" s="17"/>
      <c r="T554" s="17"/>
      <c r="U554" s="17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</row>
    <row r="555" customFormat="false" ht="12.75" hidden="false" customHeight="false" outlineLevel="0" collapsed="false">
      <c r="A555" s="41"/>
      <c r="B555" s="18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7"/>
      <c r="S555" s="17"/>
      <c r="T555" s="17"/>
      <c r="U555" s="17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</row>
    <row r="556" customFormat="false" ht="12.75" hidden="false" customHeight="false" outlineLevel="0" collapsed="false">
      <c r="A556" s="41"/>
      <c r="B556" s="18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7"/>
      <c r="S556" s="17"/>
      <c r="T556" s="17"/>
      <c r="U556" s="17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</row>
    <row r="557" customFormat="false" ht="12.75" hidden="false" customHeight="false" outlineLevel="0" collapsed="false">
      <c r="A557" s="41"/>
      <c r="B557" s="18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7"/>
      <c r="S557" s="17"/>
      <c r="T557" s="17"/>
      <c r="U557" s="17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</row>
    <row r="558" customFormat="false" ht="12.75" hidden="false" customHeight="false" outlineLevel="0" collapsed="false">
      <c r="A558" s="41"/>
      <c r="B558" s="18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7"/>
      <c r="S558" s="17"/>
      <c r="T558" s="17"/>
      <c r="U558" s="17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</row>
    <row r="559" customFormat="false" ht="12.75" hidden="false" customHeight="false" outlineLevel="0" collapsed="false">
      <c r="A559" s="41"/>
      <c r="B559" s="18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7"/>
      <c r="S559" s="17"/>
      <c r="T559" s="17"/>
      <c r="U559" s="17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</row>
    <row r="560" customFormat="false" ht="12.75" hidden="false" customHeight="false" outlineLevel="0" collapsed="false">
      <c r="A560" s="41"/>
      <c r="B560" s="18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7"/>
      <c r="S560" s="17"/>
      <c r="T560" s="17"/>
      <c r="U560" s="17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</row>
    <row r="561" customFormat="false" ht="12.75" hidden="false" customHeight="false" outlineLevel="0" collapsed="false">
      <c r="A561" s="41"/>
      <c r="B561" s="18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7"/>
      <c r="S561" s="17"/>
      <c r="T561" s="17"/>
      <c r="U561" s="17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</row>
    <row r="562" customFormat="false" ht="12.75" hidden="false" customHeight="false" outlineLevel="0" collapsed="false">
      <c r="A562" s="41"/>
      <c r="B562" s="18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7"/>
      <c r="S562" s="17"/>
      <c r="T562" s="17"/>
      <c r="U562" s="17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</row>
    <row r="563" customFormat="false" ht="12.75" hidden="false" customHeight="false" outlineLevel="0" collapsed="false">
      <c r="A563" s="41"/>
      <c r="B563" s="18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7"/>
      <c r="S563" s="17"/>
      <c r="T563" s="17"/>
      <c r="U563" s="17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</row>
    <row r="564" customFormat="false" ht="12.75" hidden="false" customHeight="false" outlineLevel="0" collapsed="false">
      <c r="A564" s="41"/>
      <c r="B564" s="18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7"/>
      <c r="S564" s="17"/>
      <c r="T564" s="17"/>
      <c r="U564" s="17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</row>
    <row r="565" customFormat="false" ht="12.75" hidden="false" customHeight="false" outlineLevel="0" collapsed="false">
      <c r="A565" s="41"/>
      <c r="B565" s="18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7"/>
      <c r="S565" s="17"/>
      <c r="T565" s="17"/>
      <c r="U565" s="17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</row>
    <row r="566" customFormat="false" ht="12.75" hidden="false" customHeight="false" outlineLevel="0" collapsed="false">
      <c r="A566" s="41"/>
      <c r="B566" s="18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7"/>
      <c r="S566" s="17"/>
      <c r="T566" s="17"/>
      <c r="U566" s="17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</row>
    <row r="567" customFormat="false" ht="12.75" hidden="false" customHeight="false" outlineLevel="0" collapsed="false">
      <c r="A567" s="41"/>
      <c r="B567" s="18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7"/>
      <c r="S567" s="17"/>
      <c r="T567" s="17"/>
      <c r="U567" s="17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</row>
    <row r="568" customFormat="false" ht="12.75" hidden="false" customHeight="false" outlineLevel="0" collapsed="false">
      <c r="A568" s="41"/>
      <c r="B568" s="18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7"/>
      <c r="S568" s="17"/>
      <c r="T568" s="17"/>
      <c r="U568" s="17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</row>
    <row r="569" customFormat="false" ht="12.75" hidden="false" customHeight="false" outlineLevel="0" collapsed="false">
      <c r="A569" s="41"/>
      <c r="B569" s="18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7"/>
      <c r="S569" s="17"/>
      <c r="T569" s="17"/>
      <c r="U569" s="17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</row>
    <row r="570" customFormat="false" ht="12.75" hidden="false" customHeight="false" outlineLevel="0" collapsed="false">
      <c r="A570" s="41"/>
      <c r="B570" s="18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7"/>
      <c r="S570" s="17"/>
      <c r="T570" s="17"/>
      <c r="U570" s="17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</row>
    <row r="571" customFormat="false" ht="12.75" hidden="false" customHeight="false" outlineLevel="0" collapsed="false">
      <c r="A571" s="41"/>
      <c r="B571" s="18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7"/>
      <c r="S571" s="17"/>
      <c r="T571" s="17"/>
      <c r="U571" s="17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</row>
    <row r="572" customFormat="false" ht="12.75" hidden="false" customHeight="false" outlineLevel="0" collapsed="false">
      <c r="A572" s="41"/>
      <c r="B572" s="18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7"/>
      <c r="S572" s="17"/>
      <c r="T572" s="17"/>
      <c r="U572" s="17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</row>
    <row r="573" customFormat="false" ht="12.75" hidden="false" customHeight="false" outlineLevel="0" collapsed="false">
      <c r="A573" s="41"/>
      <c r="B573" s="18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7"/>
      <c r="S573" s="17"/>
      <c r="T573" s="17"/>
      <c r="U573" s="17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</row>
    <row r="574" customFormat="false" ht="12.75" hidden="false" customHeight="false" outlineLevel="0" collapsed="false">
      <c r="A574" s="41"/>
      <c r="B574" s="18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7"/>
      <c r="S574" s="17"/>
      <c r="T574" s="17"/>
      <c r="U574" s="17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</row>
    <row r="575" customFormat="false" ht="12.75" hidden="false" customHeight="false" outlineLevel="0" collapsed="false">
      <c r="A575" s="41"/>
      <c r="B575" s="18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7"/>
      <c r="S575" s="17"/>
      <c r="T575" s="17"/>
      <c r="U575" s="17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</row>
    <row r="576" customFormat="false" ht="12.75" hidden="false" customHeight="false" outlineLevel="0" collapsed="false">
      <c r="A576" s="41"/>
      <c r="B576" s="18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7"/>
      <c r="S576" s="17"/>
      <c r="T576" s="17"/>
      <c r="U576" s="17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</row>
    <row r="577" customFormat="false" ht="12.75" hidden="false" customHeight="false" outlineLevel="0" collapsed="false">
      <c r="A577" s="41"/>
      <c r="B577" s="18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7"/>
      <c r="S577" s="17"/>
      <c r="T577" s="17"/>
      <c r="U577" s="17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</row>
    <row r="578" customFormat="false" ht="12.75" hidden="false" customHeight="false" outlineLevel="0" collapsed="false">
      <c r="A578" s="41"/>
      <c r="B578" s="18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7"/>
      <c r="S578" s="17"/>
      <c r="T578" s="17"/>
      <c r="U578" s="17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</row>
    <row r="579" customFormat="false" ht="12.75" hidden="false" customHeight="false" outlineLevel="0" collapsed="false">
      <c r="A579" s="41"/>
      <c r="B579" s="18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7"/>
      <c r="S579" s="17"/>
      <c r="T579" s="17"/>
      <c r="U579" s="17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</row>
    <row r="580" customFormat="false" ht="12.75" hidden="false" customHeight="false" outlineLevel="0" collapsed="false">
      <c r="A580" s="41"/>
      <c r="B580" s="18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7"/>
      <c r="S580" s="17"/>
      <c r="T580" s="17"/>
      <c r="U580" s="17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</row>
    <row r="581" customFormat="false" ht="12.75" hidden="false" customHeight="false" outlineLevel="0" collapsed="false">
      <c r="A581" s="41"/>
      <c r="B581" s="18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7"/>
      <c r="S581" s="17"/>
      <c r="T581" s="17"/>
      <c r="U581" s="17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</row>
    <row r="582" customFormat="false" ht="12.75" hidden="false" customHeight="false" outlineLevel="0" collapsed="false">
      <c r="A582" s="41"/>
      <c r="B582" s="18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7"/>
      <c r="S582" s="17"/>
      <c r="T582" s="17"/>
      <c r="U582" s="17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</row>
    <row r="583" customFormat="false" ht="12.75" hidden="false" customHeight="false" outlineLevel="0" collapsed="false">
      <c r="A583" s="41"/>
      <c r="B583" s="18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7"/>
      <c r="S583" s="17"/>
      <c r="T583" s="17"/>
      <c r="U583" s="17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</row>
    <row r="584" customFormat="false" ht="12.75" hidden="false" customHeight="false" outlineLevel="0" collapsed="false">
      <c r="A584" s="41"/>
      <c r="B584" s="18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7"/>
      <c r="S584" s="17"/>
      <c r="T584" s="17"/>
      <c r="U584" s="17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</row>
    <row r="585" customFormat="false" ht="12.75" hidden="false" customHeight="false" outlineLevel="0" collapsed="false">
      <c r="A585" s="41"/>
      <c r="B585" s="18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7"/>
      <c r="S585" s="17"/>
      <c r="T585" s="17"/>
      <c r="U585" s="17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</row>
    <row r="586" customFormat="false" ht="12.75" hidden="false" customHeight="false" outlineLevel="0" collapsed="false">
      <c r="A586" s="41"/>
      <c r="B586" s="18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7"/>
      <c r="S586" s="17"/>
      <c r="T586" s="17"/>
      <c r="U586" s="17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</row>
    <row r="587" customFormat="false" ht="12.75" hidden="false" customHeight="false" outlineLevel="0" collapsed="false">
      <c r="A587" s="41"/>
      <c r="B587" s="18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7"/>
      <c r="S587" s="17"/>
      <c r="T587" s="17"/>
      <c r="U587" s="17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</row>
    <row r="588" customFormat="false" ht="12.75" hidden="false" customHeight="false" outlineLevel="0" collapsed="false">
      <c r="A588" s="41"/>
      <c r="B588" s="18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7"/>
      <c r="S588" s="17"/>
      <c r="T588" s="17"/>
      <c r="U588" s="17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</row>
    <row r="589" customFormat="false" ht="12.75" hidden="false" customHeight="false" outlineLevel="0" collapsed="false">
      <c r="A589" s="41"/>
      <c r="B589" s="18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7"/>
      <c r="S589" s="17"/>
      <c r="T589" s="17"/>
      <c r="U589" s="17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</row>
    <row r="590" customFormat="false" ht="12.75" hidden="false" customHeight="false" outlineLevel="0" collapsed="false">
      <c r="A590" s="41"/>
      <c r="B590" s="18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7"/>
      <c r="S590" s="17"/>
      <c r="T590" s="17"/>
      <c r="U590" s="17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</row>
    <row r="591" customFormat="false" ht="12.75" hidden="false" customHeight="false" outlineLevel="0" collapsed="false">
      <c r="A591" s="41"/>
      <c r="B591" s="18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7"/>
      <c r="S591" s="17"/>
      <c r="T591" s="17"/>
      <c r="U591" s="17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</row>
    <row r="592" customFormat="false" ht="12.75" hidden="false" customHeight="false" outlineLevel="0" collapsed="false">
      <c r="A592" s="41"/>
      <c r="B592" s="18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7"/>
      <c r="S592" s="17"/>
      <c r="T592" s="17"/>
      <c r="U592" s="17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</row>
    <row r="593" customFormat="false" ht="12.75" hidden="false" customHeight="false" outlineLevel="0" collapsed="false">
      <c r="A593" s="41"/>
      <c r="B593" s="18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7"/>
      <c r="S593" s="17"/>
      <c r="T593" s="17"/>
      <c r="U593" s="17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</row>
    <row r="594" customFormat="false" ht="12.75" hidden="false" customHeight="false" outlineLevel="0" collapsed="false">
      <c r="A594" s="41"/>
      <c r="B594" s="18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7"/>
      <c r="S594" s="17"/>
      <c r="T594" s="17"/>
      <c r="U594" s="17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</row>
    <row r="595" customFormat="false" ht="12.75" hidden="false" customHeight="false" outlineLevel="0" collapsed="false">
      <c r="A595" s="41"/>
      <c r="B595" s="18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7"/>
      <c r="S595" s="17"/>
      <c r="T595" s="17"/>
      <c r="U595" s="17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</row>
    <row r="596" customFormat="false" ht="12.75" hidden="false" customHeight="false" outlineLevel="0" collapsed="false">
      <c r="A596" s="41"/>
      <c r="B596" s="18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7"/>
      <c r="S596" s="17"/>
      <c r="T596" s="17"/>
      <c r="U596" s="17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</row>
    <row r="597" customFormat="false" ht="12.75" hidden="false" customHeight="false" outlineLevel="0" collapsed="false">
      <c r="A597" s="41"/>
      <c r="B597" s="18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7"/>
      <c r="S597" s="17"/>
      <c r="T597" s="17"/>
      <c r="U597" s="17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</row>
    <row r="598" customFormat="false" ht="12.75" hidden="false" customHeight="false" outlineLevel="0" collapsed="false">
      <c r="A598" s="41"/>
      <c r="B598" s="18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7"/>
      <c r="S598" s="17"/>
      <c r="T598" s="17"/>
      <c r="U598" s="17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</row>
    <row r="599" customFormat="false" ht="12.75" hidden="false" customHeight="false" outlineLevel="0" collapsed="false">
      <c r="A599" s="41"/>
      <c r="B599" s="18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7"/>
      <c r="S599" s="17"/>
      <c r="T599" s="17"/>
      <c r="U599" s="17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</row>
    <row r="600" customFormat="false" ht="12.75" hidden="false" customHeight="false" outlineLevel="0" collapsed="false">
      <c r="A600" s="41"/>
      <c r="B600" s="18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7"/>
      <c r="S600" s="17"/>
      <c r="T600" s="17"/>
      <c r="U600" s="17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</row>
    <row r="601" customFormat="false" ht="12.75" hidden="false" customHeight="false" outlineLevel="0" collapsed="false">
      <c r="A601" s="41"/>
      <c r="B601" s="18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7"/>
      <c r="S601" s="17"/>
      <c r="T601" s="17"/>
      <c r="U601" s="17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</row>
    <row r="602" customFormat="false" ht="12.75" hidden="false" customHeight="false" outlineLevel="0" collapsed="false">
      <c r="A602" s="41"/>
      <c r="B602" s="18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7"/>
      <c r="S602" s="17"/>
      <c r="T602" s="17"/>
      <c r="U602" s="17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</row>
    <row r="603" customFormat="false" ht="12.75" hidden="false" customHeight="false" outlineLevel="0" collapsed="false">
      <c r="A603" s="41"/>
      <c r="B603" s="18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7"/>
      <c r="S603" s="17"/>
      <c r="T603" s="17"/>
      <c r="U603" s="17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</row>
    <row r="604" customFormat="false" ht="12.75" hidden="false" customHeight="false" outlineLevel="0" collapsed="false">
      <c r="A604" s="41"/>
      <c r="B604" s="18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7"/>
      <c r="S604" s="17"/>
      <c r="T604" s="17"/>
      <c r="U604" s="17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</row>
    <row r="605" customFormat="false" ht="12.75" hidden="false" customHeight="false" outlineLevel="0" collapsed="false">
      <c r="A605" s="41"/>
      <c r="B605" s="18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7"/>
      <c r="S605" s="17"/>
      <c r="T605" s="17"/>
      <c r="U605" s="17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</row>
    <row r="606" customFormat="false" ht="12.75" hidden="false" customHeight="false" outlineLevel="0" collapsed="false">
      <c r="A606" s="41"/>
      <c r="B606" s="18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7"/>
      <c r="S606" s="17"/>
      <c r="T606" s="17"/>
      <c r="U606" s="17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</row>
    <row r="607" customFormat="false" ht="12.75" hidden="false" customHeight="false" outlineLevel="0" collapsed="false">
      <c r="A607" s="41"/>
      <c r="B607" s="18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7"/>
      <c r="S607" s="17"/>
      <c r="T607" s="17"/>
      <c r="U607" s="17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</row>
    <row r="608" customFormat="false" ht="12.75" hidden="false" customHeight="false" outlineLevel="0" collapsed="false">
      <c r="A608" s="41"/>
      <c r="B608" s="18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7"/>
      <c r="S608" s="17"/>
      <c r="T608" s="17"/>
      <c r="U608" s="17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</row>
    <row r="609" customFormat="false" ht="12.75" hidden="false" customHeight="false" outlineLevel="0" collapsed="false">
      <c r="A609" s="41"/>
      <c r="B609" s="18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7"/>
      <c r="S609" s="17"/>
      <c r="T609" s="17"/>
      <c r="U609" s="17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</row>
    <row r="610" customFormat="false" ht="12.75" hidden="false" customHeight="false" outlineLevel="0" collapsed="false">
      <c r="A610" s="41"/>
      <c r="B610" s="18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7"/>
      <c r="S610" s="17"/>
      <c r="T610" s="17"/>
      <c r="U610" s="17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</row>
    <row r="611" customFormat="false" ht="12.75" hidden="false" customHeight="false" outlineLevel="0" collapsed="false">
      <c r="A611" s="41"/>
      <c r="B611" s="18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7"/>
      <c r="S611" s="17"/>
      <c r="T611" s="17"/>
      <c r="U611" s="17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</row>
    <row r="612" customFormat="false" ht="12.75" hidden="false" customHeight="false" outlineLevel="0" collapsed="false">
      <c r="A612" s="41"/>
      <c r="B612" s="18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7"/>
      <c r="S612" s="17"/>
      <c r="T612" s="17"/>
      <c r="U612" s="17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</row>
    <row r="613" customFormat="false" ht="12.75" hidden="false" customHeight="false" outlineLevel="0" collapsed="false">
      <c r="A613" s="41"/>
      <c r="B613" s="18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7"/>
      <c r="S613" s="17"/>
      <c r="T613" s="17"/>
      <c r="U613" s="17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</row>
    <row r="614" customFormat="false" ht="12.75" hidden="false" customHeight="false" outlineLevel="0" collapsed="false">
      <c r="A614" s="41"/>
      <c r="B614" s="18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7"/>
      <c r="S614" s="17"/>
      <c r="T614" s="17"/>
      <c r="U614" s="17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</row>
    <row r="615" customFormat="false" ht="12.75" hidden="false" customHeight="false" outlineLevel="0" collapsed="false">
      <c r="A615" s="41"/>
      <c r="B615" s="18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7"/>
      <c r="S615" s="17"/>
      <c r="T615" s="17"/>
      <c r="U615" s="17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</row>
    <row r="616" customFormat="false" ht="12.75" hidden="false" customHeight="false" outlineLevel="0" collapsed="false">
      <c r="A616" s="41"/>
      <c r="B616" s="18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7"/>
      <c r="S616" s="17"/>
      <c r="T616" s="17"/>
      <c r="U616" s="17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</row>
    <row r="617" customFormat="false" ht="12.75" hidden="false" customHeight="false" outlineLevel="0" collapsed="false">
      <c r="A617" s="41"/>
      <c r="B617" s="18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7"/>
      <c r="S617" s="17"/>
      <c r="T617" s="17"/>
      <c r="U617" s="17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</row>
    <row r="618" customFormat="false" ht="12.75" hidden="false" customHeight="false" outlineLevel="0" collapsed="false">
      <c r="A618" s="41"/>
      <c r="B618" s="18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7"/>
      <c r="S618" s="17"/>
      <c r="T618" s="17"/>
      <c r="U618" s="17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</row>
    <row r="619" customFormat="false" ht="12.75" hidden="false" customHeight="false" outlineLevel="0" collapsed="false">
      <c r="A619" s="41"/>
      <c r="B619" s="18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7"/>
      <c r="S619" s="17"/>
      <c r="T619" s="17"/>
      <c r="U619" s="17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</row>
    <row r="620" customFormat="false" ht="12.75" hidden="false" customHeight="false" outlineLevel="0" collapsed="false">
      <c r="A620" s="41"/>
      <c r="B620" s="18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7"/>
      <c r="S620" s="17"/>
      <c r="T620" s="17"/>
      <c r="U620" s="17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</row>
    <row r="621" customFormat="false" ht="12.75" hidden="false" customHeight="false" outlineLevel="0" collapsed="false">
      <c r="A621" s="41"/>
      <c r="B621" s="18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7"/>
      <c r="S621" s="17"/>
      <c r="T621" s="17"/>
      <c r="U621" s="17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</row>
    <row r="622" customFormat="false" ht="12.75" hidden="false" customHeight="false" outlineLevel="0" collapsed="false">
      <c r="A622" s="41"/>
      <c r="B622" s="18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7"/>
      <c r="S622" s="17"/>
      <c r="T622" s="17"/>
      <c r="U622" s="17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</row>
    <row r="623" customFormat="false" ht="12.75" hidden="false" customHeight="false" outlineLevel="0" collapsed="false">
      <c r="A623" s="41"/>
      <c r="B623" s="18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7"/>
      <c r="S623" s="17"/>
      <c r="T623" s="17"/>
      <c r="U623" s="17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</row>
    <row r="624" customFormat="false" ht="12.75" hidden="false" customHeight="false" outlineLevel="0" collapsed="false">
      <c r="A624" s="41"/>
      <c r="B624" s="18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7"/>
      <c r="S624" s="17"/>
      <c r="T624" s="17"/>
      <c r="U624" s="17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</row>
    <row r="625" customFormat="false" ht="12.75" hidden="false" customHeight="false" outlineLevel="0" collapsed="false">
      <c r="A625" s="41"/>
      <c r="B625" s="18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7"/>
      <c r="S625" s="17"/>
      <c r="T625" s="17"/>
      <c r="U625" s="17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</row>
    <row r="626" customFormat="false" ht="12.75" hidden="false" customHeight="false" outlineLevel="0" collapsed="false">
      <c r="A626" s="41"/>
      <c r="B626" s="18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7"/>
      <c r="S626" s="17"/>
      <c r="T626" s="17"/>
      <c r="U626" s="17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</row>
    <row r="627" customFormat="false" ht="12.75" hidden="false" customHeight="false" outlineLevel="0" collapsed="false">
      <c r="A627" s="41"/>
      <c r="B627" s="18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7"/>
      <c r="S627" s="17"/>
      <c r="T627" s="17"/>
      <c r="U627" s="17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</row>
    <row r="628" customFormat="false" ht="12.75" hidden="false" customHeight="false" outlineLevel="0" collapsed="false">
      <c r="A628" s="41"/>
      <c r="B628" s="18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7"/>
      <c r="S628" s="17"/>
      <c r="T628" s="17"/>
      <c r="U628" s="17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</row>
    <row r="629" customFormat="false" ht="12.75" hidden="false" customHeight="false" outlineLevel="0" collapsed="false">
      <c r="A629" s="41"/>
      <c r="B629" s="18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7"/>
      <c r="S629" s="17"/>
      <c r="T629" s="17"/>
      <c r="U629" s="17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</row>
    <row r="630" customFormat="false" ht="12.75" hidden="false" customHeight="false" outlineLevel="0" collapsed="false">
      <c r="A630" s="41"/>
      <c r="B630" s="18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7"/>
      <c r="S630" s="17"/>
      <c r="T630" s="17"/>
      <c r="U630" s="17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</row>
    <row r="631" customFormat="false" ht="12.75" hidden="false" customHeight="false" outlineLevel="0" collapsed="false">
      <c r="A631" s="41"/>
      <c r="B631" s="18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7"/>
      <c r="S631" s="17"/>
      <c r="T631" s="17"/>
      <c r="U631" s="17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</row>
    <row r="632" customFormat="false" ht="12.75" hidden="false" customHeight="false" outlineLevel="0" collapsed="false">
      <c r="A632" s="41"/>
      <c r="B632" s="18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7"/>
      <c r="S632" s="17"/>
      <c r="T632" s="17"/>
      <c r="U632" s="17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</row>
    <row r="633" customFormat="false" ht="12.75" hidden="false" customHeight="false" outlineLevel="0" collapsed="false">
      <c r="A633" s="41"/>
      <c r="B633" s="18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7"/>
      <c r="S633" s="17"/>
      <c r="T633" s="17"/>
      <c r="U633" s="17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</row>
    <row r="634" customFormat="false" ht="12.75" hidden="false" customHeight="false" outlineLevel="0" collapsed="false">
      <c r="A634" s="41"/>
      <c r="B634" s="18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7"/>
      <c r="S634" s="17"/>
      <c r="T634" s="17"/>
      <c r="U634" s="17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</row>
    <row r="635" customFormat="false" ht="12.75" hidden="false" customHeight="false" outlineLevel="0" collapsed="false">
      <c r="A635" s="41"/>
      <c r="B635" s="18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7"/>
      <c r="S635" s="17"/>
      <c r="T635" s="17"/>
      <c r="U635" s="17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</row>
    <row r="636" customFormat="false" ht="12.75" hidden="false" customHeight="false" outlineLevel="0" collapsed="false">
      <c r="A636" s="41"/>
      <c r="B636" s="18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7"/>
      <c r="S636" s="17"/>
      <c r="T636" s="17"/>
      <c r="U636" s="17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</row>
    <row r="637" customFormat="false" ht="12.75" hidden="false" customHeight="false" outlineLevel="0" collapsed="false">
      <c r="A637" s="41"/>
      <c r="B637" s="18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7"/>
      <c r="S637" s="17"/>
      <c r="T637" s="17"/>
      <c r="U637" s="17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</row>
    <row r="638" customFormat="false" ht="12.75" hidden="false" customHeight="false" outlineLevel="0" collapsed="false">
      <c r="A638" s="41"/>
      <c r="B638" s="18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7"/>
      <c r="S638" s="17"/>
      <c r="T638" s="17"/>
      <c r="U638" s="17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</row>
    <row r="639" customFormat="false" ht="12.75" hidden="false" customHeight="false" outlineLevel="0" collapsed="false">
      <c r="A639" s="41"/>
      <c r="B639" s="18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7"/>
      <c r="S639" s="17"/>
      <c r="T639" s="17"/>
      <c r="U639" s="17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</row>
    <row r="640" customFormat="false" ht="12.75" hidden="false" customHeight="false" outlineLevel="0" collapsed="false">
      <c r="A640" s="41"/>
      <c r="B640" s="18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7"/>
      <c r="S640" s="17"/>
      <c r="T640" s="17"/>
      <c r="U640" s="17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</row>
    <row r="641" customFormat="false" ht="12.75" hidden="false" customHeight="false" outlineLevel="0" collapsed="false">
      <c r="A641" s="41"/>
      <c r="B641" s="18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7"/>
      <c r="S641" s="17"/>
      <c r="T641" s="17"/>
      <c r="U641" s="17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</row>
    <row r="642" customFormat="false" ht="12.75" hidden="false" customHeight="false" outlineLevel="0" collapsed="false">
      <c r="A642" s="41"/>
      <c r="B642" s="18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7"/>
      <c r="S642" s="17"/>
      <c r="T642" s="17"/>
      <c r="U642" s="17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</row>
    <row r="643" customFormat="false" ht="12.75" hidden="false" customHeight="false" outlineLevel="0" collapsed="false">
      <c r="A643" s="41"/>
      <c r="B643" s="18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7"/>
      <c r="S643" s="17"/>
      <c r="T643" s="17"/>
      <c r="U643" s="17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</row>
    <row r="644" customFormat="false" ht="12.75" hidden="false" customHeight="false" outlineLevel="0" collapsed="false">
      <c r="A644" s="41"/>
      <c r="B644" s="18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7"/>
      <c r="S644" s="17"/>
      <c r="T644" s="17"/>
      <c r="U644" s="17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</row>
    <row r="645" customFormat="false" ht="12.75" hidden="false" customHeight="false" outlineLevel="0" collapsed="false">
      <c r="A645" s="41"/>
      <c r="B645" s="18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7"/>
      <c r="S645" s="17"/>
      <c r="T645" s="17"/>
      <c r="U645" s="17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</row>
    <row r="646" customFormat="false" ht="12.75" hidden="false" customHeight="false" outlineLevel="0" collapsed="false">
      <c r="A646" s="41"/>
      <c r="B646" s="18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7"/>
      <c r="S646" s="17"/>
      <c r="T646" s="17"/>
      <c r="U646" s="17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</row>
    <row r="647" customFormat="false" ht="12.75" hidden="false" customHeight="false" outlineLevel="0" collapsed="false">
      <c r="A647" s="41"/>
      <c r="B647" s="18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7"/>
      <c r="S647" s="17"/>
      <c r="T647" s="17"/>
      <c r="U647" s="17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</row>
    <row r="648" customFormat="false" ht="12.75" hidden="false" customHeight="false" outlineLevel="0" collapsed="false">
      <c r="A648" s="41"/>
      <c r="B648" s="18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7"/>
      <c r="S648" s="17"/>
      <c r="T648" s="17"/>
      <c r="U648" s="17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</row>
    <row r="649" customFormat="false" ht="12.75" hidden="false" customHeight="false" outlineLevel="0" collapsed="false">
      <c r="A649" s="41"/>
      <c r="B649" s="18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7"/>
      <c r="S649" s="17"/>
      <c r="T649" s="17"/>
      <c r="U649" s="17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</row>
    <row r="650" customFormat="false" ht="12.75" hidden="false" customHeight="false" outlineLevel="0" collapsed="false">
      <c r="A650" s="41"/>
      <c r="B650" s="18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7"/>
      <c r="S650" s="17"/>
      <c r="T650" s="17"/>
      <c r="U650" s="17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</row>
    <row r="651" customFormat="false" ht="12.75" hidden="false" customHeight="false" outlineLevel="0" collapsed="false">
      <c r="A651" s="41"/>
      <c r="B651" s="18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7"/>
      <c r="S651" s="17"/>
      <c r="T651" s="17"/>
      <c r="U651" s="17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</row>
    <row r="652" customFormat="false" ht="12.75" hidden="false" customHeight="false" outlineLevel="0" collapsed="false">
      <c r="A652" s="41"/>
      <c r="B652" s="18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7"/>
      <c r="S652" s="17"/>
      <c r="T652" s="17"/>
      <c r="U652" s="17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</row>
    <row r="653" customFormat="false" ht="12.75" hidden="false" customHeight="false" outlineLevel="0" collapsed="false">
      <c r="A653" s="41"/>
      <c r="B653" s="18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7"/>
      <c r="S653" s="17"/>
      <c r="T653" s="17"/>
      <c r="U653" s="17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</row>
    <row r="654" customFormat="false" ht="12.75" hidden="false" customHeight="false" outlineLevel="0" collapsed="false">
      <c r="A654" s="41"/>
      <c r="B654" s="18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7"/>
      <c r="S654" s="17"/>
      <c r="T654" s="17"/>
      <c r="U654" s="17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</row>
    <row r="655" customFormat="false" ht="12.75" hidden="false" customHeight="false" outlineLevel="0" collapsed="false">
      <c r="A655" s="41"/>
      <c r="B655" s="18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7"/>
      <c r="S655" s="17"/>
      <c r="T655" s="17"/>
      <c r="U655" s="17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</row>
    <row r="656" customFormat="false" ht="12.75" hidden="false" customHeight="false" outlineLevel="0" collapsed="false">
      <c r="A656" s="41"/>
      <c r="B656" s="18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7"/>
      <c r="S656" s="17"/>
      <c r="T656" s="17"/>
      <c r="U656" s="17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</row>
    <row r="657" customFormat="false" ht="12.75" hidden="false" customHeight="false" outlineLevel="0" collapsed="false">
      <c r="A657" s="41"/>
      <c r="B657" s="18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7"/>
      <c r="S657" s="17"/>
      <c r="T657" s="17"/>
      <c r="U657" s="17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</row>
    <row r="658" customFormat="false" ht="12.75" hidden="false" customHeight="false" outlineLevel="0" collapsed="false">
      <c r="A658" s="41"/>
      <c r="B658" s="18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7"/>
      <c r="S658" s="17"/>
      <c r="T658" s="17"/>
      <c r="U658" s="17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</row>
    <row r="659" customFormat="false" ht="12.75" hidden="false" customHeight="false" outlineLevel="0" collapsed="false">
      <c r="A659" s="41"/>
      <c r="B659" s="18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7"/>
      <c r="S659" s="17"/>
      <c r="T659" s="17"/>
      <c r="U659" s="17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</row>
    <row r="660" customFormat="false" ht="12.75" hidden="false" customHeight="false" outlineLevel="0" collapsed="false">
      <c r="A660" s="41"/>
      <c r="B660" s="18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7"/>
      <c r="S660" s="17"/>
      <c r="T660" s="17"/>
      <c r="U660" s="17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</row>
    <row r="661" customFormat="false" ht="12.75" hidden="false" customHeight="false" outlineLevel="0" collapsed="false">
      <c r="A661" s="41"/>
      <c r="B661" s="18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7"/>
      <c r="S661" s="17"/>
      <c r="T661" s="17"/>
      <c r="U661" s="17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</row>
    <row r="662" customFormat="false" ht="12.75" hidden="false" customHeight="false" outlineLevel="0" collapsed="false">
      <c r="A662" s="41"/>
      <c r="B662" s="18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7"/>
      <c r="S662" s="17"/>
      <c r="T662" s="17"/>
      <c r="U662" s="17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</row>
    <row r="663" customFormat="false" ht="12.75" hidden="false" customHeight="false" outlineLevel="0" collapsed="false">
      <c r="A663" s="41"/>
      <c r="B663" s="18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7"/>
      <c r="S663" s="17"/>
      <c r="T663" s="17"/>
      <c r="U663" s="17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</row>
    <row r="664" customFormat="false" ht="12.75" hidden="false" customHeight="false" outlineLevel="0" collapsed="false">
      <c r="A664" s="41"/>
      <c r="B664" s="18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7"/>
      <c r="S664" s="17"/>
      <c r="T664" s="17"/>
      <c r="U664" s="17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</row>
    <row r="665" customFormat="false" ht="12.75" hidden="false" customHeight="false" outlineLevel="0" collapsed="false">
      <c r="A665" s="41"/>
      <c r="B665" s="18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7"/>
      <c r="S665" s="17"/>
      <c r="T665" s="17"/>
      <c r="U665" s="17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</row>
    <row r="666" customFormat="false" ht="12.75" hidden="false" customHeight="false" outlineLevel="0" collapsed="false">
      <c r="A666" s="41"/>
      <c r="B666" s="18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7"/>
      <c r="S666" s="17"/>
      <c r="T666" s="17"/>
      <c r="U666" s="17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</row>
    <row r="667" customFormat="false" ht="12.75" hidden="false" customHeight="false" outlineLevel="0" collapsed="false">
      <c r="A667" s="41"/>
      <c r="B667" s="18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7"/>
      <c r="S667" s="17"/>
      <c r="T667" s="17"/>
      <c r="U667" s="17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</row>
    <row r="668" customFormat="false" ht="12.75" hidden="false" customHeight="false" outlineLevel="0" collapsed="false">
      <c r="A668" s="41"/>
      <c r="B668" s="18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7"/>
      <c r="S668" s="17"/>
      <c r="T668" s="17"/>
      <c r="U668" s="17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</row>
    <row r="669" customFormat="false" ht="12.75" hidden="false" customHeight="false" outlineLevel="0" collapsed="false">
      <c r="A669" s="41"/>
      <c r="B669" s="18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7"/>
      <c r="S669" s="17"/>
      <c r="T669" s="17"/>
      <c r="U669" s="17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</row>
    <row r="670" customFormat="false" ht="12.75" hidden="false" customHeight="false" outlineLevel="0" collapsed="false">
      <c r="A670" s="41"/>
      <c r="B670" s="18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7"/>
      <c r="S670" s="17"/>
      <c r="T670" s="17"/>
      <c r="U670" s="17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</row>
    <row r="671" customFormat="false" ht="12.75" hidden="false" customHeight="false" outlineLevel="0" collapsed="false">
      <c r="A671" s="41"/>
      <c r="B671" s="18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7"/>
      <c r="S671" s="17"/>
      <c r="T671" s="17"/>
      <c r="U671" s="17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</row>
    <row r="672" customFormat="false" ht="12.75" hidden="false" customHeight="false" outlineLevel="0" collapsed="false">
      <c r="A672" s="41"/>
      <c r="B672" s="18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7"/>
      <c r="S672" s="17"/>
      <c r="T672" s="17"/>
      <c r="U672" s="17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</row>
    <row r="673" customFormat="false" ht="12.75" hidden="false" customHeight="false" outlineLevel="0" collapsed="false">
      <c r="A673" s="41"/>
      <c r="B673" s="18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7"/>
      <c r="S673" s="17"/>
      <c r="T673" s="17"/>
      <c r="U673" s="17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</row>
    <row r="674" customFormat="false" ht="12.75" hidden="false" customHeight="false" outlineLevel="0" collapsed="false">
      <c r="A674" s="41"/>
      <c r="B674" s="18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7"/>
      <c r="S674" s="17"/>
      <c r="T674" s="17"/>
      <c r="U674" s="17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</row>
    <row r="675" customFormat="false" ht="12.75" hidden="false" customHeight="false" outlineLevel="0" collapsed="false">
      <c r="A675" s="41"/>
      <c r="B675" s="18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7"/>
      <c r="S675" s="17"/>
      <c r="T675" s="17"/>
      <c r="U675" s="17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</row>
    <row r="676" customFormat="false" ht="12.75" hidden="false" customHeight="false" outlineLevel="0" collapsed="false">
      <c r="A676" s="41"/>
      <c r="B676" s="18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7"/>
      <c r="S676" s="17"/>
      <c r="T676" s="17"/>
      <c r="U676" s="17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</row>
    <row r="677" customFormat="false" ht="12.75" hidden="false" customHeight="false" outlineLevel="0" collapsed="false">
      <c r="A677" s="41"/>
      <c r="B677" s="18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7"/>
      <c r="S677" s="17"/>
      <c r="T677" s="17"/>
      <c r="U677" s="17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</row>
    <row r="678" customFormat="false" ht="12.75" hidden="false" customHeight="false" outlineLevel="0" collapsed="false">
      <c r="A678" s="41"/>
      <c r="B678" s="18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7"/>
      <c r="S678" s="17"/>
      <c r="T678" s="17"/>
      <c r="U678" s="17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</row>
    <row r="679" customFormat="false" ht="12.75" hidden="false" customHeight="false" outlineLevel="0" collapsed="false">
      <c r="A679" s="41"/>
      <c r="B679" s="18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7"/>
      <c r="S679" s="17"/>
      <c r="T679" s="17"/>
      <c r="U679" s="17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</row>
    <row r="680" customFormat="false" ht="12.75" hidden="false" customHeight="false" outlineLevel="0" collapsed="false">
      <c r="A680" s="41"/>
      <c r="B680" s="18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7"/>
      <c r="S680" s="17"/>
      <c r="T680" s="17"/>
      <c r="U680" s="17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</row>
    <row r="681" customFormat="false" ht="12.75" hidden="false" customHeight="false" outlineLevel="0" collapsed="false">
      <c r="A681" s="41"/>
      <c r="B681" s="18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7"/>
      <c r="S681" s="17"/>
      <c r="T681" s="17"/>
      <c r="U681" s="17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</row>
    <row r="682" customFormat="false" ht="12.75" hidden="false" customHeight="false" outlineLevel="0" collapsed="false">
      <c r="A682" s="41"/>
      <c r="B682" s="18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7"/>
      <c r="S682" s="17"/>
      <c r="T682" s="17"/>
      <c r="U682" s="17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</row>
    <row r="683" customFormat="false" ht="12.75" hidden="false" customHeight="false" outlineLevel="0" collapsed="false">
      <c r="A683" s="41"/>
      <c r="B683" s="18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7"/>
      <c r="S683" s="17"/>
      <c r="T683" s="17"/>
      <c r="U683" s="17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</row>
    <row r="684" customFormat="false" ht="12.75" hidden="false" customHeight="false" outlineLevel="0" collapsed="false">
      <c r="A684" s="41"/>
      <c r="B684" s="18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7"/>
      <c r="S684" s="17"/>
      <c r="T684" s="17"/>
      <c r="U684" s="17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</row>
    <row r="685" customFormat="false" ht="12.75" hidden="false" customHeight="false" outlineLevel="0" collapsed="false">
      <c r="A685" s="41"/>
      <c r="B685" s="18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7"/>
      <c r="S685" s="17"/>
      <c r="T685" s="17"/>
      <c r="U685" s="17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</row>
    <row r="686" customFormat="false" ht="12.75" hidden="false" customHeight="false" outlineLevel="0" collapsed="false">
      <c r="A686" s="41"/>
      <c r="B686" s="18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7"/>
      <c r="S686" s="17"/>
      <c r="T686" s="17"/>
      <c r="U686" s="17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</row>
    <row r="687" customFormat="false" ht="12.75" hidden="false" customHeight="false" outlineLevel="0" collapsed="false">
      <c r="A687" s="41"/>
      <c r="B687" s="18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7"/>
      <c r="S687" s="17"/>
      <c r="T687" s="17"/>
      <c r="U687" s="17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</row>
    <row r="688" customFormat="false" ht="12.75" hidden="false" customHeight="false" outlineLevel="0" collapsed="false">
      <c r="A688" s="41"/>
      <c r="B688" s="18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7"/>
      <c r="S688" s="17"/>
      <c r="T688" s="17"/>
      <c r="U688" s="17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</row>
    <row r="689" customFormat="false" ht="12.75" hidden="false" customHeight="false" outlineLevel="0" collapsed="false">
      <c r="A689" s="41"/>
      <c r="B689" s="18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7"/>
      <c r="S689" s="17"/>
      <c r="T689" s="17"/>
      <c r="U689" s="17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</row>
    <row r="690" customFormat="false" ht="12.75" hidden="false" customHeight="false" outlineLevel="0" collapsed="false">
      <c r="A690" s="41"/>
      <c r="B690" s="18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7"/>
      <c r="S690" s="17"/>
      <c r="T690" s="17"/>
      <c r="U690" s="17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</row>
    <row r="691" customFormat="false" ht="12.75" hidden="false" customHeight="false" outlineLevel="0" collapsed="false">
      <c r="A691" s="41"/>
      <c r="B691" s="18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7"/>
      <c r="S691" s="17"/>
      <c r="T691" s="17"/>
      <c r="U691" s="17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</row>
    <row r="692" customFormat="false" ht="12.75" hidden="false" customHeight="false" outlineLevel="0" collapsed="false">
      <c r="A692" s="41"/>
      <c r="B692" s="18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7"/>
      <c r="S692" s="17"/>
      <c r="T692" s="17"/>
      <c r="U692" s="17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</row>
    <row r="693" customFormat="false" ht="12.75" hidden="false" customHeight="false" outlineLevel="0" collapsed="false">
      <c r="A693" s="41"/>
      <c r="B693" s="18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7"/>
      <c r="S693" s="17"/>
      <c r="T693" s="17"/>
      <c r="U693" s="17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</row>
    <row r="694" customFormat="false" ht="12.75" hidden="false" customHeight="false" outlineLevel="0" collapsed="false">
      <c r="A694" s="41"/>
      <c r="B694" s="18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7"/>
      <c r="S694" s="17"/>
      <c r="T694" s="17"/>
      <c r="U694" s="17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</row>
    <row r="695" customFormat="false" ht="12.75" hidden="false" customHeight="false" outlineLevel="0" collapsed="false">
      <c r="A695" s="41"/>
      <c r="B695" s="18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7"/>
      <c r="S695" s="17"/>
      <c r="T695" s="17"/>
      <c r="U695" s="17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</row>
    <row r="696" customFormat="false" ht="12.75" hidden="false" customHeight="false" outlineLevel="0" collapsed="false">
      <c r="A696" s="41"/>
      <c r="B696" s="18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7"/>
      <c r="S696" s="17"/>
      <c r="T696" s="17"/>
      <c r="U696" s="17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</row>
    <row r="697" customFormat="false" ht="12.75" hidden="false" customHeight="false" outlineLevel="0" collapsed="false">
      <c r="A697" s="41"/>
      <c r="B697" s="18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7"/>
      <c r="S697" s="17"/>
      <c r="T697" s="17"/>
      <c r="U697" s="17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</row>
    <row r="698" customFormat="false" ht="12.75" hidden="false" customHeight="false" outlineLevel="0" collapsed="false">
      <c r="A698" s="41"/>
      <c r="B698" s="18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7"/>
      <c r="S698" s="17"/>
      <c r="T698" s="17"/>
      <c r="U698" s="17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</row>
    <row r="699" customFormat="false" ht="12.75" hidden="false" customHeight="false" outlineLevel="0" collapsed="false">
      <c r="A699" s="41"/>
      <c r="B699" s="18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7"/>
      <c r="S699" s="17"/>
      <c r="T699" s="17"/>
      <c r="U699" s="17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</row>
    <row r="700" customFormat="false" ht="12.75" hidden="false" customHeight="false" outlineLevel="0" collapsed="false">
      <c r="A700" s="41"/>
      <c r="B700" s="18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7"/>
      <c r="S700" s="17"/>
      <c r="T700" s="17"/>
      <c r="U700" s="17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</row>
    <row r="701" customFormat="false" ht="12.75" hidden="false" customHeight="false" outlineLevel="0" collapsed="false">
      <c r="A701" s="41"/>
      <c r="B701" s="18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7"/>
      <c r="S701" s="17"/>
      <c r="T701" s="17"/>
      <c r="U701" s="17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</row>
    <row r="702" customFormat="false" ht="12.75" hidden="false" customHeight="false" outlineLevel="0" collapsed="false">
      <c r="A702" s="41"/>
      <c r="B702" s="18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7"/>
      <c r="S702" s="17"/>
      <c r="T702" s="17"/>
      <c r="U702" s="17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</row>
    <row r="703" customFormat="false" ht="12.75" hidden="false" customHeight="false" outlineLevel="0" collapsed="false">
      <c r="A703" s="41"/>
      <c r="B703" s="18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7"/>
      <c r="S703" s="17"/>
      <c r="T703" s="17"/>
      <c r="U703" s="17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</row>
    <row r="704" customFormat="false" ht="12.75" hidden="false" customHeight="false" outlineLevel="0" collapsed="false">
      <c r="A704" s="41"/>
      <c r="B704" s="18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7"/>
      <c r="S704" s="17"/>
      <c r="T704" s="17"/>
      <c r="U704" s="17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</row>
    <row r="705" customFormat="false" ht="12.75" hidden="false" customHeight="false" outlineLevel="0" collapsed="false">
      <c r="A705" s="41"/>
      <c r="B705" s="18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7"/>
      <c r="S705" s="17"/>
      <c r="T705" s="17"/>
      <c r="U705" s="17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</row>
    <row r="706" customFormat="false" ht="12.75" hidden="false" customHeight="false" outlineLevel="0" collapsed="false">
      <c r="A706" s="41"/>
      <c r="B706" s="18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7"/>
      <c r="S706" s="17"/>
      <c r="T706" s="17"/>
      <c r="U706" s="17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</row>
    <row r="707" customFormat="false" ht="12.75" hidden="false" customHeight="false" outlineLevel="0" collapsed="false">
      <c r="A707" s="41"/>
      <c r="B707" s="18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7"/>
      <c r="S707" s="17"/>
      <c r="T707" s="17"/>
      <c r="U707" s="17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</row>
    <row r="708" customFormat="false" ht="12.75" hidden="false" customHeight="false" outlineLevel="0" collapsed="false">
      <c r="A708" s="41"/>
      <c r="B708" s="18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7"/>
      <c r="S708" s="17"/>
      <c r="T708" s="17"/>
      <c r="U708" s="17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</row>
    <row r="709" customFormat="false" ht="12.75" hidden="false" customHeight="false" outlineLevel="0" collapsed="false">
      <c r="A709" s="41"/>
      <c r="B709" s="18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7"/>
      <c r="S709" s="17"/>
      <c r="T709" s="17"/>
      <c r="U709" s="17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</row>
    <row r="710" customFormat="false" ht="12.75" hidden="false" customHeight="false" outlineLevel="0" collapsed="false">
      <c r="A710" s="41"/>
      <c r="B710" s="18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7"/>
      <c r="S710" s="17"/>
      <c r="T710" s="17"/>
      <c r="U710" s="17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</row>
    <row r="711" customFormat="false" ht="12.75" hidden="false" customHeight="false" outlineLevel="0" collapsed="false">
      <c r="A711" s="41"/>
      <c r="B711" s="18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7"/>
      <c r="S711" s="17"/>
      <c r="T711" s="17"/>
      <c r="U711" s="17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</row>
    <row r="712" customFormat="false" ht="12.75" hidden="false" customHeight="false" outlineLevel="0" collapsed="false">
      <c r="A712" s="41"/>
      <c r="B712" s="18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7"/>
      <c r="S712" s="17"/>
      <c r="T712" s="17"/>
      <c r="U712" s="17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</row>
    <row r="713" customFormat="false" ht="12.75" hidden="false" customHeight="false" outlineLevel="0" collapsed="false">
      <c r="A713" s="41"/>
      <c r="B713" s="18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7"/>
      <c r="S713" s="17"/>
      <c r="T713" s="17"/>
      <c r="U713" s="17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</row>
    <row r="714" customFormat="false" ht="12.75" hidden="false" customHeight="false" outlineLevel="0" collapsed="false">
      <c r="A714" s="41"/>
      <c r="B714" s="18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7"/>
      <c r="S714" s="17"/>
      <c r="T714" s="17"/>
      <c r="U714" s="17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</row>
    <row r="715" customFormat="false" ht="12.75" hidden="false" customHeight="false" outlineLevel="0" collapsed="false">
      <c r="A715" s="41"/>
      <c r="B715" s="18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7"/>
      <c r="S715" s="17"/>
      <c r="T715" s="17"/>
      <c r="U715" s="17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</row>
    <row r="716" customFormat="false" ht="12.75" hidden="false" customHeight="false" outlineLevel="0" collapsed="false">
      <c r="A716" s="41"/>
      <c r="B716" s="18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7"/>
      <c r="S716" s="17"/>
      <c r="T716" s="17"/>
      <c r="U716" s="17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</row>
    <row r="717" customFormat="false" ht="12.75" hidden="false" customHeight="false" outlineLevel="0" collapsed="false">
      <c r="A717" s="41"/>
      <c r="B717" s="18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7"/>
      <c r="S717" s="17"/>
      <c r="T717" s="17"/>
      <c r="U717" s="17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</row>
    <row r="718" customFormat="false" ht="12.75" hidden="false" customHeight="false" outlineLevel="0" collapsed="false">
      <c r="A718" s="41"/>
      <c r="B718" s="18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7"/>
      <c r="S718" s="17"/>
      <c r="T718" s="17"/>
      <c r="U718" s="17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</row>
    <row r="719" customFormat="false" ht="12.75" hidden="false" customHeight="false" outlineLevel="0" collapsed="false">
      <c r="A719" s="41"/>
      <c r="B719" s="18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7"/>
      <c r="S719" s="17"/>
      <c r="T719" s="17"/>
      <c r="U719" s="17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</row>
    <row r="720" customFormat="false" ht="12.75" hidden="false" customHeight="false" outlineLevel="0" collapsed="false">
      <c r="A720" s="41"/>
      <c r="B720" s="18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7"/>
      <c r="S720" s="17"/>
      <c r="T720" s="17"/>
      <c r="U720" s="17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</row>
    <row r="721" customFormat="false" ht="12.75" hidden="false" customHeight="false" outlineLevel="0" collapsed="false">
      <c r="A721" s="41"/>
      <c r="B721" s="18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7"/>
      <c r="S721" s="17"/>
      <c r="T721" s="17"/>
      <c r="U721" s="17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</row>
    <row r="722" customFormat="false" ht="12.75" hidden="false" customHeight="false" outlineLevel="0" collapsed="false">
      <c r="A722" s="41"/>
      <c r="B722" s="18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7"/>
      <c r="S722" s="17"/>
      <c r="T722" s="17"/>
      <c r="U722" s="17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</row>
    <row r="723" customFormat="false" ht="12.75" hidden="false" customHeight="false" outlineLevel="0" collapsed="false">
      <c r="A723" s="41"/>
      <c r="B723" s="18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7"/>
      <c r="S723" s="17"/>
      <c r="T723" s="17"/>
      <c r="U723" s="17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</row>
    <row r="724" customFormat="false" ht="12.75" hidden="false" customHeight="false" outlineLevel="0" collapsed="false">
      <c r="A724" s="41"/>
      <c r="B724" s="18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7"/>
      <c r="S724" s="17"/>
      <c r="T724" s="17"/>
      <c r="U724" s="17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</row>
    <row r="725" customFormat="false" ht="12.75" hidden="false" customHeight="false" outlineLevel="0" collapsed="false">
      <c r="A725" s="41"/>
      <c r="B725" s="18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7"/>
      <c r="S725" s="17"/>
      <c r="T725" s="17"/>
      <c r="U725" s="17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</row>
    <row r="726" customFormat="false" ht="12.75" hidden="false" customHeight="false" outlineLevel="0" collapsed="false">
      <c r="A726" s="41"/>
      <c r="B726" s="18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7"/>
      <c r="S726" s="17"/>
      <c r="T726" s="17"/>
      <c r="U726" s="17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</row>
    <row r="727" customFormat="false" ht="12.75" hidden="false" customHeight="false" outlineLevel="0" collapsed="false">
      <c r="A727" s="41"/>
      <c r="B727" s="18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7"/>
      <c r="S727" s="17"/>
      <c r="T727" s="17"/>
      <c r="U727" s="17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</row>
    <row r="728" customFormat="false" ht="12.75" hidden="false" customHeight="false" outlineLevel="0" collapsed="false">
      <c r="A728" s="41"/>
      <c r="B728" s="18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7"/>
      <c r="S728" s="17"/>
      <c r="T728" s="17"/>
      <c r="U728" s="17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</row>
    <row r="729" customFormat="false" ht="12.75" hidden="false" customHeight="false" outlineLevel="0" collapsed="false">
      <c r="A729" s="41"/>
      <c r="B729" s="18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7"/>
      <c r="S729" s="17"/>
      <c r="T729" s="17"/>
      <c r="U729" s="17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</row>
    <row r="730" customFormat="false" ht="12.75" hidden="false" customHeight="false" outlineLevel="0" collapsed="false">
      <c r="A730" s="41"/>
      <c r="B730" s="18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7"/>
      <c r="S730" s="17"/>
      <c r="T730" s="17"/>
      <c r="U730" s="17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</row>
    <row r="731" customFormat="false" ht="12.75" hidden="false" customHeight="false" outlineLevel="0" collapsed="false">
      <c r="A731" s="41"/>
      <c r="B731" s="18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7"/>
      <c r="S731" s="17"/>
      <c r="T731" s="17"/>
      <c r="U731" s="17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</row>
    <row r="732" customFormat="false" ht="12.75" hidden="false" customHeight="false" outlineLevel="0" collapsed="false">
      <c r="A732" s="41"/>
      <c r="B732" s="18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7"/>
      <c r="S732" s="17"/>
      <c r="T732" s="17"/>
      <c r="U732" s="17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</row>
    <row r="733" customFormat="false" ht="12.75" hidden="false" customHeight="false" outlineLevel="0" collapsed="false">
      <c r="A733" s="41"/>
      <c r="B733" s="18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7"/>
      <c r="S733" s="17"/>
      <c r="T733" s="17"/>
      <c r="U733" s="17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</row>
    <row r="734" customFormat="false" ht="12.75" hidden="false" customHeight="false" outlineLevel="0" collapsed="false">
      <c r="A734" s="41"/>
      <c r="B734" s="18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7"/>
      <c r="S734" s="17"/>
      <c r="T734" s="17"/>
      <c r="U734" s="17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</row>
    <row r="735" customFormat="false" ht="12.75" hidden="false" customHeight="false" outlineLevel="0" collapsed="false">
      <c r="A735" s="41"/>
      <c r="B735" s="18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7"/>
      <c r="S735" s="17"/>
      <c r="T735" s="17"/>
      <c r="U735" s="17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</row>
    <row r="736" customFormat="false" ht="12.75" hidden="false" customHeight="false" outlineLevel="0" collapsed="false">
      <c r="A736" s="41"/>
      <c r="B736" s="18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7"/>
      <c r="S736" s="17"/>
      <c r="T736" s="17"/>
      <c r="U736" s="17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</row>
    <row r="737" customFormat="false" ht="12.75" hidden="false" customHeight="false" outlineLevel="0" collapsed="false">
      <c r="A737" s="41"/>
      <c r="B737" s="18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7"/>
      <c r="S737" s="17"/>
      <c r="T737" s="17"/>
      <c r="U737" s="17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</row>
    <row r="738" customFormat="false" ht="12.75" hidden="false" customHeight="false" outlineLevel="0" collapsed="false">
      <c r="A738" s="41"/>
      <c r="B738" s="18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7"/>
      <c r="S738" s="17"/>
      <c r="T738" s="17"/>
      <c r="U738" s="17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</row>
    <row r="739" customFormat="false" ht="12.75" hidden="false" customHeight="false" outlineLevel="0" collapsed="false">
      <c r="A739" s="41"/>
      <c r="B739" s="18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7"/>
      <c r="S739" s="17"/>
      <c r="T739" s="17"/>
      <c r="U739" s="17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</row>
    <row r="740" customFormat="false" ht="12.75" hidden="false" customHeight="false" outlineLevel="0" collapsed="false">
      <c r="A740" s="41"/>
      <c r="B740" s="18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7"/>
      <c r="S740" s="17"/>
      <c r="T740" s="17"/>
      <c r="U740" s="17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</row>
    <row r="741" customFormat="false" ht="12.75" hidden="false" customHeight="false" outlineLevel="0" collapsed="false">
      <c r="A741" s="41"/>
      <c r="B741" s="18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7"/>
      <c r="S741" s="17"/>
      <c r="T741" s="17"/>
      <c r="U741" s="17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</row>
    <row r="742" customFormat="false" ht="12.75" hidden="false" customHeight="false" outlineLevel="0" collapsed="false">
      <c r="A742" s="41"/>
      <c r="B742" s="18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7"/>
      <c r="S742" s="17"/>
      <c r="T742" s="17"/>
      <c r="U742" s="17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</row>
    <row r="743" customFormat="false" ht="12.75" hidden="false" customHeight="false" outlineLevel="0" collapsed="false">
      <c r="A743" s="41"/>
      <c r="B743" s="18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7"/>
      <c r="S743" s="17"/>
      <c r="T743" s="17"/>
      <c r="U743" s="17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</row>
    <row r="744" customFormat="false" ht="12.75" hidden="false" customHeight="false" outlineLevel="0" collapsed="false">
      <c r="A744" s="41"/>
      <c r="B744" s="18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7"/>
      <c r="S744" s="17"/>
      <c r="T744" s="17"/>
      <c r="U744" s="17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</row>
    <row r="745" customFormat="false" ht="12.75" hidden="false" customHeight="false" outlineLevel="0" collapsed="false">
      <c r="A745" s="41"/>
      <c r="B745" s="18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7"/>
      <c r="S745" s="17"/>
      <c r="T745" s="17"/>
      <c r="U745" s="17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</row>
    <row r="746" customFormat="false" ht="12.75" hidden="false" customHeight="false" outlineLevel="0" collapsed="false">
      <c r="A746" s="41"/>
      <c r="B746" s="18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7"/>
      <c r="S746" s="17"/>
      <c r="T746" s="17"/>
      <c r="U746" s="17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</row>
    <row r="747" customFormat="false" ht="12.75" hidden="false" customHeight="false" outlineLevel="0" collapsed="false">
      <c r="A747" s="41"/>
      <c r="B747" s="18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7"/>
      <c r="S747" s="17"/>
      <c r="T747" s="17"/>
      <c r="U747" s="17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</row>
    <row r="748" customFormat="false" ht="12.75" hidden="false" customHeight="false" outlineLevel="0" collapsed="false">
      <c r="A748" s="41"/>
      <c r="B748" s="18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7"/>
      <c r="S748" s="17"/>
      <c r="T748" s="17"/>
      <c r="U748" s="17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</row>
    <row r="749" customFormat="false" ht="12.75" hidden="false" customHeight="false" outlineLevel="0" collapsed="false">
      <c r="A749" s="41"/>
      <c r="B749" s="18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7"/>
      <c r="S749" s="17"/>
      <c r="T749" s="17"/>
      <c r="U749" s="17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</row>
    <row r="750" customFormat="false" ht="12.75" hidden="false" customHeight="false" outlineLevel="0" collapsed="false">
      <c r="A750" s="41"/>
      <c r="B750" s="18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7"/>
      <c r="S750" s="17"/>
      <c r="T750" s="17"/>
      <c r="U750" s="17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</row>
    <row r="751" customFormat="false" ht="12.75" hidden="false" customHeight="false" outlineLevel="0" collapsed="false">
      <c r="A751" s="41"/>
      <c r="B751" s="18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7"/>
      <c r="S751" s="17"/>
      <c r="T751" s="17"/>
      <c r="U751" s="17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</row>
    <row r="752" customFormat="false" ht="12.75" hidden="false" customHeight="false" outlineLevel="0" collapsed="false">
      <c r="A752" s="41"/>
      <c r="B752" s="18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7"/>
      <c r="S752" s="17"/>
      <c r="T752" s="17"/>
      <c r="U752" s="17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</row>
    <row r="753" customFormat="false" ht="12.75" hidden="false" customHeight="false" outlineLevel="0" collapsed="false">
      <c r="A753" s="41"/>
      <c r="B753" s="18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7"/>
      <c r="S753" s="17"/>
      <c r="T753" s="17"/>
      <c r="U753" s="17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</row>
    <row r="754" customFormat="false" ht="12.75" hidden="false" customHeight="false" outlineLevel="0" collapsed="false">
      <c r="A754" s="41"/>
      <c r="B754" s="18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7"/>
      <c r="S754" s="17"/>
      <c r="T754" s="17"/>
      <c r="U754" s="17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</row>
    <row r="755" customFormat="false" ht="12.75" hidden="false" customHeight="false" outlineLevel="0" collapsed="false">
      <c r="A755" s="41"/>
      <c r="B755" s="18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7"/>
      <c r="S755" s="17"/>
      <c r="T755" s="17"/>
      <c r="U755" s="17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</row>
    <row r="756" customFormat="false" ht="12.75" hidden="false" customHeight="false" outlineLevel="0" collapsed="false">
      <c r="A756" s="41"/>
      <c r="B756" s="18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7"/>
      <c r="S756" s="17"/>
      <c r="T756" s="17"/>
      <c r="U756" s="17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</row>
    <row r="757" customFormat="false" ht="12.75" hidden="false" customHeight="false" outlineLevel="0" collapsed="false">
      <c r="A757" s="41"/>
      <c r="B757" s="18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7"/>
      <c r="S757" s="17"/>
      <c r="T757" s="17"/>
      <c r="U757" s="17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</row>
    <row r="758" customFormat="false" ht="12.75" hidden="false" customHeight="false" outlineLevel="0" collapsed="false">
      <c r="A758" s="41"/>
      <c r="B758" s="18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7"/>
      <c r="S758" s="17"/>
      <c r="T758" s="17"/>
      <c r="U758" s="17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</row>
    <row r="759" customFormat="false" ht="12.75" hidden="false" customHeight="false" outlineLevel="0" collapsed="false">
      <c r="A759" s="41"/>
      <c r="B759" s="18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7"/>
      <c r="S759" s="17"/>
      <c r="T759" s="17"/>
      <c r="U759" s="17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</row>
    <row r="760" customFormat="false" ht="12.75" hidden="false" customHeight="false" outlineLevel="0" collapsed="false">
      <c r="A760" s="41"/>
      <c r="B760" s="18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7"/>
      <c r="S760" s="17"/>
      <c r="T760" s="17"/>
      <c r="U760" s="17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</row>
    <row r="761" customFormat="false" ht="12.75" hidden="false" customHeight="false" outlineLevel="0" collapsed="false">
      <c r="A761" s="41"/>
      <c r="B761" s="18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7"/>
      <c r="S761" s="17"/>
      <c r="T761" s="17"/>
      <c r="U761" s="17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</row>
    <row r="762" customFormat="false" ht="12.75" hidden="false" customHeight="false" outlineLevel="0" collapsed="false">
      <c r="A762" s="41"/>
      <c r="B762" s="18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7"/>
      <c r="S762" s="17"/>
      <c r="T762" s="17"/>
      <c r="U762" s="17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</row>
    <row r="763" customFormat="false" ht="12.75" hidden="false" customHeight="false" outlineLevel="0" collapsed="false">
      <c r="A763" s="41"/>
      <c r="B763" s="18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7"/>
      <c r="S763" s="17"/>
      <c r="T763" s="17"/>
      <c r="U763" s="17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</row>
    <row r="764" customFormat="false" ht="12.75" hidden="false" customHeight="false" outlineLevel="0" collapsed="false">
      <c r="A764" s="41"/>
      <c r="B764" s="18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7"/>
      <c r="S764" s="17"/>
      <c r="T764" s="17"/>
      <c r="U764" s="17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</row>
    <row r="765" customFormat="false" ht="12.75" hidden="false" customHeight="false" outlineLevel="0" collapsed="false">
      <c r="A765" s="41"/>
      <c r="B765" s="18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7"/>
      <c r="S765" s="17"/>
      <c r="T765" s="17"/>
      <c r="U765" s="17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</row>
    <row r="766" customFormat="false" ht="12.75" hidden="false" customHeight="false" outlineLevel="0" collapsed="false">
      <c r="A766" s="41"/>
      <c r="B766" s="18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7"/>
      <c r="S766" s="17"/>
      <c r="T766" s="17"/>
      <c r="U766" s="17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</row>
    <row r="767" customFormat="false" ht="12.75" hidden="false" customHeight="false" outlineLevel="0" collapsed="false">
      <c r="A767" s="41"/>
      <c r="B767" s="18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7"/>
      <c r="S767" s="17"/>
      <c r="T767" s="17"/>
      <c r="U767" s="17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</row>
    <row r="768" customFormat="false" ht="12.75" hidden="false" customHeight="false" outlineLevel="0" collapsed="false">
      <c r="A768" s="41"/>
      <c r="B768" s="18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7"/>
      <c r="S768" s="17"/>
      <c r="T768" s="17"/>
      <c r="U768" s="17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</row>
    <row r="769" customFormat="false" ht="12.75" hidden="false" customHeight="false" outlineLevel="0" collapsed="false">
      <c r="A769" s="41"/>
      <c r="B769" s="18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7"/>
      <c r="S769" s="17"/>
      <c r="T769" s="17"/>
      <c r="U769" s="17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</row>
    <row r="770" customFormat="false" ht="12.75" hidden="false" customHeight="false" outlineLevel="0" collapsed="false">
      <c r="A770" s="41"/>
      <c r="B770" s="18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7"/>
      <c r="S770" s="17"/>
      <c r="T770" s="17"/>
      <c r="U770" s="17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</row>
    <row r="771" customFormat="false" ht="12.75" hidden="false" customHeight="false" outlineLevel="0" collapsed="false">
      <c r="A771" s="41"/>
      <c r="B771" s="18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7"/>
      <c r="S771" s="17"/>
      <c r="T771" s="17"/>
      <c r="U771" s="17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</row>
    <row r="772" customFormat="false" ht="12.75" hidden="false" customHeight="false" outlineLevel="0" collapsed="false">
      <c r="A772" s="41"/>
      <c r="B772" s="18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7"/>
      <c r="S772" s="17"/>
      <c r="T772" s="17"/>
      <c r="U772" s="17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</row>
    <row r="773" customFormat="false" ht="12.75" hidden="false" customHeight="false" outlineLevel="0" collapsed="false">
      <c r="A773" s="41"/>
      <c r="B773" s="18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7"/>
      <c r="S773" s="17"/>
      <c r="T773" s="17"/>
      <c r="U773" s="17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</row>
    <row r="774" customFormat="false" ht="12.75" hidden="false" customHeight="false" outlineLevel="0" collapsed="false">
      <c r="A774" s="41"/>
      <c r="B774" s="18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7"/>
      <c r="S774" s="17"/>
      <c r="T774" s="17"/>
      <c r="U774" s="17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</row>
    <row r="775" customFormat="false" ht="12.75" hidden="false" customHeight="false" outlineLevel="0" collapsed="false">
      <c r="A775" s="41"/>
      <c r="B775" s="18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7"/>
      <c r="S775" s="17"/>
      <c r="T775" s="17"/>
      <c r="U775" s="17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</row>
    <row r="776" customFormat="false" ht="12.75" hidden="false" customHeight="false" outlineLevel="0" collapsed="false">
      <c r="A776" s="41"/>
      <c r="B776" s="18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7"/>
      <c r="S776" s="17"/>
      <c r="T776" s="17"/>
      <c r="U776" s="17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</row>
    <row r="777" customFormat="false" ht="12.75" hidden="false" customHeight="false" outlineLevel="0" collapsed="false">
      <c r="A777" s="41"/>
      <c r="B777" s="18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7"/>
      <c r="S777" s="17"/>
      <c r="T777" s="17"/>
      <c r="U777" s="17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</row>
    <row r="778" customFormat="false" ht="12.75" hidden="false" customHeight="false" outlineLevel="0" collapsed="false">
      <c r="A778" s="41"/>
      <c r="B778" s="18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7"/>
      <c r="S778" s="17"/>
      <c r="T778" s="17"/>
      <c r="U778" s="17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</row>
    <row r="779" customFormat="false" ht="12.75" hidden="false" customHeight="false" outlineLevel="0" collapsed="false">
      <c r="A779" s="41"/>
      <c r="B779" s="18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7"/>
      <c r="S779" s="17"/>
      <c r="T779" s="17"/>
      <c r="U779" s="17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</row>
    <row r="780" customFormat="false" ht="12.75" hidden="false" customHeight="false" outlineLevel="0" collapsed="false">
      <c r="A780" s="41"/>
      <c r="B780" s="18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7"/>
      <c r="S780" s="17"/>
      <c r="T780" s="17"/>
      <c r="U780" s="17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</row>
    <row r="781" customFormat="false" ht="12.75" hidden="false" customHeight="false" outlineLevel="0" collapsed="false">
      <c r="A781" s="41"/>
      <c r="B781" s="18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7"/>
      <c r="S781" s="17"/>
      <c r="T781" s="17"/>
      <c r="U781" s="17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</row>
    <row r="782" customFormat="false" ht="12.75" hidden="false" customHeight="false" outlineLevel="0" collapsed="false">
      <c r="A782" s="41"/>
      <c r="B782" s="18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7"/>
      <c r="S782" s="17"/>
      <c r="T782" s="17"/>
      <c r="U782" s="17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</row>
    <row r="783" customFormat="false" ht="12.75" hidden="false" customHeight="false" outlineLevel="0" collapsed="false">
      <c r="A783" s="41"/>
      <c r="B783" s="18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7"/>
      <c r="S783" s="17"/>
      <c r="T783" s="17"/>
      <c r="U783" s="17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</row>
    <row r="784" customFormat="false" ht="12.75" hidden="false" customHeight="false" outlineLevel="0" collapsed="false">
      <c r="A784" s="41"/>
      <c r="B784" s="18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7"/>
      <c r="S784" s="17"/>
      <c r="T784" s="17"/>
      <c r="U784" s="17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</row>
    <row r="785" customFormat="false" ht="12.75" hidden="false" customHeight="false" outlineLevel="0" collapsed="false">
      <c r="A785" s="41"/>
      <c r="B785" s="18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7"/>
      <c r="S785" s="17"/>
      <c r="T785" s="17"/>
      <c r="U785" s="17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</row>
    <row r="786" customFormat="false" ht="12.75" hidden="false" customHeight="false" outlineLevel="0" collapsed="false">
      <c r="A786" s="41"/>
      <c r="B786" s="18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7"/>
      <c r="S786" s="17"/>
      <c r="T786" s="17"/>
      <c r="U786" s="17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</row>
    <row r="787" customFormat="false" ht="12.75" hidden="false" customHeight="false" outlineLevel="0" collapsed="false">
      <c r="A787" s="41"/>
      <c r="B787" s="18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7"/>
      <c r="S787" s="17"/>
      <c r="T787" s="17"/>
      <c r="U787" s="17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</row>
    <row r="788" customFormat="false" ht="12.75" hidden="false" customHeight="false" outlineLevel="0" collapsed="false">
      <c r="A788" s="41"/>
      <c r="B788" s="18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7"/>
      <c r="S788" s="17"/>
      <c r="T788" s="17"/>
      <c r="U788" s="17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</row>
    <row r="789" customFormat="false" ht="12.75" hidden="false" customHeight="false" outlineLevel="0" collapsed="false">
      <c r="A789" s="41"/>
      <c r="B789" s="18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7"/>
      <c r="S789" s="17"/>
      <c r="T789" s="17"/>
      <c r="U789" s="17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</row>
    <row r="790" customFormat="false" ht="12.75" hidden="false" customHeight="false" outlineLevel="0" collapsed="false">
      <c r="A790" s="41"/>
      <c r="B790" s="18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7"/>
      <c r="S790" s="17"/>
      <c r="T790" s="17"/>
      <c r="U790" s="17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</row>
    <row r="791" customFormat="false" ht="12.75" hidden="false" customHeight="false" outlineLevel="0" collapsed="false">
      <c r="A791" s="41"/>
      <c r="B791" s="18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7"/>
      <c r="S791" s="17"/>
      <c r="T791" s="17"/>
      <c r="U791" s="17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</row>
    <row r="792" customFormat="false" ht="12.75" hidden="false" customHeight="false" outlineLevel="0" collapsed="false">
      <c r="A792" s="41"/>
      <c r="B792" s="18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7"/>
      <c r="S792" s="17"/>
      <c r="T792" s="17"/>
      <c r="U792" s="17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</row>
    <row r="793" customFormat="false" ht="12.75" hidden="false" customHeight="false" outlineLevel="0" collapsed="false">
      <c r="A793" s="41"/>
      <c r="B793" s="18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7"/>
      <c r="S793" s="17"/>
      <c r="T793" s="17"/>
      <c r="U793" s="17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</row>
    <row r="794" customFormat="false" ht="12.75" hidden="false" customHeight="false" outlineLevel="0" collapsed="false">
      <c r="A794" s="41"/>
      <c r="B794" s="18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7"/>
      <c r="S794" s="17"/>
      <c r="T794" s="17"/>
      <c r="U794" s="17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</row>
    <row r="795" customFormat="false" ht="12.75" hidden="false" customHeight="false" outlineLevel="0" collapsed="false">
      <c r="A795" s="41"/>
      <c r="B795" s="18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7"/>
      <c r="S795" s="17"/>
      <c r="T795" s="17"/>
      <c r="U795" s="17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</row>
    <row r="796" customFormat="false" ht="12.75" hidden="false" customHeight="false" outlineLevel="0" collapsed="false">
      <c r="A796" s="41"/>
      <c r="B796" s="18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7"/>
      <c r="S796" s="17"/>
      <c r="T796" s="17"/>
      <c r="U796" s="17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</row>
    <row r="797" customFormat="false" ht="12.75" hidden="false" customHeight="false" outlineLevel="0" collapsed="false">
      <c r="A797" s="41"/>
      <c r="B797" s="18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7"/>
      <c r="S797" s="17"/>
      <c r="T797" s="17"/>
      <c r="U797" s="17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</row>
    <row r="798" customFormat="false" ht="12.75" hidden="false" customHeight="false" outlineLevel="0" collapsed="false">
      <c r="A798" s="41"/>
      <c r="B798" s="18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7"/>
      <c r="S798" s="17"/>
      <c r="T798" s="17"/>
      <c r="U798" s="17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</row>
    <row r="799" customFormat="false" ht="12.75" hidden="false" customHeight="false" outlineLevel="0" collapsed="false">
      <c r="A799" s="41"/>
      <c r="B799" s="18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7"/>
      <c r="S799" s="17"/>
      <c r="T799" s="17"/>
      <c r="U799" s="17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</row>
    <row r="800" customFormat="false" ht="12.75" hidden="false" customHeight="false" outlineLevel="0" collapsed="false">
      <c r="A800" s="41"/>
      <c r="B800" s="18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7"/>
      <c r="S800" s="17"/>
      <c r="T800" s="17"/>
      <c r="U800" s="17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</row>
    <row r="801" customFormat="false" ht="12.75" hidden="false" customHeight="false" outlineLevel="0" collapsed="false">
      <c r="A801" s="41"/>
      <c r="B801" s="18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7"/>
      <c r="S801" s="17"/>
      <c r="T801" s="17"/>
      <c r="U801" s="17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</row>
    <row r="802" customFormat="false" ht="12.75" hidden="false" customHeight="false" outlineLevel="0" collapsed="false">
      <c r="A802" s="41"/>
      <c r="B802" s="18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7"/>
      <c r="S802" s="17"/>
      <c r="T802" s="17"/>
      <c r="U802" s="17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</row>
    <row r="803" customFormat="false" ht="12.75" hidden="false" customHeight="false" outlineLevel="0" collapsed="false">
      <c r="A803" s="41"/>
      <c r="B803" s="18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7"/>
      <c r="S803" s="17"/>
      <c r="T803" s="17"/>
      <c r="U803" s="17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</row>
    <row r="804" customFormat="false" ht="12.75" hidden="false" customHeight="false" outlineLevel="0" collapsed="false">
      <c r="A804" s="41"/>
      <c r="B804" s="18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7"/>
      <c r="S804" s="17"/>
      <c r="T804" s="17"/>
      <c r="U804" s="17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</row>
    <row r="805" customFormat="false" ht="12.75" hidden="false" customHeight="false" outlineLevel="0" collapsed="false">
      <c r="A805" s="41"/>
      <c r="B805" s="18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7"/>
      <c r="S805" s="17"/>
      <c r="T805" s="17"/>
      <c r="U805" s="17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</row>
    <row r="806" customFormat="false" ht="12.75" hidden="false" customHeight="false" outlineLevel="0" collapsed="false">
      <c r="A806" s="41"/>
      <c r="B806" s="18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7"/>
      <c r="S806" s="17"/>
      <c r="T806" s="17"/>
      <c r="U806" s="17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</row>
    <row r="807" customFormat="false" ht="12.75" hidden="false" customHeight="false" outlineLevel="0" collapsed="false">
      <c r="A807" s="41"/>
      <c r="B807" s="18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7"/>
      <c r="S807" s="17"/>
      <c r="T807" s="17"/>
      <c r="U807" s="17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</row>
    <row r="808" customFormat="false" ht="12.75" hidden="false" customHeight="false" outlineLevel="0" collapsed="false">
      <c r="A808" s="41"/>
      <c r="B808" s="18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7"/>
      <c r="S808" s="17"/>
      <c r="T808" s="17"/>
      <c r="U808" s="17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</row>
    <row r="809" customFormat="false" ht="12.75" hidden="false" customHeight="false" outlineLevel="0" collapsed="false">
      <c r="A809" s="41"/>
      <c r="B809" s="18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7"/>
      <c r="S809" s="17"/>
      <c r="T809" s="17"/>
      <c r="U809" s="17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</row>
    <row r="810" customFormat="false" ht="12.75" hidden="false" customHeight="false" outlineLevel="0" collapsed="false">
      <c r="A810" s="41"/>
      <c r="B810" s="18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7"/>
      <c r="S810" s="17"/>
      <c r="T810" s="17"/>
      <c r="U810" s="17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</row>
    <row r="811" customFormat="false" ht="12.75" hidden="false" customHeight="false" outlineLevel="0" collapsed="false">
      <c r="A811" s="41"/>
      <c r="B811" s="18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7"/>
      <c r="S811" s="17"/>
      <c r="T811" s="17"/>
      <c r="U811" s="17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</row>
    <row r="812" customFormat="false" ht="12.75" hidden="false" customHeight="false" outlineLevel="0" collapsed="false">
      <c r="A812" s="41"/>
      <c r="B812" s="18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7"/>
      <c r="S812" s="17"/>
      <c r="T812" s="17"/>
      <c r="U812" s="17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</row>
    <row r="813" customFormat="false" ht="12.75" hidden="false" customHeight="false" outlineLevel="0" collapsed="false">
      <c r="A813" s="41"/>
      <c r="B813" s="18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7"/>
      <c r="S813" s="17"/>
      <c r="T813" s="17"/>
      <c r="U813" s="17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</row>
    <row r="814" customFormat="false" ht="12.75" hidden="false" customHeight="false" outlineLevel="0" collapsed="false">
      <c r="A814" s="41"/>
      <c r="B814" s="18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7"/>
      <c r="S814" s="17"/>
      <c r="T814" s="17"/>
      <c r="U814" s="17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</row>
    <row r="815" customFormat="false" ht="12.75" hidden="false" customHeight="false" outlineLevel="0" collapsed="false">
      <c r="A815" s="41"/>
      <c r="B815" s="18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7"/>
      <c r="S815" s="17"/>
      <c r="T815" s="17"/>
      <c r="U815" s="17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</row>
    <row r="816" customFormat="false" ht="12.75" hidden="false" customHeight="false" outlineLevel="0" collapsed="false">
      <c r="A816" s="41"/>
      <c r="B816" s="18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7"/>
      <c r="S816" s="17"/>
      <c r="T816" s="17"/>
      <c r="U816" s="17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</row>
    <row r="817" customFormat="false" ht="12.75" hidden="false" customHeight="false" outlineLevel="0" collapsed="false">
      <c r="A817" s="41"/>
      <c r="B817" s="18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7"/>
      <c r="S817" s="17"/>
      <c r="T817" s="17"/>
      <c r="U817" s="17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</row>
    <row r="818" customFormat="false" ht="12.75" hidden="false" customHeight="false" outlineLevel="0" collapsed="false">
      <c r="A818" s="41"/>
      <c r="B818" s="18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7"/>
      <c r="S818" s="17"/>
      <c r="T818" s="17"/>
      <c r="U818" s="17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</row>
    <row r="819" customFormat="false" ht="12.75" hidden="false" customHeight="false" outlineLevel="0" collapsed="false">
      <c r="A819" s="41"/>
      <c r="B819" s="18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7"/>
      <c r="S819" s="17"/>
      <c r="T819" s="17"/>
      <c r="U819" s="17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</row>
    <row r="820" customFormat="false" ht="12.75" hidden="false" customHeight="false" outlineLevel="0" collapsed="false">
      <c r="A820" s="41"/>
      <c r="B820" s="18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7"/>
      <c r="S820" s="17"/>
      <c r="T820" s="17"/>
      <c r="U820" s="17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</row>
    <row r="821" customFormat="false" ht="12.75" hidden="false" customHeight="false" outlineLevel="0" collapsed="false">
      <c r="A821" s="41"/>
      <c r="B821" s="18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7"/>
      <c r="S821" s="17"/>
      <c r="T821" s="17"/>
      <c r="U821" s="17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</row>
    <row r="822" customFormat="false" ht="12.75" hidden="false" customHeight="false" outlineLevel="0" collapsed="false">
      <c r="A822" s="41"/>
      <c r="B822" s="18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7"/>
      <c r="S822" s="17"/>
      <c r="T822" s="17"/>
      <c r="U822" s="17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</row>
    <row r="823" customFormat="false" ht="12.75" hidden="false" customHeight="false" outlineLevel="0" collapsed="false">
      <c r="A823" s="41"/>
      <c r="B823" s="18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7"/>
      <c r="S823" s="17"/>
      <c r="T823" s="17"/>
      <c r="U823" s="17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</row>
    <row r="824" customFormat="false" ht="12.75" hidden="false" customHeight="false" outlineLevel="0" collapsed="false">
      <c r="A824" s="41"/>
      <c r="B824" s="18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7"/>
      <c r="S824" s="17"/>
      <c r="T824" s="17"/>
      <c r="U824" s="17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</row>
    <row r="825" customFormat="false" ht="12.75" hidden="false" customHeight="false" outlineLevel="0" collapsed="false">
      <c r="A825" s="41"/>
      <c r="B825" s="18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7"/>
      <c r="S825" s="17"/>
      <c r="T825" s="17"/>
      <c r="U825" s="17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</row>
    <row r="826" customFormat="false" ht="12.75" hidden="false" customHeight="false" outlineLevel="0" collapsed="false">
      <c r="A826" s="41"/>
      <c r="B826" s="18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7"/>
      <c r="S826" s="17"/>
      <c r="T826" s="17"/>
      <c r="U826" s="17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</row>
    <row r="827" customFormat="false" ht="12.75" hidden="false" customHeight="false" outlineLevel="0" collapsed="false">
      <c r="A827" s="41"/>
      <c r="B827" s="18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7"/>
      <c r="S827" s="17"/>
      <c r="T827" s="17"/>
      <c r="U827" s="17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</row>
    <row r="828" customFormat="false" ht="12.75" hidden="false" customHeight="false" outlineLevel="0" collapsed="false">
      <c r="A828" s="41"/>
      <c r="B828" s="18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7"/>
      <c r="S828" s="17"/>
      <c r="T828" s="17"/>
      <c r="U828" s="17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</row>
    <row r="829" customFormat="false" ht="12.75" hidden="false" customHeight="false" outlineLevel="0" collapsed="false">
      <c r="A829" s="41"/>
      <c r="B829" s="18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7"/>
      <c r="S829" s="17"/>
      <c r="T829" s="17"/>
      <c r="U829" s="17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</row>
    <row r="830" customFormat="false" ht="12.75" hidden="false" customHeight="false" outlineLevel="0" collapsed="false">
      <c r="A830" s="41"/>
      <c r="B830" s="18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7"/>
      <c r="S830" s="17"/>
      <c r="T830" s="17"/>
      <c r="U830" s="17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</row>
    <row r="831" customFormat="false" ht="12.75" hidden="false" customHeight="false" outlineLevel="0" collapsed="false">
      <c r="A831" s="41"/>
      <c r="B831" s="18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7"/>
      <c r="S831" s="17"/>
      <c r="T831" s="17"/>
      <c r="U831" s="17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</row>
    <row r="832" customFormat="false" ht="12.75" hidden="false" customHeight="false" outlineLevel="0" collapsed="false">
      <c r="A832" s="41"/>
      <c r="B832" s="18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7"/>
      <c r="S832" s="17"/>
      <c r="T832" s="17"/>
      <c r="U832" s="17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</row>
    <row r="833" customFormat="false" ht="12.75" hidden="false" customHeight="false" outlineLevel="0" collapsed="false">
      <c r="A833" s="41"/>
      <c r="B833" s="18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7"/>
      <c r="S833" s="17"/>
      <c r="T833" s="17"/>
      <c r="U833" s="17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</row>
    <row r="834" customFormat="false" ht="12.75" hidden="false" customHeight="false" outlineLevel="0" collapsed="false">
      <c r="A834" s="41"/>
      <c r="B834" s="18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7"/>
      <c r="S834" s="17"/>
      <c r="T834" s="17"/>
      <c r="U834" s="17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</row>
    <row r="835" customFormat="false" ht="12.75" hidden="false" customHeight="false" outlineLevel="0" collapsed="false">
      <c r="A835" s="41"/>
      <c r="B835" s="18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7"/>
      <c r="S835" s="17"/>
      <c r="T835" s="17"/>
      <c r="U835" s="17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</row>
    <row r="836" customFormat="false" ht="12.75" hidden="false" customHeight="false" outlineLevel="0" collapsed="false">
      <c r="A836" s="41"/>
      <c r="B836" s="18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7"/>
      <c r="S836" s="17"/>
      <c r="T836" s="17"/>
      <c r="U836" s="17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</row>
    <row r="837" customFormat="false" ht="12.75" hidden="false" customHeight="false" outlineLevel="0" collapsed="false">
      <c r="A837" s="41"/>
      <c r="B837" s="18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7"/>
      <c r="S837" s="17"/>
      <c r="T837" s="17"/>
      <c r="U837" s="17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</row>
    <row r="838" customFormat="false" ht="12.75" hidden="false" customHeight="false" outlineLevel="0" collapsed="false">
      <c r="A838" s="41"/>
      <c r="B838" s="18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7"/>
      <c r="S838" s="17"/>
      <c r="T838" s="17"/>
      <c r="U838" s="17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</row>
    <row r="839" customFormat="false" ht="12.75" hidden="false" customHeight="false" outlineLevel="0" collapsed="false">
      <c r="A839" s="41"/>
      <c r="B839" s="18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7"/>
      <c r="S839" s="17"/>
      <c r="T839" s="17"/>
      <c r="U839" s="17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</row>
    <row r="840" customFormat="false" ht="12.75" hidden="false" customHeight="false" outlineLevel="0" collapsed="false">
      <c r="A840" s="41"/>
      <c r="B840" s="18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7"/>
      <c r="S840" s="17"/>
      <c r="T840" s="17"/>
      <c r="U840" s="17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</row>
    <row r="841" customFormat="false" ht="12.75" hidden="false" customHeight="false" outlineLevel="0" collapsed="false">
      <c r="A841" s="41"/>
      <c r="B841" s="18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7"/>
      <c r="S841" s="17"/>
      <c r="T841" s="17"/>
      <c r="U841" s="17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</row>
    <row r="842" customFormat="false" ht="12.75" hidden="false" customHeight="false" outlineLevel="0" collapsed="false">
      <c r="A842" s="41"/>
      <c r="B842" s="18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7"/>
      <c r="S842" s="17"/>
      <c r="T842" s="17"/>
      <c r="U842" s="17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</row>
    <row r="843" customFormat="false" ht="12.75" hidden="false" customHeight="false" outlineLevel="0" collapsed="false">
      <c r="A843" s="41"/>
      <c r="B843" s="18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7"/>
      <c r="S843" s="17"/>
      <c r="T843" s="17"/>
      <c r="U843" s="17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</row>
    <row r="844" customFormat="false" ht="12.75" hidden="false" customHeight="false" outlineLevel="0" collapsed="false">
      <c r="A844" s="41"/>
      <c r="B844" s="18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7"/>
      <c r="S844" s="17"/>
      <c r="T844" s="17"/>
      <c r="U844" s="17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</row>
    <row r="845" customFormat="false" ht="12.75" hidden="false" customHeight="false" outlineLevel="0" collapsed="false">
      <c r="A845" s="41"/>
      <c r="B845" s="18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7"/>
      <c r="S845" s="17"/>
      <c r="T845" s="17"/>
      <c r="U845" s="17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</row>
    <row r="846" customFormat="false" ht="12.75" hidden="false" customHeight="false" outlineLevel="0" collapsed="false">
      <c r="A846" s="41"/>
      <c r="B846" s="18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7"/>
      <c r="S846" s="17"/>
      <c r="T846" s="17"/>
      <c r="U846" s="17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</row>
    <row r="847" customFormat="false" ht="12.75" hidden="false" customHeight="false" outlineLevel="0" collapsed="false">
      <c r="A847" s="41"/>
      <c r="B847" s="18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7"/>
      <c r="S847" s="17"/>
      <c r="T847" s="17"/>
      <c r="U847" s="17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</row>
    <row r="848" customFormat="false" ht="12.75" hidden="false" customHeight="false" outlineLevel="0" collapsed="false">
      <c r="A848" s="41"/>
      <c r="B848" s="18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7"/>
      <c r="S848" s="17"/>
      <c r="T848" s="17"/>
      <c r="U848" s="17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</row>
    <row r="849" customFormat="false" ht="12.75" hidden="false" customHeight="false" outlineLevel="0" collapsed="false">
      <c r="A849" s="41"/>
      <c r="B849" s="18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7"/>
      <c r="S849" s="17"/>
      <c r="T849" s="17"/>
      <c r="U849" s="17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</row>
    <row r="850" customFormat="false" ht="12.75" hidden="false" customHeight="false" outlineLevel="0" collapsed="false">
      <c r="A850" s="41"/>
      <c r="B850" s="18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7"/>
      <c r="S850" s="17"/>
      <c r="T850" s="17"/>
      <c r="U850" s="17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</row>
    <row r="851" customFormat="false" ht="12.75" hidden="false" customHeight="false" outlineLevel="0" collapsed="false">
      <c r="A851" s="41"/>
      <c r="B851" s="18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7"/>
      <c r="S851" s="17"/>
      <c r="T851" s="17"/>
      <c r="U851" s="17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</row>
    <row r="852" customFormat="false" ht="12.75" hidden="false" customHeight="false" outlineLevel="0" collapsed="false">
      <c r="A852" s="41"/>
      <c r="B852" s="18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7"/>
      <c r="S852" s="17"/>
      <c r="T852" s="17"/>
      <c r="U852" s="17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</row>
    <row r="853" customFormat="false" ht="12.75" hidden="false" customHeight="false" outlineLevel="0" collapsed="false">
      <c r="A853" s="41"/>
      <c r="B853" s="18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7"/>
      <c r="S853" s="17"/>
      <c r="T853" s="17"/>
      <c r="U853" s="17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</row>
    <row r="854" customFormat="false" ht="12.75" hidden="false" customHeight="false" outlineLevel="0" collapsed="false">
      <c r="A854" s="41"/>
      <c r="B854" s="18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7"/>
      <c r="S854" s="17"/>
      <c r="T854" s="17"/>
      <c r="U854" s="17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</row>
    <row r="855" customFormat="false" ht="12.75" hidden="false" customHeight="false" outlineLevel="0" collapsed="false">
      <c r="A855" s="41"/>
      <c r="B855" s="18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7"/>
      <c r="S855" s="17"/>
      <c r="T855" s="17"/>
      <c r="U855" s="17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</row>
    <row r="856" customFormat="false" ht="12.75" hidden="false" customHeight="false" outlineLevel="0" collapsed="false">
      <c r="A856" s="41"/>
      <c r="B856" s="18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7"/>
      <c r="S856" s="17"/>
      <c r="T856" s="17"/>
      <c r="U856" s="17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</row>
    <row r="857" customFormat="false" ht="12.75" hidden="false" customHeight="false" outlineLevel="0" collapsed="false">
      <c r="A857" s="41"/>
      <c r="B857" s="18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7"/>
      <c r="S857" s="17"/>
      <c r="T857" s="17"/>
      <c r="U857" s="17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</row>
    <row r="858" customFormat="false" ht="12.75" hidden="false" customHeight="false" outlineLevel="0" collapsed="false">
      <c r="A858" s="41"/>
      <c r="B858" s="18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7"/>
      <c r="S858" s="17"/>
      <c r="T858" s="17"/>
      <c r="U858" s="17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</row>
    <row r="859" customFormat="false" ht="12.75" hidden="false" customHeight="false" outlineLevel="0" collapsed="false">
      <c r="A859" s="41"/>
      <c r="B859" s="18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7"/>
      <c r="S859" s="17"/>
      <c r="T859" s="17"/>
      <c r="U859" s="17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</row>
    <row r="860" customFormat="false" ht="12.75" hidden="false" customHeight="false" outlineLevel="0" collapsed="false">
      <c r="A860" s="41"/>
      <c r="B860" s="18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7"/>
      <c r="S860" s="17"/>
      <c r="T860" s="17"/>
      <c r="U860" s="17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</row>
    <row r="861" customFormat="false" ht="12.75" hidden="false" customHeight="false" outlineLevel="0" collapsed="false">
      <c r="A861" s="41"/>
      <c r="B861" s="18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7"/>
      <c r="S861" s="17"/>
      <c r="T861" s="17"/>
      <c r="U861" s="17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</row>
    <row r="862" customFormat="false" ht="12.75" hidden="false" customHeight="false" outlineLevel="0" collapsed="false">
      <c r="A862" s="41"/>
      <c r="B862" s="18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7"/>
      <c r="S862" s="17"/>
      <c r="T862" s="17"/>
      <c r="U862" s="17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</row>
    <row r="863" customFormat="false" ht="12.75" hidden="false" customHeight="false" outlineLevel="0" collapsed="false">
      <c r="A863" s="41"/>
      <c r="B863" s="18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7"/>
      <c r="S863" s="17"/>
      <c r="T863" s="17"/>
      <c r="U863" s="17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</row>
    <row r="864" customFormat="false" ht="12.75" hidden="false" customHeight="false" outlineLevel="0" collapsed="false">
      <c r="A864" s="41"/>
      <c r="B864" s="18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7"/>
      <c r="S864" s="17"/>
      <c r="T864" s="17"/>
      <c r="U864" s="17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</row>
    <row r="865" customFormat="false" ht="12.75" hidden="false" customHeight="false" outlineLevel="0" collapsed="false">
      <c r="A865" s="41"/>
      <c r="B865" s="18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7"/>
      <c r="S865" s="17"/>
      <c r="T865" s="17"/>
      <c r="U865" s="17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</row>
    <row r="866" customFormat="false" ht="12.75" hidden="false" customHeight="false" outlineLevel="0" collapsed="false">
      <c r="A866" s="41"/>
      <c r="B866" s="18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7"/>
      <c r="S866" s="17"/>
      <c r="T866" s="17"/>
      <c r="U866" s="17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</row>
    <row r="867" customFormat="false" ht="12.75" hidden="false" customHeight="false" outlineLevel="0" collapsed="false">
      <c r="A867" s="41"/>
      <c r="B867" s="18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7"/>
      <c r="S867" s="17"/>
      <c r="T867" s="17"/>
      <c r="U867" s="17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</row>
    <row r="868" customFormat="false" ht="12.75" hidden="false" customHeight="false" outlineLevel="0" collapsed="false">
      <c r="A868" s="41"/>
      <c r="B868" s="18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7"/>
      <c r="S868" s="17"/>
      <c r="T868" s="17"/>
      <c r="U868" s="17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</row>
    <row r="869" customFormat="false" ht="12.75" hidden="false" customHeight="false" outlineLevel="0" collapsed="false">
      <c r="A869" s="41"/>
      <c r="B869" s="18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7"/>
      <c r="S869" s="17"/>
      <c r="T869" s="17"/>
      <c r="U869" s="17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</row>
    <row r="870" customFormat="false" ht="12.75" hidden="false" customHeight="false" outlineLevel="0" collapsed="false">
      <c r="A870" s="41"/>
      <c r="B870" s="18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7"/>
      <c r="S870" s="17"/>
      <c r="T870" s="17"/>
      <c r="U870" s="17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</row>
    <row r="871" customFormat="false" ht="12.75" hidden="false" customHeight="false" outlineLevel="0" collapsed="false">
      <c r="A871" s="41"/>
      <c r="B871" s="18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7"/>
      <c r="S871" s="17"/>
      <c r="T871" s="17"/>
      <c r="U871" s="17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</row>
    <row r="872" customFormat="false" ht="12.75" hidden="false" customHeight="false" outlineLevel="0" collapsed="false">
      <c r="A872" s="41"/>
      <c r="B872" s="18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7"/>
      <c r="S872" s="17"/>
      <c r="T872" s="17"/>
      <c r="U872" s="17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</row>
    <row r="873" customFormat="false" ht="12.75" hidden="false" customHeight="false" outlineLevel="0" collapsed="false">
      <c r="A873" s="41"/>
      <c r="B873" s="18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7"/>
      <c r="S873" s="17"/>
      <c r="T873" s="17"/>
      <c r="U873" s="17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</row>
    <row r="874" customFormat="false" ht="12.75" hidden="false" customHeight="false" outlineLevel="0" collapsed="false">
      <c r="A874" s="41"/>
      <c r="B874" s="18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7"/>
      <c r="S874" s="17"/>
      <c r="T874" s="17"/>
      <c r="U874" s="17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</row>
    <row r="875" customFormat="false" ht="12.75" hidden="false" customHeight="false" outlineLevel="0" collapsed="false">
      <c r="A875" s="41"/>
      <c r="B875" s="18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7"/>
      <c r="S875" s="17"/>
      <c r="T875" s="17"/>
      <c r="U875" s="17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</row>
    <row r="876" customFormat="false" ht="12.75" hidden="false" customHeight="false" outlineLevel="0" collapsed="false">
      <c r="A876" s="41"/>
      <c r="B876" s="18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7"/>
      <c r="S876" s="17"/>
      <c r="T876" s="17"/>
      <c r="U876" s="17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</row>
    <row r="877" customFormat="false" ht="12.75" hidden="false" customHeight="false" outlineLevel="0" collapsed="false">
      <c r="A877" s="41"/>
      <c r="B877" s="18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7"/>
      <c r="S877" s="17"/>
      <c r="T877" s="17"/>
      <c r="U877" s="17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</row>
    <row r="878" customFormat="false" ht="12.75" hidden="false" customHeight="false" outlineLevel="0" collapsed="false">
      <c r="A878" s="41"/>
      <c r="B878" s="18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7"/>
      <c r="S878" s="17"/>
      <c r="T878" s="17"/>
      <c r="U878" s="17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</row>
    <row r="879" customFormat="false" ht="12.75" hidden="false" customHeight="false" outlineLevel="0" collapsed="false">
      <c r="A879" s="41"/>
      <c r="B879" s="18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7"/>
      <c r="S879" s="17"/>
      <c r="T879" s="17"/>
      <c r="U879" s="17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</row>
    <row r="880" customFormat="false" ht="12.75" hidden="false" customHeight="false" outlineLevel="0" collapsed="false">
      <c r="A880" s="41"/>
      <c r="B880" s="18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7"/>
      <c r="S880" s="17"/>
      <c r="T880" s="17"/>
      <c r="U880" s="17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</row>
    <row r="881" customFormat="false" ht="12.75" hidden="false" customHeight="false" outlineLevel="0" collapsed="false">
      <c r="A881" s="41"/>
      <c r="B881" s="18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7"/>
      <c r="S881" s="17"/>
      <c r="T881" s="17"/>
      <c r="U881" s="17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</row>
    <row r="882" customFormat="false" ht="12.75" hidden="false" customHeight="false" outlineLevel="0" collapsed="false">
      <c r="A882" s="41"/>
      <c r="B882" s="18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7"/>
      <c r="S882" s="17"/>
      <c r="T882" s="17"/>
      <c r="U882" s="17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</row>
    <row r="883" customFormat="false" ht="12.75" hidden="false" customHeight="false" outlineLevel="0" collapsed="false">
      <c r="A883" s="41"/>
      <c r="B883" s="18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7"/>
      <c r="S883" s="17"/>
      <c r="T883" s="17"/>
      <c r="U883" s="17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</row>
    <row r="884" customFormat="false" ht="12.75" hidden="false" customHeight="false" outlineLevel="0" collapsed="false">
      <c r="A884" s="41"/>
      <c r="B884" s="18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7"/>
      <c r="S884" s="17"/>
      <c r="T884" s="17"/>
      <c r="U884" s="17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</row>
    <row r="885" customFormat="false" ht="12.75" hidden="false" customHeight="false" outlineLevel="0" collapsed="false">
      <c r="A885" s="41"/>
      <c r="B885" s="18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7"/>
      <c r="S885" s="17"/>
      <c r="T885" s="17"/>
      <c r="U885" s="17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</row>
    <row r="886" customFormat="false" ht="12.75" hidden="false" customHeight="false" outlineLevel="0" collapsed="false">
      <c r="A886" s="41"/>
      <c r="B886" s="18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7"/>
      <c r="S886" s="17"/>
      <c r="T886" s="17"/>
      <c r="U886" s="17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</row>
    <row r="887" customFormat="false" ht="12.75" hidden="false" customHeight="false" outlineLevel="0" collapsed="false">
      <c r="A887" s="41"/>
      <c r="B887" s="18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7"/>
      <c r="S887" s="17"/>
      <c r="T887" s="17"/>
      <c r="U887" s="17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</row>
    <row r="888" customFormat="false" ht="12.75" hidden="false" customHeight="false" outlineLevel="0" collapsed="false">
      <c r="A888" s="41"/>
      <c r="B888" s="18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7"/>
      <c r="S888" s="17"/>
      <c r="T888" s="17"/>
      <c r="U888" s="17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</row>
    <row r="889" customFormat="false" ht="12.75" hidden="false" customHeight="false" outlineLevel="0" collapsed="false">
      <c r="A889" s="41"/>
      <c r="B889" s="18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7"/>
      <c r="S889" s="17"/>
      <c r="T889" s="17"/>
      <c r="U889" s="17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</row>
    <row r="890" customFormat="false" ht="12.75" hidden="false" customHeight="false" outlineLevel="0" collapsed="false">
      <c r="A890" s="41"/>
      <c r="B890" s="18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7"/>
      <c r="S890" s="17"/>
      <c r="T890" s="17"/>
      <c r="U890" s="17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</row>
    <row r="891" customFormat="false" ht="12.75" hidden="false" customHeight="false" outlineLevel="0" collapsed="false">
      <c r="A891" s="41"/>
      <c r="B891" s="18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7"/>
      <c r="S891" s="17"/>
      <c r="T891" s="17"/>
      <c r="U891" s="17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</row>
    <row r="892" customFormat="false" ht="12.75" hidden="false" customHeight="false" outlineLevel="0" collapsed="false">
      <c r="A892" s="41"/>
      <c r="B892" s="18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7"/>
      <c r="S892" s="17"/>
      <c r="T892" s="17"/>
      <c r="U892" s="17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</row>
    <row r="893" customFormat="false" ht="12.75" hidden="false" customHeight="false" outlineLevel="0" collapsed="false">
      <c r="A893" s="41"/>
      <c r="B893" s="18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7"/>
      <c r="S893" s="17"/>
      <c r="T893" s="17"/>
      <c r="U893" s="17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</row>
    <row r="894" customFormat="false" ht="12.75" hidden="false" customHeight="false" outlineLevel="0" collapsed="false">
      <c r="A894" s="41"/>
      <c r="B894" s="18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7"/>
      <c r="S894" s="17"/>
      <c r="T894" s="17"/>
      <c r="U894" s="17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</row>
    <row r="895" customFormat="false" ht="12.75" hidden="false" customHeight="false" outlineLevel="0" collapsed="false">
      <c r="A895" s="41"/>
      <c r="B895" s="18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7"/>
      <c r="S895" s="17"/>
      <c r="T895" s="17"/>
      <c r="U895" s="17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</row>
    <row r="896" customFormat="false" ht="12.75" hidden="false" customHeight="false" outlineLevel="0" collapsed="false">
      <c r="A896" s="41"/>
      <c r="B896" s="18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7"/>
      <c r="S896" s="17"/>
      <c r="T896" s="17"/>
      <c r="U896" s="17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</row>
    <row r="897" customFormat="false" ht="12.75" hidden="false" customHeight="false" outlineLevel="0" collapsed="false">
      <c r="A897" s="41"/>
      <c r="B897" s="18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7"/>
      <c r="S897" s="17"/>
      <c r="T897" s="17"/>
      <c r="U897" s="17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</row>
    <row r="898" customFormat="false" ht="12.75" hidden="false" customHeight="false" outlineLevel="0" collapsed="false">
      <c r="A898" s="41"/>
      <c r="B898" s="18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7"/>
      <c r="S898" s="17"/>
      <c r="T898" s="17"/>
      <c r="U898" s="17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</row>
    <row r="899" customFormat="false" ht="12.75" hidden="false" customHeight="false" outlineLevel="0" collapsed="false">
      <c r="A899" s="41"/>
      <c r="B899" s="18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7"/>
      <c r="S899" s="17"/>
      <c r="T899" s="17"/>
      <c r="U899" s="17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</row>
    <row r="900" customFormat="false" ht="12.75" hidden="false" customHeight="false" outlineLevel="0" collapsed="false">
      <c r="A900" s="41"/>
      <c r="B900" s="18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7"/>
      <c r="S900" s="17"/>
      <c r="T900" s="17"/>
      <c r="U900" s="17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</row>
    <row r="901" customFormat="false" ht="12.75" hidden="false" customHeight="false" outlineLevel="0" collapsed="false">
      <c r="A901" s="41"/>
      <c r="B901" s="18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7"/>
      <c r="S901" s="17"/>
      <c r="T901" s="17"/>
      <c r="U901" s="17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</row>
    <row r="902" customFormat="false" ht="12.75" hidden="false" customHeight="false" outlineLevel="0" collapsed="false">
      <c r="A902" s="41"/>
      <c r="B902" s="18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7"/>
      <c r="S902" s="17"/>
      <c r="T902" s="17"/>
      <c r="U902" s="17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</row>
    <row r="903" customFormat="false" ht="12.75" hidden="false" customHeight="false" outlineLevel="0" collapsed="false">
      <c r="A903" s="41"/>
      <c r="B903" s="18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7"/>
      <c r="S903" s="17"/>
      <c r="T903" s="17"/>
      <c r="U903" s="17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</row>
    <row r="904" customFormat="false" ht="12.75" hidden="false" customHeight="false" outlineLevel="0" collapsed="false">
      <c r="A904" s="41"/>
      <c r="B904" s="18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7"/>
      <c r="S904" s="17"/>
      <c r="T904" s="17"/>
      <c r="U904" s="17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</row>
    <row r="905" customFormat="false" ht="12.75" hidden="false" customHeight="false" outlineLevel="0" collapsed="false">
      <c r="A905" s="41"/>
      <c r="B905" s="18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7"/>
      <c r="S905" s="17"/>
      <c r="T905" s="17"/>
      <c r="U905" s="17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</row>
    <row r="906" customFormat="false" ht="12.75" hidden="false" customHeight="false" outlineLevel="0" collapsed="false">
      <c r="A906" s="41"/>
      <c r="B906" s="18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7"/>
      <c r="S906" s="17"/>
      <c r="T906" s="17"/>
      <c r="U906" s="17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</row>
    <row r="907" customFormat="false" ht="12.75" hidden="false" customHeight="false" outlineLevel="0" collapsed="false">
      <c r="A907" s="41"/>
      <c r="B907" s="18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7"/>
      <c r="S907" s="17"/>
      <c r="T907" s="17"/>
      <c r="U907" s="17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</row>
    <row r="908" customFormat="false" ht="12.75" hidden="false" customHeight="false" outlineLevel="0" collapsed="false">
      <c r="A908" s="41"/>
      <c r="B908" s="18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7"/>
      <c r="S908" s="17"/>
      <c r="T908" s="17"/>
      <c r="U908" s="17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</row>
    <row r="909" customFormat="false" ht="12.75" hidden="false" customHeight="false" outlineLevel="0" collapsed="false">
      <c r="A909" s="41"/>
      <c r="B909" s="18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7"/>
      <c r="S909" s="17"/>
      <c r="T909" s="17"/>
      <c r="U909" s="17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</row>
    <row r="910" customFormat="false" ht="12.75" hidden="false" customHeight="false" outlineLevel="0" collapsed="false">
      <c r="A910" s="41"/>
      <c r="B910" s="18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7"/>
      <c r="S910" s="17"/>
      <c r="T910" s="17"/>
      <c r="U910" s="17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</row>
    <row r="911" customFormat="false" ht="12.75" hidden="false" customHeight="false" outlineLevel="0" collapsed="false">
      <c r="A911" s="41"/>
      <c r="B911" s="18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7"/>
      <c r="S911" s="17"/>
      <c r="T911" s="17"/>
      <c r="U911" s="17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</row>
    <row r="912" customFormat="false" ht="12.75" hidden="false" customHeight="false" outlineLevel="0" collapsed="false">
      <c r="A912" s="41"/>
      <c r="B912" s="18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7"/>
      <c r="S912" s="17"/>
      <c r="T912" s="17"/>
      <c r="U912" s="17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</row>
    <row r="913" customFormat="false" ht="12.75" hidden="false" customHeight="false" outlineLevel="0" collapsed="false">
      <c r="A913" s="41"/>
      <c r="B913" s="18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7"/>
      <c r="S913" s="17"/>
      <c r="T913" s="17"/>
      <c r="U913" s="17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</row>
    <row r="914" customFormat="false" ht="12.75" hidden="false" customHeight="false" outlineLevel="0" collapsed="false">
      <c r="A914" s="41"/>
      <c r="B914" s="18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7"/>
      <c r="S914" s="17"/>
      <c r="T914" s="17"/>
      <c r="U914" s="17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</row>
    <row r="915" customFormat="false" ht="12.75" hidden="false" customHeight="false" outlineLevel="0" collapsed="false">
      <c r="A915" s="41"/>
      <c r="B915" s="18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7"/>
      <c r="S915" s="17"/>
      <c r="T915" s="17"/>
      <c r="U915" s="17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</row>
    <row r="916" customFormat="false" ht="12.75" hidden="false" customHeight="false" outlineLevel="0" collapsed="false">
      <c r="A916" s="41"/>
      <c r="B916" s="18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7"/>
      <c r="S916" s="17"/>
      <c r="T916" s="17"/>
      <c r="U916" s="17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</row>
    <row r="917" customFormat="false" ht="12.75" hidden="false" customHeight="false" outlineLevel="0" collapsed="false">
      <c r="A917" s="41"/>
      <c r="B917" s="18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7"/>
      <c r="S917" s="17"/>
      <c r="T917" s="17"/>
      <c r="U917" s="17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</row>
    <row r="918" customFormat="false" ht="12.75" hidden="false" customHeight="false" outlineLevel="0" collapsed="false">
      <c r="A918" s="41"/>
      <c r="B918" s="18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7"/>
      <c r="S918" s="17"/>
      <c r="T918" s="17"/>
      <c r="U918" s="17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</row>
    <row r="919" customFormat="false" ht="12.75" hidden="false" customHeight="false" outlineLevel="0" collapsed="false">
      <c r="A919" s="41"/>
      <c r="B919" s="18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7"/>
      <c r="S919" s="17"/>
      <c r="T919" s="17"/>
      <c r="U919" s="17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</row>
    <row r="920" customFormat="false" ht="12.75" hidden="false" customHeight="false" outlineLevel="0" collapsed="false">
      <c r="A920" s="41"/>
      <c r="B920" s="18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7"/>
      <c r="S920" s="17"/>
      <c r="T920" s="17"/>
      <c r="U920" s="17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</row>
    <row r="921" customFormat="false" ht="12.75" hidden="false" customHeight="false" outlineLevel="0" collapsed="false">
      <c r="A921" s="41"/>
      <c r="B921" s="18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7"/>
      <c r="S921" s="17"/>
      <c r="T921" s="17"/>
      <c r="U921" s="17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</row>
    <row r="922" customFormat="false" ht="12.75" hidden="false" customHeight="false" outlineLevel="0" collapsed="false">
      <c r="A922" s="41"/>
      <c r="B922" s="18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7"/>
      <c r="S922" s="17"/>
      <c r="T922" s="17"/>
      <c r="U922" s="17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</row>
    <row r="923" customFormat="false" ht="12.75" hidden="false" customHeight="false" outlineLevel="0" collapsed="false">
      <c r="A923" s="41"/>
      <c r="B923" s="18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7"/>
      <c r="S923" s="17"/>
      <c r="T923" s="17"/>
      <c r="U923" s="17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</row>
    <row r="924" customFormat="false" ht="12.75" hidden="false" customHeight="false" outlineLevel="0" collapsed="false">
      <c r="A924" s="41"/>
      <c r="B924" s="18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7"/>
      <c r="S924" s="17"/>
      <c r="T924" s="17"/>
      <c r="U924" s="17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</row>
    <row r="925" customFormat="false" ht="12.75" hidden="false" customHeight="false" outlineLevel="0" collapsed="false">
      <c r="A925" s="41"/>
      <c r="B925" s="18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7"/>
      <c r="S925" s="17"/>
      <c r="T925" s="17"/>
      <c r="U925" s="17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</row>
    <row r="926" customFormat="false" ht="12.75" hidden="false" customHeight="false" outlineLevel="0" collapsed="false">
      <c r="A926" s="41"/>
      <c r="B926" s="18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7"/>
      <c r="S926" s="17"/>
      <c r="T926" s="17"/>
      <c r="U926" s="17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</row>
    <row r="927" customFormat="false" ht="12.75" hidden="false" customHeight="false" outlineLevel="0" collapsed="false">
      <c r="A927" s="41"/>
      <c r="B927" s="18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7"/>
      <c r="S927" s="17"/>
      <c r="T927" s="17"/>
      <c r="U927" s="17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</row>
    <row r="928" customFormat="false" ht="12.75" hidden="false" customHeight="false" outlineLevel="0" collapsed="false">
      <c r="A928" s="41"/>
      <c r="B928" s="18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7"/>
      <c r="S928" s="17"/>
      <c r="T928" s="17"/>
      <c r="U928" s="17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</row>
    <row r="929" customFormat="false" ht="12.75" hidden="false" customHeight="false" outlineLevel="0" collapsed="false">
      <c r="A929" s="41"/>
      <c r="B929" s="18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7"/>
      <c r="S929" s="17"/>
      <c r="T929" s="17"/>
      <c r="U929" s="17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</row>
    <row r="930" customFormat="false" ht="12.75" hidden="false" customHeight="false" outlineLevel="0" collapsed="false">
      <c r="A930" s="41"/>
      <c r="B930" s="18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7"/>
      <c r="S930" s="17"/>
      <c r="T930" s="17"/>
      <c r="U930" s="17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</row>
    <row r="931" customFormat="false" ht="12.75" hidden="false" customHeight="false" outlineLevel="0" collapsed="false">
      <c r="A931" s="41"/>
      <c r="B931" s="18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7"/>
      <c r="S931" s="17"/>
      <c r="T931" s="17"/>
      <c r="U931" s="17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</row>
    <row r="932" customFormat="false" ht="12.75" hidden="false" customHeight="false" outlineLevel="0" collapsed="false">
      <c r="A932" s="41"/>
      <c r="B932" s="18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7"/>
      <c r="S932" s="17"/>
      <c r="T932" s="17"/>
      <c r="U932" s="17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</row>
    <row r="933" customFormat="false" ht="12.75" hidden="false" customHeight="false" outlineLevel="0" collapsed="false">
      <c r="A933" s="41"/>
      <c r="B933" s="18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7"/>
      <c r="S933" s="17"/>
      <c r="T933" s="17"/>
      <c r="U933" s="17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</row>
    <row r="934" customFormat="false" ht="12.75" hidden="false" customHeight="false" outlineLevel="0" collapsed="false">
      <c r="A934" s="41"/>
      <c r="B934" s="18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7"/>
      <c r="S934" s="17"/>
      <c r="T934" s="17"/>
      <c r="U934" s="17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</row>
    <row r="935" customFormat="false" ht="12.75" hidden="false" customHeight="false" outlineLevel="0" collapsed="false">
      <c r="A935" s="41"/>
      <c r="B935" s="18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7"/>
      <c r="S935" s="17"/>
      <c r="T935" s="17"/>
      <c r="U935" s="17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</row>
    <row r="936" customFormat="false" ht="12.75" hidden="false" customHeight="false" outlineLevel="0" collapsed="false">
      <c r="A936" s="41"/>
      <c r="B936" s="18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7"/>
      <c r="S936" s="17"/>
      <c r="T936" s="17"/>
      <c r="U936" s="17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</row>
    <row r="937" customFormat="false" ht="12.75" hidden="false" customHeight="false" outlineLevel="0" collapsed="false">
      <c r="A937" s="41"/>
      <c r="B937" s="18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7"/>
      <c r="S937" s="17"/>
      <c r="T937" s="17"/>
      <c r="U937" s="17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</row>
    <row r="938" customFormat="false" ht="12.75" hidden="false" customHeight="false" outlineLevel="0" collapsed="false">
      <c r="A938" s="41"/>
      <c r="B938" s="18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7"/>
      <c r="S938" s="17"/>
      <c r="T938" s="17"/>
      <c r="U938" s="17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</row>
    <row r="939" customFormat="false" ht="12.75" hidden="false" customHeight="false" outlineLevel="0" collapsed="false">
      <c r="A939" s="41"/>
      <c r="B939" s="18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7"/>
      <c r="S939" s="17"/>
      <c r="T939" s="17"/>
      <c r="U939" s="17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</row>
    <row r="940" customFormat="false" ht="12.75" hidden="false" customHeight="false" outlineLevel="0" collapsed="false">
      <c r="A940" s="41"/>
      <c r="B940" s="18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7"/>
      <c r="S940" s="17"/>
      <c r="T940" s="17"/>
      <c r="U940" s="17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</row>
    <row r="941" customFormat="false" ht="12.75" hidden="false" customHeight="false" outlineLevel="0" collapsed="false">
      <c r="A941" s="41"/>
      <c r="B941" s="18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7"/>
      <c r="S941" s="17"/>
      <c r="T941" s="17"/>
      <c r="U941" s="17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</row>
    <row r="942" customFormat="false" ht="12.75" hidden="false" customHeight="false" outlineLevel="0" collapsed="false">
      <c r="A942" s="41"/>
      <c r="B942" s="18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7"/>
      <c r="S942" s="17"/>
      <c r="T942" s="17"/>
      <c r="U942" s="17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</row>
    <row r="943" customFormat="false" ht="12.75" hidden="false" customHeight="false" outlineLevel="0" collapsed="false">
      <c r="A943" s="41"/>
      <c r="B943" s="18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7"/>
      <c r="S943" s="17"/>
      <c r="T943" s="17"/>
      <c r="U943" s="17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</row>
    <row r="944" customFormat="false" ht="12.75" hidden="false" customHeight="false" outlineLevel="0" collapsed="false">
      <c r="A944" s="41"/>
      <c r="B944" s="18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7"/>
      <c r="S944" s="17"/>
      <c r="T944" s="17"/>
      <c r="U944" s="17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</row>
    <row r="945" customFormat="false" ht="12.75" hidden="false" customHeight="false" outlineLevel="0" collapsed="false">
      <c r="A945" s="41"/>
      <c r="B945" s="18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7"/>
      <c r="S945" s="17"/>
      <c r="T945" s="17"/>
      <c r="U945" s="17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</row>
    <row r="946" customFormat="false" ht="12.75" hidden="false" customHeight="false" outlineLevel="0" collapsed="false">
      <c r="A946" s="41"/>
      <c r="B946" s="18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7"/>
      <c r="S946" s="17"/>
      <c r="T946" s="17"/>
      <c r="U946" s="17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</row>
    <row r="947" customFormat="false" ht="12.75" hidden="false" customHeight="false" outlineLevel="0" collapsed="false">
      <c r="A947" s="41"/>
      <c r="B947" s="18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7"/>
      <c r="S947" s="17"/>
      <c r="T947" s="17"/>
      <c r="U947" s="17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</row>
    <row r="948" customFormat="false" ht="12.75" hidden="false" customHeight="false" outlineLevel="0" collapsed="false">
      <c r="A948" s="41"/>
      <c r="B948" s="18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7"/>
      <c r="S948" s="17"/>
      <c r="T948" s="17"/>
      <c r="U948" s="17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</row>
    <row r="949" customFormat="false" ht="12.75" hidden="false" customHeight="false" outlineLevel="0" collapsed="false">
      <c r="A949" s="41"/>
      <c r="B949" s="18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7"/>
      <c r="S949" s="17"/>
      <c r="T949" s="17"/>
      <c r="U949" s="17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</row>
    <row r="950" customFormat="false" ht="12.75" hidden="false" customHeight="false" outlineLevel="0" collapsed="false">
      <c r="A950" s="41"/>
      <c r="B950" s="18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7"/>
      <c r="S950" s="17"/>
      <c r="T950" s="17"/>
      <c r="U950" s="17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</row>
    <row r="951" customFormat="false" ht="12.75" hidden="false" customHeight="false" outlineLevel="0" collapsed="false">
      <c r="A951" s="41"/>
      <c r="B951" s="18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7"/>
      <c r="S951" s="17"/>
      <c r="T951" s="17"/>
      <c r="U951" s="17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</row>
    <row r="952" customFormat="false" ht="12.75" hidden="false" customHeight="false" outlineLevel="0" collapsed="false">
      <c r="A952" s="41"/>
      <c r="B952" s="18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7"/>
      <c r="S952" s="17"/>
      <c r="T952" s="17"/>
      <c r="U952" s="17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</row>
    <row r="953" customFormat="false" ht="12.75" hidden="false" customHeight="false" outlineLevel="0" collapsed="false">
      <c r="A953" s="41"/>
      <c r="B953" s="18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7"/>
      <c r="S953" s="17"/>
      <c r="T953" s="17"/>
      <c r="U953" s="17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</row>
    <row r="954" customFormat="false" ht="12.75" hidden="false" customHeight="false" outlineLevel="0" collapsed="false">
      <c r="A954" s="41"/>
      <c r="B954" s="18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7"/>
      <c r="S954" s="17"/>
      <c r="T954" s="17"/>
      <c r="U954" s="17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</row>
    <row r="955" customFormat="false" ht="12.75" hidden="false" customHeight="false" outlineLevel="0" collapsed="false">
      <c r="A955" s="41"/>
      <c r="B955" s="18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7"/>
      <c r="S955" s="17"/>
      <c r="T955" s="17"/>
      <c r="U955" s="17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</row>
    <row r="956" customFormat="false" ht="12.75" hidden="false" customHeight="false" outlineLevel="0" collapsed="false">
      <c r="A956" s="41"/>
      <c r="B956" s="18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7"/>
      <c r="S956" s="17"/>
      <c r="T956" s="17"/>
      <c r="U956" s="17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</row>
    <row r="957" customFormat="false" ht="12.75" hidden="false" customHeight="false" outlineLevel="0" collapsed="false">
      <c r="A957" s="41"/>
      <c r="B957" s="18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7"/>
      <c r="S957" s="17"/>
      <c r="T957" s="17"/>
      <c r="U957" s="17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</row>
    <row r="958" customFormat="false" ht="12.75" hidden="false" customHeight="false" outlineLevel="0" collapsed="false">
      <c r="A958" s="41"/>
      <c r="B958" s="18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7"/>
      <c r="S958" s="17"/>
      <c r="T958" s="17"/>
      <c r="U958" s="17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</row>
    <row r="959" customFormat="false" ht="12.75" hidden="false" customHeight="false" outlineLevel="0" collapsed="false">
      <c r="A959" s="41"/>
      <c r="B959" s="18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7"/>
      <c r="S959" s="17"/>
      <c r="T959" s="17"/>
      <c r="U959" s="17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</row>
    <row r="960" customFormat="false" ht="12.75" hidden="false" customHeight="false" outlineLevel="0" collapsed="false">
      <c r="A960" s="41"/>
      <c r="B960" s="18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7"/>
      <c r="S960" s="17"/>
      <c r="T960" s="17"/>
      <c r="U960" s="17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</row>
    <row r="961" customFormat="false" ht="12.75" hidden="false" customHeight="false" outlineLevel="0" collapsed="false">
      <c r="A961" s="41"/>
      <c r="B961" s="18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7"/>
      <c r="S961" s="17"/>
      <c r="T961" s="17"/>
      <c r="U961" s="17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</row>
    <row r="962" customFormat="false" ht="12.75" hidden="false" customHeight="false" outlineLevel="0" collapsed="false">
      <c r="A962" s="41"/>
      <c r="B962" s="18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7"/>
      <c r="S962" s="17"/>
      <c r="T962" s="17"/>
      <c r="U962" s="17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</row>
    <row r="963" customFormat="false" ht="12.75" hidden="false" customHeight="false" outlineLevel="0" collapsed="false">
      <c r="A963" s="41"/>
      <c r="B963" s="18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7"/>
      <c r="S963" s="17"/>
      <c r="T963" s="17"/>
      <c r="U963" s="17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</row>
    <row r="964" customFormat="false" ht="12.75" hidden="false" customHeight="false" outlineLevel="0" collapsed="false">
      <c r="A964" s="41"/>
      <c r="B964" s="18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7"/>
      <c r="S964" s="17"/>
      <c r="T964" s="17"/>
      <c r="U964" s="17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</row>
    <row r="965" customFormat="false" ht="12.75" hidden="false" customHeight="false" outlineLevel="0" collapsed="false">
      <c r="A965" s="41"/>
      <c r="B965" s="18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7"/>
      <c r="S965" s="17"/>
      <c r="T965" s="17"/>
      <c r="U965" s="17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</row>
    <row r="966" customFormat="false" ht="12.75" hidden="false" customHeight="false" outlineLevel="0" collapsed="false">
      <c r="A966" s="41"/>
      <c r="B966" s="18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7"/>
      <c r="S966" s="17"/>
      <c r="T966" s="17"/>
      <c r="U966" s="17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</row>
    <row r="967" customFormat="false" ht="12.75" hidden="false" customHeight="false" outlineLevel="0" collapsed="false">
      <c r="A967" s="41"/>
      <c r="B967" s="18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7"/>
      <c r="S967" s="17"/>
      <c r="T967" s="17"/>
      <c r="U967" s="17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</row>
    <row r="968" customFormat="false" ht="12.75" hidden="false" customHeight="false" outlineLevel="0" collapsed="false">
      <c r="A968" s="41"/>
      <c r="B968" s="18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7"/>
      <c r="S968" s="17"/>
      <c r="T968" s="17"/>
      <c r="U968" s="17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</row>
    <row r="969" customFormat="false" ht="12.75" hidden="false" customHeight="false" outlineLevel="0" collapsed="false">
      <c r="A969" s="41"/>
      <c r="B969" s="18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7"/>
      <c r="S969" s="17"/>
      <c r="T969" s="17"/>
      <c r="U969" s="17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</row>
    <row r="970" customFormat="false" ht="12.75" hidden="false" customHeight="false" outlineLevel="0" collapsed="false">
      <c r="A970" s="41"/>
      <c r="B970" s="18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7"/>
      <c r="S970" s="17"/>
      <c r="T970" s="17"/>
      <c r="U970" s="17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</row>
    <row r="971" customFormat="false" ht="12.75" hidden="false" customHeight="false" outlineLevel="0" collapsed="false">
      <c r="A971" s="41"/>
      <c r="B971" s="18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7"/>
      <c r="S971" s="17"/>
      <c r="T971" s="17"/>
      <c r="U971" s="17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</row>
    <row r="972" customFormat="false" ht="12.75" hidden="false" customHeight="false" outlineLevel="0" collapsed="false">
      <c r="A972" s="41"/>
      <c r="B972" s="18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7"/>
      <c r="S972" s="17"/>
      <c r="T972" s="17"/>
      <c r="U972" s="17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</row>
    <row r="973" customFormat="false" ht="12.75" hidden="false" customHeight="false" outlineLevel="0" collapsed="false">
      <c r="A973" s="41"/>
      <c r="B973" s="18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7"/>
      <c r="S973" s="17"/>
      <c r="T973" s="17"/>
      <c r="U973" s="17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</row>
    <row r="974" customFormat="false" ht="12.75" hidden="false" customHeight="false" outlineLevel="0" collapsed="false">
      <c r="A974" s="41"/>
      <c r="B974" s="18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7"/>
      <c r="S974" s="17"/>
      <c r="T974" s="17"/>
      <c r="U974" s="17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</row>
    <row r="975" customFormat="false" ht="12.75" hidden="false" customHeight="false" outlineLevel="0" collapsed="false">
      <c r="A975" s="41"/>
      <c r="B975" s="18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7"/>
      <c r="S975" s="17"/>
      <c r="T975" s="17"/>
      <c r="U975" s="17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</row>
    <row r="976" customFormat="false" ht="12.75" hidden="false" customHeight="false" outlineLevel="0" collapsed="false">
      <c r="A976" s="41"/>
      <c r="B976" s="18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7"/>
      <c r="S976" s="17"/>
      <c r="T976" s="17"/>
      <c r="U976" s="17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</row>
    <row r="977" customFormat="false" ht="12.75" hidden="false" customHeight="false" outlineLevel="0" collapsed="false">
      <c r="A977" s="41"/>
      <c r="B977" s="18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7"/>
      <c r="S977" s="17"/>
      <c r="T977" s="17"/>
      <c r="U977" s="17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</row>
    <row r="978" customFormat="false" ht="12.75" hidden="false" customHeight="false" outlineLevel="0" collapsed="false">
      <c r="A978" s="41"/>
      <c r="B978" s="18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7"/>
      <c r="S978" s="17"/>
      <c r="T978" s="17"/>
      <c r="U978" s="17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</row>
    <row r="979" customFormat="false" ht="12.75" hidden="false" customHeight="false" outlineLevel="0" collapsed="false">
      <c r="A979" s="41"/>
      <c r="B979" s="18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7"/>
      <c r="S979" s="17"/>
      <c r="T979" s="17"/>
      <c r="U979" s="17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</row>
    <row r="980" customFormat="false" ht="12.75" hidden="false" customHeight="false" outlineLevel="0" collapsed="false">
      <c r="A980" s="41"/>
      <c r="B980" s="18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7"/>
      <c r="S980" s="17"/>
      <c r="T980" s="17"/>
      <c r="U980" s="17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</row>
    <row r="981" customFormat="false" ht="12.75" hidden="false" customHeight="false" outlineLevel="0" collapsed="false">
      <c r="A981" s="41"/>
      <c r="B981" s="18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7"/>
      <c r="S981" s="17"/>
      <c r="T981" s="17"/>
      <c r="U981" s="17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</row>
    <row r="982" customFormat="false" ht="12.75" hidden="false" customHeight="false" outlineLevel="0" collapsed="false">
      <c r="A982" s="41"/>
      <c r="B982" s="18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7"/>
      <c r="S982" s="17"/>
      <c r="T982" s="17"/>
      <c r="U982" s="17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</row>
    <row r="983" customFormat="false" ht="12.75" hidden="false" customHeight="false" outlineLevel="0" collapsed="false">
      <c r="A983" s="41"/>
      <c r="B983" s="18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7"/>
      <c r="S983" s="17"/>
      <c r="T983" s="17"/>
      <c r="U983" s="17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</row>
    <row r="984" customFormat="false" ht="12.75" hidden="false" customHeight="false" outlineLevel="0" collapsed="false">
      <c r="A984" s="41"/>
      <c r="B984" s="18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7"/>
      <c r="S984" s="17"/>
      <c r="T984" s="17"/>
      <c r="U984" s="17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</row>
    <row r="985" customFormat="false" ht="12.75" hidden="false" customHeight="false" outlineLevel="0" collapsed="false">
      <c r="A985" s="41"/>
      <c r="B985" s="18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7"/>
      <c r="S985" s="17"/>
      <c r="T985" s="17"/>
      <c r="U985" s="17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</row>
    <row r="986" customFormat="false" ht="12.75" hidden="false" customHeight="false" outlineLevel="0" collapsed="false">
      <c r="A986" s="41"/>
      <c r="B986" s="18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7"/>
      <c r="S986" s="17"/>
      <c r="T986" s="17"/>
      <c r="U986" s="17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</row>
    <row r="987" customFormat="false" ht="12.75" hidden="false" customHeight="false" outlineLevel="0" collapsed="false">
      <c r="A987" s="41"/>
      <c r="B987" s="18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7"/>
      <c r="S987" s="17"/>
      <c r="T987" s="17"/>
      <c r="U987" s="17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</row>
    <row r="988" customFormat="false" ht="12.75" hidden="false" customHeight="false" outlineLevel="0" collapsed="false">
      <c r="A988" s="41"/>
      <c r="B988" s="18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7"/>
      <c r="S988" s="17"/>
      <c r="T988" s="17"/>
      <c r="U988" s="17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</row>
    <row r="989" customFormat="false" ht="12.75" hidden="false" customHeight="false" outlineLevel="0" collapsed="false">
      <c r="A989" s="41"/>
      <c r="B989" s="18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7"/>
      <c r="S989" s="17"/>
      <c r="T989" s="17"/>
      <c r="U989" s="17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</row>
    <row r="990" customFormat="false" ht="12.75" hidden="false" customHeight="false" outlineLevel="0" collapsed="false">
      <c r="A990" s="41"/>
      <c r="B990" s="18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7"/>
      <c r="S990" s="17"/>
      <c r="T990" s="17"/>
      <c r="U990" s="17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</row>
    <row r="991" customFormat="false" ht="12.75" hidden="false" customHeight="false" outlineLevel="0" collapsed="false">
      <c r="A991" s="41"/>
      <c r="B991" s="18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7"/>
      <c r="S991" s="17"/>
      <c r="T991" s="17"/>
      <c r="U991" s="17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</row>
    <row r="992" customFormat="false" ht="12.75" hidden="false" customHeight="false" outlineLevel="0" collapsed="false">
      <c r="A992" s="41"/>
      <c r="B992" s="18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7"/>
      <c r="S992" s="17"/>
      <c r="T992" s="17"/>
      <c r="U992" s="17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</row>
    <row r="993" customFormat="false" ht="12.75" hidden="false" customHeight="false" outlineLevel="0" collapsed="false">
      <c r="A993" s="41"/>
      <c r="B993" s="18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7"/>
      <c r="S993" s="17"/>
      <c r="T993" s="17"/>
      <c r="U993" s="17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</row>
    <row r="994" customFormat="false" ht="12.75" hidden="false" customHeight="false" outlineLevel="0" collapsed="false">
      <c r="A994" s="41"/>
      <c r="B994" s="18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7"/>
      <c r="S994" s="17"/>
      <c r="T994" s="17"/>
      <c r="U994" s="17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</row>
    <row r="995" customFormat="false" ht="12.75" hidden="false" customHeight="false" outlineLevel="0" collapsed="false">
      <c r="A995" s="41"/>
      <c r="B995" s="18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7"/>
      <c r="S995" s="17"/>
      <c r="T995" s="17"/>
      <c r="U995" s="17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</row>
    <row r="996" customFormat="false" ht="12.75" hidden="false" customHeight="false" outlineLevel="0" collapsed="false">
      <c r="A996" s="41"/>
      <c r="B996" s="18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7"/>
      <c r="S996" s="17"/>
      <c r="T996" s="17"/>
      <c r="U996" s="17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</row>
    <row r="997" customFormat="false" ht="12.75" hidden="false" customHeight="false" outlineLevel="0" collapsed="false">
      <c r="A997" s="41"/>
      <c r="B997" s="18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7"/>
      <c r="S997" s="17"/>
      <c r="T997" s="17"/>
      <c r="U997" s="17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</row>
    <row r="998" customFormat="false" ht="12.75" hidden="false" customHeight="false" outlineLevel="0" collapsed="false">
      <c r="A998" s="41"/>
      <c r="B998" s="18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7"/>
      <c r="S998" s="17"/>
      <c r="T998" s="17"/>
      <c r="U998" s="17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</row>
    <row r="999" customFormat="false" ht="12.75" hidden="false" customHeight="false" outlineLevel="0" collapsed="false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</row>
  </sheetData>
  <conditionalFormatting sqref="A1:BO1">
    <cfRule type="expression" priority="2" aboveAverage="0" equalAverage="0" bottom="0" percent="0" rank="0" text="" dxfId="5">
      <formula>LEN(TRIM(A1))&gt;0</formula>
    </cfRule>
  </conditionalFormatting>
  <conditionalFormatting sqref="A1:P1 Q13">
    <cfRule type="expression" priority="3" aboveAverage="0" equalAverage="0" bottom="0" percent="0" rank="0" text="" dxfId="6">
      <formula>LEN(TRIM(A1))&gt;0</formula>
    </cfRule>
  </conditionalFormatting>
  <conditionalFormatting sqref="C2:H66 I2:I8 J2:P66 I10:I66 T38:U39 T44:U44 T54:U66 BM258 BM261 BM265 BM271">
    <cfRule type="notContainsText" priority="4" operator="notContains" aboveAverage="0" equalAverage="0" bottom="0" percent="0" rank="0" text="N/A" dxfId="7">
      <formula>ISERROR(SEARCH("N/A",C2))</formula>
    </cfRule>
  </conditionalFormatting>
  <conditionalFormatting sqref="Q6">
    <cfRule type="expression" priority="5" aboveAverage="0" equalAverage="0" bottom="0" percent="0" rank="0" text="" dxfId="8">
      <formula>LEN(TRIM(Q6))&gt;0</formula>
    </cfRule>
  </conditionalFormatting>
  <conditionalFormatting sqref="Q12">
    <cfRule type="expression" priority="6" aboveAverage="0" equalAverage="0" bottom="0" percent="0" rank="0" text="" dxfId="9">
      <formula>LEN(TRIM(Q12))&gt;0</formula>
    </cfRule>
  </conditionalFormatting>
  <conditionalFormatting sqref="R12">
    <cfRule type="expression" priority="7" aboveAverage="0" equalAverage="0" bottom="0" percent="0" rank="0" text="" dxfId="10">
      <formula>LEN(TRIM(R12))&gt;0</formula>
    </cfRule>
  </conditionalFormatting>
  <conditionalFormatting sqref="R6">
    <cfRule type="expression" priority="8" aboveAverage="0" equalAverage="0" bottom="0" percent="0" rank="0" text="" dxfId="11">
      <formula>LEN(TRIM(R6))&gt;0</formula>
    </cfRule>
  </conditionalFormatting>
  <conditionalFormatting sqref="S12">
    <cfRule type="expression" priority="9" aboveAverage="0" equalAverage="0" bottom="0" percent="0" rank="0" text="" dxfId="12">
      <formula>LEN(TRIM(S12))&gt;0</formula>
    </cfRule>
  </conditionalFormatting>
  <conditionalFormatting sqref="R13">
    <cfRule type="expression" priority="10" aboveAverage="0" equalAverage="0" bottom="0" percent="0" rank="0" text="" dxfId="13">
      <formula>LEN(TRIM(R13))&gt;0</formula>
    </cfRule>
  </conditionalFormatting>
  <conditionalFormatting sqref="S6">
    <cfRule type="expression" priority="11" aboveAverage="0" equalAverage="0" bottom="0" percent="0" rank="0" text="" dxfId="14">
      <formula>LEN(TRIM(S6))&gt;0</formula>
    </cfRule>
  </conditionalFormatting>
  <conditionalFormatting sqref="S13">
    <cfRule type="expression" priority="12" aboveAverage="0" equalAverage="0" bottom="0" percent="0" rank="0" text="" dxfId="15">
      <formula>LEN(TRIM(S13))&gt;0</formula>
    </cfRule>
  </conditionalFormatting>
  <conditionalFormatting sqref="T6">
    <cfRule type="expression" priority="13" aboveAverage="0" equalAverage="0" bottom="0" percent="0" rank="0" text="" dxfId="16">
      <formula>LEN(TRIM(T6))&gt;0</formula>
    </cfRule>
  </conditionalFormatting>
  <conditionalFormatting sqref="U6">
    <cfRule type="expression" priority="14" aboveAverage="0" equalAverage="0" bottom="0" percent="0" rank="0" text="" dxfId="17">
      <formula>LEN(TRIM(U6))&gt;0</formula>
    </cfRule>
  </conditionalFormatting>
  <conditionalFormatting sqref="Q7">
    <cfRule type="expression" priority="15" aboveAverage="0" equalAverage="0" bottom="0" percent="0" rank="0" text="" dxfId="18">
      <formula>LEN(TRIM(Q7))&gt;0</formula>
    </cfRule>
  </conditionalFormatting>
  <conditionalFormatting sqref="R7">
    <cfRule type="expression" priority="16" aboveAverage="0" equalAverage="0" bottom="0" percent="0" rank="0" text="" dxfId="19">
      <formula>LEN(TRIM(R7))&gt;0</formula>
    </cfRule>
  </conditionalFormatting>
  <conditionalFormatting sqref="Q26">
    <cfRule type="expression" priority="17" aboveAverage="0" equalAverage="0" bottom="0" percent="0" rank="0" text="" dxfId="20">
      <formula>LEN(TRIM(Q26))&gt;0</formula>
    </cfRule>
  </conditionalFormatting>
  <dataValidations count="1">
    <dataValidation allowBlank="true" operator="between" showDropDown="true" showErrorMessage="false" showInputMessage="false" sqref="C2:U8 C9:H66 J9:U9 I10:U66 Q67:U307" type="custom">
      <formula1>ISERROR(SEARCH(("N/A"),(C2)))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P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RowHeight="15.75" zeroHeight="false" outlineLevelRow="0" outlineLevelCol="0"/>
  <cols>
    <col collapsed="false" customWidth="true" hidden="false" outlineLevel="0" max="1" min="1" style="0" width="25.57"/>
    <col collapsed="false" customWidth="true" hidden="false" outlineLevel="0" max="20" min="2" style="0" width="19.99"/>
    <col collapsed="false" customWidth="true" hidden="false" outlineLevel="0" max="21" min="21" style="0" width="20.42"/>
    <col collapsed="false" customWidth="true" hidden="false" outlineLevel="0" max="48" min="22" style="0" width="19.99"/>
    <col collapsed="false" customWidth="true" hidden="false" outlineLevel="0" max="52" min="49" style="0" width="19.71"/>
    <col collapsed="false" customWidth="true" hidden="false" outlineLevel="0" max="54" min="53" style="0" width="19"/>
    <col collapsed="false" customWidth="true" hidden="false" outlineLevel="0" max="56" min="55" style="0" width="18.14"/>
    <col collapsed="false" customWidth="true" hidden="false" outlineLevel="0" max="58" min="57" style="0" width="19.71"/>
    <col collapsed="false" customWidth="true" hidden="false" outlineLevel="0" max="59" min="59" style="0" width="22.14"/>
    <col collapsed="false" customWidth="true" hidden="false" outlineLevel="0" max="60" min="60" style="0" width="22.7"/>
    <col collapsed="false" customWidth="true" hidden="false" outlineLevel="0" max="61" min="61" style="0" width="18.42"/>
    <col collapsed="false" customWidth="true" hidden="false" outlineLevel="0" max="62" min="62" style="0" width="20.29"/>
    <col collapsed="false" customWidth="true" hidden="false" outlineLevel="0" max="63" min="63" style="0" width="19.42"/>
    <col collapsed="false" customWidth="true" hidden="false" outlineLevel="0" max="64" min="64" style="0" width="25"/>
    <col collapsed="false" customWidth="true" hidden="false" outlineLevel="0" max="66" min="65" style="0" width="17"/>
    <col collapsed="false" customWidth="true" hidden="false" outlineLevel="0" max="1025" min="67" style="0" width="14.43"/>
  </cols>
  <sheetData>
    <row r="1" customFormat="false" ht="15" hidden="false" customHeight="false" outlineLevel="0" collapsed="false">
      <c r="A1" s="78" t="s">
        <v>1676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9"/>
      <c r="BD1" s="79"/>
      <c r="BE1" s="24"/>
      <c r="BF1" s="24"/>
      <c r="BG1" s="24"/>
      <c r="BH1" s="24"/>
      <c r="BI1" s="24"/>
      <c r="BJ1" s="24"/>
      <c r="BK1" s="24"/>
      <c r="BL1" s="24"/>
      <c r="BM1" s="24"/>
      <c r="BN1" s="79"/>
      <c r="BO1" s="79"/>
      <c r="BP1" s="79"/>
    </row>
    <row r="2" customFormat="false" ht="30" hidden="false" customHeight="false" outlineLevel="0" collapsed="false">
      <c r="A2" s="48" t="s">
        <v>2</v>
      </c>
      <c r="B2" s="48" t="s">
        <v>1613</v>
      </c>
      <c r="C2" s="48" t="s">
        <v>1614</v>
      </c>
      <c r="D2" s="48" t="s">
        <v>1615</v>
      </c>
      <c r="E2" s="48" t="s">
        <v>1616</v>
      </c>
      <c r="F2" s="48" t="s">
        <v>1617</v>
      </c>
      <c r="G2" s="48" t="s">
        <v>1618</v>
      </c>
      <c r="H2" s="48" t="s">
        <v>1619</v>
      </c>
      <c r="I2" s="48" t="s">
        <v>1620</v>
      </c>
      <c r="J2" s="48" t="s">
        <v>1621</v>
      </c>
      <c r="K2" s="48" t="s">
        <v>1622</v>
      </c>
      <c r="L2" s="48" t="s">
        <v>1623</v>
      </c>
      <c r="M2" s="48" t="s">
        <v>1624</v>
      </c>
      <c r="N2" s="48" t="s">
        <v>1625</v>
      </c>
      <c r="O2" s="48" t="s">
        <v>1626</v>
      </c>
      <c r="P2" s="48" t="s">
        <v>1627</v>
      </c>
      <c r="Q2" s="48" t="s">
        <v>1628</v>
      </c>
      <c r="R2" s="48" t="s">
        <v>1629</v>
      </c>
      <c r="S2" s="48" t="s">
        <v>1630</v>
      </c>
      <c r="T2" s="48" t="s">
        <v>1631</v>
      </c>
      <c r="U2" s="48" t="s">
        <v>1632</v>
      </c>
      <c r="V2" s="48" t="s">
        <v>1633</v>
      </c>
      <c r="W2" s="48" t="s">
        <v>1634</v>
      </c>
      <c r="X2" s="48" t="s">
        <v>1635</v>
      </c>
      <c r="Y2" s="48" t="s">
        <v>1636</v>
      </c>
      <c r="Z2" s="48" t="s">
        <v>1637</v>
      </c>
      <c r="AA2" s="48" t="s">
        <v>1638</v>
      </c>
      <c r="AB2" s="48" t="s">
        <v>1639</v>
      </c>
      <c r="AC2" s="48" t="s">
        <v>1640</v>
      </c>
      <c r="AD2" s="48" t="s">
        <v>1641</v>
      </c>
      <c r="AE2" s="48" t="s">
        <v>1642</v>
      </c>
      <c r="AF2" s="48" t="s">
        <v>1643</v>
      </c>
      <c r="AG2" s="48" t="s">
        <v>1644</v>
      </c>
      <c r="AH2" s="48" t="s">
        <v>1645</v>
      </c>
      <c r="AI2" s="48" t="s">
        <v>1646</v>
      </c>
      <c r="AJ2" s="48" t="s">
        <v>1647</v>
      </c>
      <c r="AK2" s="48" t="s">
        <v>1648</v>
      </c>
      <c r="AL2" s="48" t="s">
        <v>1649</v>
      </c>
      <c r="AM2" s="48" t="s">
        <v>1650</v>
      </c>
      <c r="AN2" s="48" t="s">
        <v>1651</v>
      </c>
      <c r="AO2" s="48" t="s">
        <v>1652</v>
      </c>
      <c r="AP2" s="48" t="s">
        <v>1653</v>
      </c>
      <c r="AQ2" s="48" t="s">
        <v>1654</v>
      </c>
      <c r="AR2" s="48" t="s">
        <v>1655</v>
      </c>
      <c r="AS2" s="48" t="s">
        <v>1656</v>
      </c>
      <c r="AT2" s="48" t="s">
        <v>1657</v>
      </c>
      <c r="AU2" s="48" t="s">
        <v>1658</v>
      </c>
      <c r="AV2" s="48" t="s">
        <v>1659</v>
      </c>
      <c r="AW2" s="48" t="s">
        <v>1660</v>
      </c>
      <c r="AX2" s="48" t="s">
        <v>1661</v>
      </c>
      <c r="AY2" s="48" t="s">
        <v>1662</v>
      </c>
      <c r="AZ2" s="48" t="s">
        <v>1663</v>
      </c>
      <c r="BA2" s="47" t="s">
        <v>1664</v>
      </c>
      <c r="BB2" s="47" t="s">
        <v>1665</v>
      </c>
      <c r="BC2" s="49" t="s">
        <v>1666</v>
      </c>
      <c r="BD2" s="49" t="s">
        <v>1667</v>
      </c>
      <c r="BE2" s="49" t="s">
        <v>1668</v>
      </c>
      <c r="BF2" s="49" t="s">
        <v>1669</v>
      </c>
      <c r="BG2" s="49" t="s">
        <v>1670</v>
      </c>
      <c r="BH2" s="49" t="s">
        <v>1671</v>
      </c>
      <c r="BI2" s="49" t="s">
        <v>1672</v>
      </c>
      <c r="BJ2" s="49" t="s">
        <v>1673</v>
      </c>
      <c r="BK2" s="49" t="s">
        <v>1674</v>
      </c>
      <c r="BL2" s="47"/>
      <c r="BM2" s="47"/>
      <c r="BN2" s="47"/>
      <c r="BO2" s="80"/>
      <c r="BP2" s="80"/>
    </row>
    <row r="3" customFormat="false" ht="12.75" hidden="false" customHeight="false" outlineLevel="0" collapsed="false">
      <c r="A3" s="71" t="s">
        <v>29</v>
      </c>
      <c r="B3" s="17" t="s">
        <v>32</v>
      </c>
      <c r="C3" s="17" t="s">
        <v>32</v>
      </c>
      <c r="D3" s="17" t="s">
        <v>32</v>
      </c>
      <c r="E3" s="17" t="s">
        <v>32</v>
      </c>
      <c r="F3" s="17" t="s">
        <v>32</v>
      </c>
      <c r="G3" s="17" t="s">
        <v>32</v>
      </c>
      <c r="H3" s="17" t="s">
        <v>32</v>
      </c>
      <c r="I3" s="17" t="s">
        <v>32</v>
      </c>
      <c r="J3" s="17" t="s">
        <v>32</v>
      </c>
      <c r="K3" s="17" t="s">
        <v>32</v>
      </c>
      <c r="L3" s="17" t="s">
        <v>32</v>
      </c>
      <c r="M3" s="17" t="s">
        <v>32</v>
      </c>
      <c r="N3" s="17" t="s">
        <v>32</v>
      </c>
      <c r="O3" s="17" t="s">
        <v>32</v>
      </c>
      <c r="P3" s="17" t="s">
        <v>32</v>
      </c>
      <c r="Q3" s="17" t="s">
        <v>32</v>
      </c>
      <c r="R3" s="17" t="s">
        <v>32</v>
      </c>
      <c r="S3" s="17" t="s">
        <v>32</v>
      </c>
      <c r="T3" s="17" t="s">
        <v>32</v>
      </c>
      <c r="U3" s="73" t="s">
        <v>32</v>
      </c>
      <c r="V3" s="73" t="s">
        <v>32</v>
      </c>
      <c r="W3" s="73" t="s">
        <v>32</v>
      </c>
      <c r="X3" s="73" t="s">
        <v>32</v>
      </c>
      <c r="Y3" s="73" t="s">
        <v>32</v>
      </c>
      <c r="Z3" s="73" t="s">
        <v>32</v>
      </c>
      <c r="AA3" s="73" t="s">
        <v>32</v>
      </c>
      <c r="AB3" s="73" t="s">
        <v>32</v>
      </c>
      <c r="AC3" s="73" t="s">
        <v>32</v>
      </c>
      <c r="AD3" s="73" t="s">
        <v>32</v>
      </c>
      <c r="AE3" s="73" t="s">
        <v>32</v>
      </c>
      <c r="AF3" s="73" t="s">
        <v>32</v>
      </c>
      <c r="AG3" s="73" t="s">
        <v>32</v>
      </c>
      <c r="AH3" s="73" t="s">
        <v>32</v>
      </c>
      <c r="AI3" s="73" t="s">
        <v>32</v>
      </c>
      <c r="AJ3" s="73" t="s">
        <v>32</v>
      </c>
      <c r="AK3" s="73" t="s">
        <v>32</v>
      </c>
      <c r="AL3" s="73" t="s">
        <v>32</v>
      </c>
      <c r="AM3" s="73" t="s">
        <v>32</v>
      </c>
      <c r="AN3" s="73" t="s">
        <v>32</v>
      </c>
      <c r="AO3" s="73" t="s">
        <v>32</v>
      </c>
      <c r="AP3" s="73" t="s">
        <v>32</v>
      </c>
      <c r="AQ3" s="73" t="s">
        <v>32</v>
      </c>
      <c r="AR3" s="73" t="s">
        <v>32</v>
      </c>
      <c r="AS3" s="73" t="s">
        <v>32</v>
      </c>
      <c r="AT3" s="73" t="s">
        <v>32</v>
      </c>
      <c r="AU3" s="73" t="s">
        <v>32</v>
      </c>
      <c r="AV3" s="73" t="s">
        <v>32</v>
      </c>
      <c r="AW3" s="73" t="s">
        <v>32</v>
      </c>
      <c r="AX3" s="73" t="s">
        <v>32</v>
      </c>
      <c r="AY3" s="73" t="s">
        <v>32</v>
      </c>
      <c r="AZ3" s="73" t="s">
        <v>32</v>
      </c>
      <c r="BA3" s="17" t="s">
        <v>32</v>
      </c>
      <c r="BB3" s="17" t="s">
        <v>32</v>
      </c>
      <c r="BC3" s="17" t="s">
        <v>32</v>
      </c>
      <c r="BD3" s="17" t="s">
        <v>32</v>
      </c>
      <c r="BE3" s="17" t="s">
        <v>32</v>
      </c>
      <c r="BF3" s="17" t="s">
        <v>32</v>
      </c>
      <c r="BG3" s="17" t="s">
        <v>32</v>
      </c>
      <c r="BH3" s="17" t="s">
        <v>32</v>
      </c>
      <c r="BI3" s="17" t="s">
        <v>32</v>
      </c>
      <c r="BJ3" s="17" t="s">
        <v>32</v>
      </c>
      <c r="BK3" s="17" t="s">
        <v>32</v>
      </c>
      <c r="BL3" s="17"/>
      <c r="BM3" s="17"/>
      <c r="BN3" s="17"/>
      <c r="BO3" s="73"/>
      <c r="BP3" s="73"/>
    </row>
    <row r="4" customFormat="false" ht="12.75" hidden="false" customHeight="false" outlineLevel="0" collapsed="false">
      <c r="A4" s="71" t="s">
        <v>33</v>
      </c>
      <c r="B4" s="17" t="s">
        <v>32</v>
      </c>
      <c r="C4" s="17" t="s">
        <v>32</v>
      </c>
      <c r="D4" s="17" t="s">
        <v>32</v>
      </c>
      <c r="E4" s="17" t="s">
        <v>32</v>
      </c>
      <c r="F4" s="17" t="s">
        <v>32</v>
      </c>
      <c r="G4" s="17" t="s">
        <v>32</v>
      </c>
      <c r="H4" s="17" t="s">
        <v>32</v>
      </c>
      <c r="I4" s="17" t="s">
        <v>32</v>
      </c>
      <c r="J4" s="17" t="s">
        <v>32</v>
      </c>
      <c r="K4" s="17" t="s">
        <v>32</v>
      </c>
      <c r="L4" s="17" t="s">
        <v>32</v>
      </c>
      <c r="M4" s="17" t="s">
        <v>32</v>
      </c>
      <c r="N4" s="17" t="s">
        <v>32</v>
      </c>
      <c r="O4" s="17" t="s">
        <v>32</v>
      </c>
      <c r="P4" s="17" t="s">
        <v>32</v>
      </c>
      <c r="Q4" s="17" t="s">
        <v>32</v>
      </c>
      <c r="R4" s="17" t="s">
        <v>32</v>
      </c>
      <c r="S4" s="17" t="s">
        <v>32</v>
      </c>
      <c r="T4" s="17" t="s">
        <v>32</v>
      </c>
      <c r="U4" s="73" t="s">
        <v>32</v>
      </c>
      <c r="V4" s="73" t="s">
        <v>32</v>
      </c>
      <c r="W4" s="73" t="s">
        <v>32</v>
      </c>
      <c r="X4" s="73" t="s">
        <v>32</v>
      </c>
      <c r="Y4" s="73" t="s">
        <v>32</v>
      </c>
      <c r="Z4" s="73" t="s">
        <v>32</v>
      </c>
      <c r="AA4" s="73" t="s">
        <v>32</v>
      </c>
      <c r="AB4" s="73" t="s">
        <v>32</v>
      </c>
      <c r="AC4" s="73" t="s">
        <v>32</v>
      </c>
      <c r="AD4" s="73" t="s">
        <v>32</v>
      </c>
      <c r="AE4" s="73" t="s">
        <v>32</v>
      </c>
      <c r="AF4" s="73" t="s">
        <v>32</v>
      </c>
      <c r="AG4" s="73" t="s">
        <v>32</v>
      </c>
      <c r="AH4" s="73" t="s">
        <v>32</v>
      </c>
      <c r="AI4" s="73" t="s">
        <v>32</v>
      </c>
      <c r="AJ4" s="73" t="s">
        <v>32</v>
      </c>
      <c r="AK4" s="73" t="s">
        <v>32</v>
      </c>
      <c r="AL4" s="73" t="s">
        <v>32</v>
      </c>
      <c r="AM4" s="73" t="s">
        <v>32</v>
      </c>
      <c r="AN4" s="73" t="s">
        <v>32</v>
      </c>
      <c r="AO4" s="73" t="s">
        <v>32</v>
      </c>
      <c r="AP4" s="73" t="s">
        <v>32</v>
      </c>
      <c r="AQ4" s="73" t="s">
        <v>32</v>
      </c>
      <c r="AR4" s="73" t="s">
        <v>32</v>
      </c>
      <c r="AS4" s="73" t="s">
        <v>32</v>
      </c>
      <c r="AT4" s="73" t="s">
        <v>32</v>
      </c>
      <c r="AU4" s="73" t="s">
        <v>32</v>
      </c>
      <c r="AV4" s="73" t="s">
        <v>32</v>
      </c>
      <c r="AW4" s="73" t="s">
        <v>32</v>
      </c>
      <c r="AX4" s="73" t="s">
        <v>32</v>
      </c>
      <c r="AY4" s="73" t="s">
        <v>32</v>
      </c>
      <c r="AZ4" s="73" t="s">
        <v>32</v>
      </c>
      <c r="BA4" s="17" t="s">
        <v>32</v>
      </c>
      <c r="BB4" s="17" t="s">
        <v>32</v>
      </c>
      <c r="BC4" s="17" t="s">
        <v>32</v>
      </c>
      <c r="BD4" s="17" t="s">
        <v>32</v>
      </c>
      <c r="BE4" s="17" t="s">
        <v>32</v>
      </c>
      <c r="BF4" s="17" t="s">
        <v>32</v>
      </c>
      <c r="BG4" s="17" t="s">
        <v>32</v>
      </c>
      <c r="BH4" s="17" t="s">
        <v>32</v>
      </c>
      <c r="BI4" s="17" t="s">
        <v>32</v>
      </c>
      <c r="BJ4" s="17" t="s">
        <v>32</v>
      </c>
      <c r="BK4" s="17" t="s">
        <v>32</v>
      </c>
      <c r="BL4" s="17"/>
      <c r="BM4" s="17"/>
      <c r="BN4" s="17"/>
      <c r="BO4" s="73"/>
      <c r="BP4" s="73"/>
    </row>
    <row r="5" customFormat="false" ht="12.75" hidden="false" customHeight="false" outlineLevel="0" collapsed="false">
      <c r="A5" s="71" t="s">
        <v>35</v>
      </c>
      <c r="B5" s="17" t="s">
        <v>32</v>
      </c>
      <c r="C5" s="17" t="s">
        <v>32</v>
      </c>
      <c r="D5" s="17" t="s">
        <v>32</v>
      </c>
      <c r="E5" s="17" t="s">
        <v>32</v>
      </c>
      <c r="F5" s="17" t="s">
        <v>32</v>
      </c>
      <c r="G5" s="17" t="s">
        <v>32</v>
      </c>
      <c r="H5" s="17" t="s">
        <v>32</v>
      </c>
      <c r="I5" s="17" t="s">
        <v>32</v>
      </c>
      <c r="J5" s="17" t="s">
        <v>32</v>
      </c>
      <c r="K5" s="17" t="s">
        <v>32</v>
      </c>
      <c r="L5" s="17" t="s">
        <v>32</v>
      </c>
      <c r="M5" s="17" t="s">
        <v>32</v>
      </c>
      <c r="N5" s="17" t="s">
        <v>32</v>
      </c>
      <c r="O5" s="17" t="s">
        <v>32</v>
      </c>
      <c r="P5" s="17" t="s">
        <v>32</v>
      </c>
      <c r="Q5" s="17" t="s">
        <v>32</v>
      </c>
      <c r="R5" s="17" t="s">
        <v>32</v>
      </c>
      <c r="S5" s="17" t="s">
        <v>32</v>
      </c>
      <c r="T5" s="17" t="s">
        <v>32</v>
      </c>
      <c r="U5" s="73" t="s">
        <v>32</v>
      </c>
      <c r="V5" s="73" t="s">
        <v>32</v>
      </c>
      <c r="W5" s="73" t="s">
        <v>32</v>
      </c>
      <c r="X5" s="73" t="s">
        <v>32</v>
      </c>
      <c r="Y5" s="73" t="s">
        <v>32</v>
      </c>
      <c r="Z5" s="73" t="s">
        <v>32</v>
      </c>
      <c r="AA5" s="73" t="s">
        <v>32</v>
      </c>
      <c r="AB5" s="73" t="s">
        <v>32</v>
      </c>
      <c r="AC5" s="73" t="s">
        <v>32</v>
      </c>
      <c r="AD5" s="73" t="s">
        <v>32</v>
      </c>
      <c r="AE5" s="73" t="s">
        <v>32</v>
      </c>
      <c r="AF5" s="73" t="s">
        <v>32</v>
      </c>
      <c r="AG5" s="73" t="s">
        <v>32</v>
      </c>
      <c r="AH5" s="73" t="s">
        <v>32</v>
      </c>
      <c r="AI5" s="73" t="s">
        <v>32</v>
      </c>
      <c r="AJ5" s="73" t="s">
        <v>32</v>
      </c>
      <c r="AK5" s="73" t="s">
        <v>32</v>
      </c>
      <c r="AL5" s="73" t="s">
        <v>32</v>
      </c>
      <c r="AM5" s="73" t="s">
        <v>32</v>
      </c>
      <c r="AN5" s="73" t="s">
        <v>32</v>
      </c>
      <c r="AO5" s="73" t="s">
        <v>32</v>
      </c>
      <c r="AP5" s="73" t="s">
        <v>32</v>
      </c>
      <c r="AQ5" s="73" t="s">
        <v>32</v>
      </c>
      <c r="AR5" s="73" t="s">
        <v>32</v>
      </c>
      <c r="AS5" s="73" t="s">
        <v>32</v>
      </c>
      <c r="AT5" s="73" t="s">
        <v>32</v>
      </c>
      <c r="AU5" s="73" t="s">
        <v>32</v>
      </c>
      <c r="AV5" s="73" t="s">
        <v>32</v>
      </c>
      <c r="AW5" s="73" t="s">
        <v>32</v>
      </c>
      <c r="AX5" s="73" t="s">
        <v>32</v>
      </c>
      <c r="AY5" s="73" t="s">
        <v>32</v>
      </c>
      <c r="AZ5" s="73" t="s">
        <v>32</v>
      </c>
      <c r="BA5" s="17" t="s">
        <v>32</v>
      </c>
      <c r="BB5" s="17" t="s">
        <v>32</v>
      </c>
      <c r="BC5" s="17" t="s">
        <v>32</v>
      </c>
      <c r="BD5" s="17" t="s">
        <v>32</v>
      </c>
      <c r="BE5" s="17" t="s">
        <v>32</v>
      </c>
      <c r="BF5" s="17" t="s">
        <v>32</v>
      </c>
      <c r="BG5" s="17" t="s">
        <v>32</v>
      </c>
      <c r="BH5" s="17" t="s">
        <v>32</v>
      </c>
      <c r="BI5" s="17" t="s">
        <v>32</v>
      </c>
      <c r="BJ5" s="17" t="s">
        <v>32</v>
      </c>
      <c r="BK5" s="17" t="s">
        <v>32</v>
      </c>
      <c r="BL5" s="17"/>
      <c r="BM5" s="17"/>
      <c r="BN5" s="17"/>
      <c r="BO5" s="73"/>
      <c r="BP5" s="73"/>
    </row>
    <row r="6" customFormat="false" ht="12.75" hidden="false" customHeight="false" outlineLevel="0" collapsed="false">
      <c r="A6" s="71" t="s">
        <v>37</v>
      </c>
      <c r="B6" s="17" t="s">
        <v>32</v>
      </c>
      <c r="C6" s="17" t="s">
        <v>32</v>
      </c>
      <c r="D6" s="17" t="s">
        <v>32</v>
      </c>
      <c r="E6" s="17" t="s">
        <v>32</v>
      </c>
      <c r="F6" s="17" t="s">
        <v>32</v>
      </c>
      <c r="G6" s="17" t="s">
        <v>32</v>
      </c>
      <c r="H6" s="17" t="s">
        <v>32</v>
      </c>
      <c r="I6" s="17" t="s">
        <v>32</v>
      </c>
      <c r="J6" s="17" t="s">
        <v>32</v>
      </c>
      <c r="K6" s="17" t="s">
        <v>32</v>
      </c>
      <c r="L6" s="17" t="s">
        <v>32</v>
      </c>
      <c r="M6" s="17" t="s">
        <v>32</v>
      </c>
      <c r="N6" s="17" t="s">
        <v>32</v>
      </c>
      <c r="O6" s="17" t="s">
        <v>32</v>
      </c>
      <c r="P6" s="17" t="s">
        <v>32</v>
      </c>
      <c r="Q6" s="17" t="s">
        <v>32</v>
      </c>
      <c r="R6" s="17" t="s">
        <v>32</v>
      </c>
      <c r="S6" s="17" t="s">
        <v>32</v>
      </c>
      <c r="T6" s="17" t="s">
        <v>32</v>
      </c>
      <c r="U6" s="73" t="s">
        <v>32</v>
      </c>
      <c r="V6" s="73" t="s">
        <v>32</v>
      </c>
      <c r="W6" s="73" t="s">
        <v>32</v>
      </c>
      <c r="X6" s="73" t="s">
        <v>32</v>
      </c>
      <c r="Y6" s="73" t="s">
        <v>32</v>
      </c>
      <c r="Z6" s="73" t="s">
        <v>32</v>
      </c>
      <c r="AA6" s="73" t="s">
        <v>32</v>
      </c>
      <c r="AB6" s="73" t="s">
        <v>32</v>
      </c>
      <c r="AC6" s="73" t="s">
        <v>32</v>
      </c>
      <c r="AD6" s="73" t="s">
        <v>32</v>
      </c>
      <c r="AE6" s="73" t="s">
        <v>32</v>
      </c>
      <c r="AF6" s="73" t="s">
        <v>32</v>
      </c>
      <c r="AG6" s="73" t="s">
        <v>32</v>
      </c>
      <c r="AH6" s="73" t="s">
        <v>32</v>
      </c>
      <c r="AI6" s="73" t="s">
        <v>32</v>
      </c>
      <c r="AJ6" s="73" t="s">
        <v>32</v>
      </c>
      <c r="AK6" s="73" t="s">
        <v>32</v>
      </c>
      <c r="AL6" s="73" t="s">
        <v>32</v>
      </c>
      <c r="AM6" s="73" t="s">
        <v>32</v>
      </c>
      <c r="AN6" s="73" t="s">
        <v>32</v>
      </c>
      <c r="AO6" s="73" t="s">
        <v>32</v>
      </c>
      <c r="AP6" s="73" t="s">
        <v>32</v>
      </c>
      <c r="AQ6" s="73" t="s">
        <v>32</v>
      </c>
      <c r="AR6" s="73" t="s">
        <v>32</v>
      </c>
      <c r="AS6" s="73" t="s">
        <v>32</v>
      </c>
      <c r="AT6" s="73" t="s">
        <v>32</v>
      </c>
      <c r="AU6" s="73" t="s">
        <v>32</v>
      </c>
      <c r="AV6" s="73" t="s">
        <v>32</v>
      </c>
      <c r="AW6" s="73" t="s">
        <v>32</v>
      </c>
      <c r="AX6" s="73" t="s">
        <v>32</v>
      </c>
      <c r="AY6" s="73" t="s">
        <v>32</v>
      </c>
      <c r="AZ6" s="73" t="s">
        <v>32</v>
      </c>
      <c r="BA6" s="17" t="s">
        <v>32</v>
      </c>
      <c r="BB6" s="17" t="s">
        <v>32</v>
      </c>
      <c r="BC6" s="17" t="s">
        <v>32</v>
      </c>
      <c r="BD6" s="17" t="s">
        <v>32</v>
      </c>
      <c r="BE6" s="17" t="s">
        <v>32</v>
      </c>
      <c r="BF6" s="17" t="s">
        <v>32</v>
      </c>
      <c r="BG6" s="17" t="s">
        <v>32</v>
      </c>
      <c r="BH6" s="17" t="s">
        <v>32</v>
      </c>
      <c r="BI6" s="17" t="s">
        <v>32</v>
      </c>
      <c r="BJ6" s="17" t="s">
        <v>32</v>
      </c>
      <c r="BK6" s="17" t="s">
        <v>32</v>
      </c>
      <c r="BL6" s="17"/>
      <c r="BM6" s="17"/>
      <c r="BN6" s="17"/>
      <c r="BO6" s="73"/>
      <c r="BP6" s="73"/>
    </row>
    <row r="7" customFormat="false" ht="12.75" hidden="false" customHeight="false" outlineLevel="0" collapsed="false">
      <c r="A7" s="71" t="s">
        <v>39</v>
      </c>
      <c r="B7" s="17" t="s">
        <v>1594</v>
      </c>
      <c r="C7" s="17" t="s">
        <v>1601</v>
      </c>
      <c r="D7" s="17" t="s">
        <v>1607</v>
      </c>
      <c r="E7" s="17" t="s">
        <v>1601</v>
      </c>
      <c r="F7" s="17" t="s">
        <v>1601</v>
      </c>
      <c r="G7" s="17" t="s">
        <v>1596</v>
      </c>
      <c r="H7" s="17" t="s">
        <v>1601</v>
      </c>
      <c r="I7" s="17" t="s">
        <v>1596</v>
      </c>
      <c r="J7" s="17" t="s">
        <v>1601</v>
      </c>
      <c r="K7" s="17" t="s">
        <v>1609</v>
      </c>
      <c r="L7" s="17" t="s">
        <v>1588</v>
      </c>
      <c r="M7" s="17" t="s">
        <v>1598</v>
      </c>
      <c r="N7" s="17" t="s">
        <v>1598</v>
      </c>
      <c r="O7" s="17" t="s">
        <v>1592</v>
      </c>
      <c r="P7" s="17" t="s">
        <v>1586</v>
      </c>
      <c r="Q7" s="17" t="s">
        <v>1594</v>
      </c>
      <c r="R7" s="17" t="s">
        <v>1593</v>
      </c>
      <c r="S7" s="17" t="s">
        <v>1592</v>
      </c>
      <c r="T7" s="17" t="s">
        <v>1592</v>
      </c>
      <c r="U7" s="73" t="n">
        <v>0</v>
      </c>
      <c r="V7" s="73" t="s">
        <v>32</v>
      </c>
      <c r="W7" s="73" t="s">
        <v>32</v>
      </c>
      <c r="X7" s="73" t="s">
        <v>32</v>
      </c>
      <c r="Y7" s="73" t="n">
        <v>0</v>
      </c>
      <c r="Z7" s="73" t="s">
        <v>32</v>
      </c>
      <c r="AA7" s="73" t="s">
        <v>32</v>
      </c>
      <c r="AB7" s="73" t="s">
        <v>32</v>
      </c>
      <c r="AC7" s="73" t="n">
        <v>0</v>
      </c>
      <c r="AD7" s="73" t="s">
        <v>32</v>
      </c>
      <c r="AE7" s="73" t="s">
        <v>32</v>
      </c>
      <c r="AF7" s="73" t="s">
        <v>32</v>
      </c>
      <c r="AG7" s="73" t="n">
        <v>1</v>
      </c>
      <c r="AH7" s="73" t="s">
        <v>32</v>
      </c>
      <c r="AI7" s="73" t="s">
        <v>32</v>
      </c>
      <c r="AJ7" s="73" t="n">
        <v>1</v>
      </c>
      <c r="AK7" s="73" t="s">
        <v>32</v>
      </c>
      <c r="AL7" s="73" t="s">
        <v>32</v>
      </c>
      <c r="AM7" s="73" t="n">
        <v>2</v>
      </c>
      <c r="AN7" s="73" t="s">
        <v>32</v>
      </c>
      <c r="AO7" s="73" t="s">
        <v>32</v>
      </c>
      <c r="AP7" s="73" t="n">
        <v>0</v>
      </c>
      <c r="AQ7" s="73" t="s">
        <v>32</v>
      </c>
      <c r="AR7" s="73" t="s">
        <v>32</v>
      </c>
      <c r="AS7" s="73" t="s">
        <v>32</v>
      </c>
      <c r="AT7" s="73" t="n">
        <v>1</v>
      </c>
      <c r="AU7" s="73" t="s">
        <v>32</v>
      </c>
      <c r="AV7" s="73" t="n">
        <v>1</v>
      </c>
      <c r="AW7" s="73" t="s">
        <v>32</v>
      </c>
      <c r="AX7" s="73" t="s">
        <v>32</v>
      </c>
      <c r="AY7" s="73" t="n">
        <v>2</v>
      </c>
      <c r="AZ7" s="73" t="s">
        <v>32</v>
      </c>
      <c r="BA7" s="17" t="n">
        <v>3</v>
      </c>
      <c r="BB7" s="17" t="s">
        <v>32</v>
      </c>
      <c r="BC7" s="17" t="n">
        <v>1</v>
      </c>
      <c r="BD7" s="17" t="n">
        <v>1</v>
      </c>
      <c r="BE7" s="17" t="n">
        <v>1</v>
      </c>
      <c r="BF7" s="17" t="n">
        <v>1</v>
      </c>
      <c r="BG7" s="17" t="n">
        <v>1</v>
      </c>
      <c r="BH7" s="17" t="n">
        <v>0</v>
      </c>
      <c r="BI7" s="17" t="n">
        <v>1</v>
      </c>
      <c r="BJ7" s="17" t="n">
        <v>1</v>
      </c>
      <c r="BK7" s="17" t="n">
        <v>1</v>
      </c>
      <c r="BL7" s="17"/>
      <c r="BM7" s="17"/>
      <c r="BN7" s="17"/>
      <c r="BO7" s="73"/>
      <c r="BP7" s="73"/>
    </row>
    <row r="8" customFormat="false" ht="12.75" hidden="false" customHeight="false" outlineLevel="0" collapsed="false">
      <c r="A8" s="71" t="s">
        <v>50</v>
      </c>
      <c r="B8" s="17" t="s">
        <v>1586</v>
      </c>
      <c r="C8" s="17" t="s">
        <v>1592</v>
      </c>
      <c r="D8" s="17" t="s">
        <v>1598</v>
      </c>
      <c r="E8" s="17" t="s">
        <v>1598</v>
      </c>
      <c r="F8" s="17" t="s">
        <v>1596</v>
      </c>
      <c r="G8" s="17" t="s">
        <v>1588</v>
      </c>
      <c r="H8" s="17" t="s">
        <v>1598</v>
      </c>
      <c r="I8" s="17" t="s">
        <v>1610</v>
      </c>
      <c r="J8" s="17" t="s">
        <v>1610</v>
      </c>
      <c r="K8" s="17" t="s">
        <v>1607</v>
      </c>
      <c r="L8" s="17" t="s">
        <v>1591</v>
      </c>
      <c r="M8" s="17" t="s">
        <v>1602</v>
      </c>
      <c r="N8" s="17" t="s">
        <v>1587</v>
      </c>
      <c r="O8" s="17" t="s">
        <v>1594</v>
      </c>
      <c r="P8" s="17" t="s">
        <v>1609</v>
      </c>
      <c r="Q8" s="17" t="s">
        <v>1589</v>
      </c>
      <c r="R8" s="17" t="s">
        <v>32</v>
      </c>
      <c r="S8" s="17" t="s">
        <v>32</v>
      </c>
      <c r="T8" s="17" t="s">
        <v>32</v>
      </c>
      <c r="U8" s="73" t="n">
        <v>2</v>
      </c>
      <c r="V8" s="73" t="n">
        <v>2</v>
      </c>
      <c r="W8" s="73" t="n">
        <v>1</v>
      </c>
      <c r="X8" s="73" t="n">
        <v>2</v>
      </c>
      <c r="Y8" s="73" t="n">
        <v>1</v>
      </c>
      <c r="Z8" s="73" t="s">
        <v>32</v>
      </c>
      <c r="AA8" s="73" t="s">
        <v>32</v>
      </c>
      <c r="AB8" s="73" t="s">
        <v>32</v>
      </c>
      <c r="AC8" s="73" t="n">
        <v>2</v>
      </c>
      <c r="AD8" s="73" t="s">
        <v>32</v>
      </c>
      <c r="AE8" s="73" t="s">
        <v>32</v>
      </c>
      <c r="AF8" s="73" t="s">
        <v>32</v>
      </c>
      <c r="AG8" s="73" t="n">
        <v>1</v>
      </c>
      <c r="AH8" s="73" t="s">
        <v>32</v>
      </c>
      <c r="AI8" s="73" t="s">
        <v>32</v>
      </c>
      <c r="AJ8" s="73" t="n">
        <v>2</v>
      </c>
      <c r="AK8" s="73" t="s">
        <v>32</v>
      </c>
      <c r="AL8" s="73" t="s">
        <v>32</v>
      </c>
      <c r="AM8" s="73" t="n">
        <v>2</v>
      </c>
      <c r="AN8" s="73" t="n">
        <v>2</v>
      </c>
      <c r="AO8" s="73" t="s">
        <v>32</v>
      </c>
      <c r="AP8" s="73" t="n">
        <v>1</v>
      </c>
      <c r="AQ8" s="73" t="s">
        <v>32</v>
      </c>
      <c r="AR8" s="73" t="s">
        <v>32</v>
      </c>
      <c r="AS8" s="73" t="s">
        <v>32</v>
      </c>
      <c r="AT8" s="73" t="n">
        <v>1</v>
      </c>
      <c r="AU8" s="73" t="s">
        <v>32</v>
      </c>
      <c r="AV8" s="73" t="n">
        <v>1</v>
      </c>
      <c r="AW8" s="73" t="s">
        <v>32</v>
      </c>
      <c r="AX8" s="73" t="s">
        <v>32</v>
      </c>
      <c r="AY8" s="73" t="n">
        <v>1</v>
      </c>
      <c r="AZ8" s="73" t="s">
        <v>32</v>
      </c>
      <c r="BA8" s="17" t="n">
        <v>1</v>
      </c>
      <c r="BB8" s="17" t="s">
        <v>32</v>
      </c>
      <c r="BC8" s="17" t="n">
        <v>1</v>
      </c>
      <c r="BD8" s="17" t="s">
        <v>32</v>
      </c>
      <c r="BE8" s="17" t="n">
        <v>1</v>
      </c>
      <c r="BF8" s="17" t="n">
        <v>1</v>
      </c>
      <c r="BG8" s="17" t="n">
        <v>1</v>
      </c>
      <c r="BH8" s="17" t="n">
        <v>0</v>
      </c>
      <c r="BI8" s="17" t="s">
        <v>32</v>
      </c>
      <c r="BJ8" s="17" t="s">
        <v>32</v>
      </c>
      <c r="BK8" s="17" t="s">
        <v>32</v>
      </c>
      <c r="BL8" s="17"/>
      <c r="BM8" s="17"/>
      <c r="BN8" s="17"/>
      <c r="BO8" s="73"/>
      <c r="BP8" s="73"/>
    </row>
    <row r="9" customFormat="false" ht="12.75" hidden="false" customHeight="false" outlineLevel="0" collapsed="false">
      <c r="A9" s="71" t="s">
        <v>62</v>
      </c>
      <c r="B9" s="17" t="s">
        <v>1589</v>
      </c>
      <c r="C9" s="17" t="s">
        <v>1600</v>
      </c>
      <c r="D9" s="17" t="s">
        <v>1607</v>
      </c>
      <c r="E9" s="17" t="s">
        <v>1588</v>
      </c>
      <c r="F9" s="17" t="s">
        <v>1607</v>
      </c>
      <c r="G9" s="17" t="s">
        <v>1591</v>
      </c>
      <c r="H9" s="17" t="s">
        <v>1593</v>
      </c>
      <c r="I9" s="17" t="s">
        <v>1605</v>
      </c>
      <c r="J9" s="17" t="s">
        <v>1605</v>
      </c>
      <c r="K9" s="17" t="s">
        <v>32</v>
      </c>
      <c r="L9" s="17" t="s">
        <v>32</v>
      </c>
      <c r="M9" s="17" t="s">
        <v>32</v>
      </c>
      <c r="N9" s="17" t="s">
        <v>32</v>
      </c>
      <c r="O9" s="17" t="s">
        <v>32</v>
      </c>
      <c r="P9" s="17" t="s">
        <v>32</v>
      </c>
      <c r="Q9" s="17" t="s">
        <v>32</v>
      </c>
      <c r="R9" s="17" t="s">
        <v>32</v>
      </c>
      <c r="S9" s="17" t="s">
        <v>32</v>
      </c>
      <c r="T9" s="17" t="s">
        <v>32</v>
      </c>
      <c r="U9" s="73" t="n">
        <v>0</v>
      </c>
      <c r="V9" s="73" t="s">
        <v>32</v>
      </c>
      <c r="W9" s="73" t="s">
        <v>32</v>
      </c>
      <c r="X9" s="73" t="s">
        <v>32</v>
      </c>
      <c r="Y9" s="73" t="n">
        <v>1</v>
      </c>
      <c r="Z9" s="73" t="s">
        <v>32</v>
      </c>
      <c r="AA9" s="73" t="s">
        <v>32</v>
      </c>
      <c r="AB9" s="73" t="s">
        <v>32</v>
      </c>
      <c r="AC9" s="73" t="n">
        <v>0</v>
      </c>
      <c r="AD9" s="73" t="s">
        <v>32</v>
      </c>
      <c r="AE9" s="73" t="s">
        <v>32</v>
      </c>
      <c r="AF9" s="73" t="s">
        <v>32</v>
      </c>
      <c r="AG9" s="73" t="n">
        <v>1</v>
      </c>
      <c r="AH9" s="73" t="s">
        <v>32</v>
      </c>
      <c r="AI9" s="73" t="s">
        <v>32</v>
      </c>
      <c r="AJ9" s="73" t="n">
        <v>1</v>
      </c>
      <c r="AK9" s="73" t="s">
        <v>32</v>
      </c>
      <c r="AL9" s="73" t="s">
        <v>32</v>
      </c>
      <c r="AM9" s="73" t="n">
        <v>0</v>
      </c>
      <c r="AN9" s="73" t="s">
        <v>32</v>
      </c>
      <c r="AO9" s="73" t="s">
        <v>32</v>
      </c>
      <c r="AP9" s="73" t="n">
        <v>1</v>
      </c>
      <c r="AQ9" s="73" t="s">
        <v>32</v>
      </c>
      <c r="AR9" s="73" t="s">
        <v>32</v>
      </c>
      <c r="AS9" s="73" t="s">
        <v>32</v>
      </c>
      <c r="AT9" s="73" t="n">
        <v>1</v>
      </c>
      <c r="AU9" s="73" t="s">
        <v>32</v>
      </c>
      <c r="AV9" s="73" t="n">
        <v>0</v>
      </c>
      <c r="AW9" s="73" t="s">
        <v>32</v>
      </c>
      <c r="AX9" s="73" t="s">
        <v>32</v>
      </c>
      <c r="AY9" s="73" t="s">
        <v>32</v>
      </c>
      <c r="AZ9" s="73" t="s">
        <v>32</v>
      </c>
      <c r="BA9" s="17" t="s">
        <v>32</v>
      </c>
      <c r="BB9" s="17" t="s">
        <v>32</v>
      </c>
      <c r="BC9" s="17" t="s">
        <v>32</v>
      </c>
      <c r="BD9" s="17" t="s">
        <v>32</v>
      </c>
      <c r="BE9" s="17" t="s">
        <v>32</v>
      </c>
      <c r="BF9" s="17" t="s">
        <v>32</v>
      </c>
      <c r="BG9" s="17" t="s">
        <v>32</v>
      </c>
      <c r="BH9" s="17" t="s">
        <v>32</v>
      </c>
      <c r="BI9" s="17" t="s">
        <v>32</v>
      </c>
      <c r="BJ9" s="17" t="s">
        <v>32</v>
      </c>
      <c r="BK9" s="17" t="s">
        <v>32</v>
      </c>
      <c r="BL9" s="17"/>
      <c r="BM9" s="17"/>
      <c r="BN9" s="17"/>
      <c r="BO9" s="73"/>
      <c r="BP9" s="73"/>
    </row>
    <row r="10" customFormat="false" ht="12.75" hidden="false" customHeight="false" outlineLevel="0" collapsed="false">
      <c r="A10" s="71" t="s">
        <v>78</v>
      </c>
      <c r="B10" s="17" t="s">
        <v>1607</v>
      </c>
      <c r="C10" s="17" t="s">
        <v>1603</v>
      </c>
      <c r="D10" s="17" t="s">
        <v>1603</v>
      </c>
      <c r="E10" s="17" t="s">
        <v>1605</v>
      </c>
      <c r="F10" s="17" t="s">
        <v>1605</v>
      </c>
      <c r="G10" s="17" t="s">
        <v>1605</v>
      </c>
      <c r="H10" s="17" t="s">
        <v>32</v>
      </c>
      <c r="I10" s="17" t="s">
        <v>32</v>
      </c>
      <c r="J10" s="17" t="s">
        <v>32</v>
      </c>
      <c r="K10" s="17" t="s">
        <v>32</v>
      </c>
      <c r="L10" s="17" t="s">
        <v>32</v>
      </c>
      <c r="M10" s="17" t="s">
        <v>32</v>
      </c>
      <c r="N10" s="17" t="s">
        <v>32</v>
      </c>
      <c r="O10" s="17" t="s">
        <v>32</v>
      </c>
      <c r="P10" s="17" t="s">
        <v>32</v>
      </c>
      <c r="Q10" s="17" t="s">
        <v>32</v>
      </c>
      <c r="R10" s="17" t="s">
        <v>32</v>
      </c>
      <c r="S10" s="17" t="s">
        <v>32</v>
      </c>
      <c r="T10" s="17" t="s">
        <v>32</v>
      </c>
      <c r="U10" s="73" t="n">
        <v>0</v>
      </c>
      <c r="V10" s="73" t="s">
        <v>32</v>
      </c>
      <c r="W10" s="73" t="s">
        <v>32</v>
      </c>
      <c r="X10" s="73" t="s">
        <v>32</v>
      </c>
      <c r="Y10" s="73" t="n">
        <v>0</v>
      </c>
      <c r="Z10" s="73" t="s">
        <v>32</v>
      </c>
      <c r="AA10" s="73" t="s">
        <v>32</v>
      </c>
      <c r="AB10" s="73" t="s">
        <v>32</v>
      </c>
      <c r="AC10" s="73" t="n">
        <v>0</v>
      </c>
      <c r="AD10" s="73" t="s">
        <v>32</v>
      </c>
      <c r="AE10" s="73" t="s">
        <v>32</v>
      </c>
      <c r="AF10" s="73" t="s">
        <v>32</v>
      </c>
      <c r="AG10" s="73" t="n">
        <v>1</v>
      </c>
      <c r="AH10" s="73" t="s">
        <v>32</v>
      </c>
      <c r="AI10" s="73" t="s">
        <v>32</v>
      </c>
      <c r="AJ10" s="73" t="n">
        <v>1</v>
      </c>
      <c r="AK10" s="73" t="s">
        <v>32</v>
      </c>
      <c r="AL10" s="73" t="s">
        <v>32</v>
      </c>
      <c r="AM10" s="73" t="n">
        <v>1</v>
      </c>
      <c r="AN10" s="73" t="s">
        <v>32</v>
      </c>
      <c r="AO10" s="73" t="s">
        <v>32</v>
      </c>
      <c r="AP10" s="73" t="s">
        <v>32</v>
      </c>
      <c r="AQ10" s="73" t="s">
        <v>32</v>
      </c>
      <c r="AR10" s="73" t="s">
        <v>32</v>
      </c>
      <c r="AS10" s="73" t="s">
        <v>32</v>
      </c>
      <c r="AT10" s="73" t="s">
        <v>32</v>
      </c>
      <c r="AU10" s="73" t="s">
        <v>32</v>
      </c>
      <c r="AV10" s="73" t="s">
        <v>32</v>
      </c>
      <c r="AW10" s="73" t="s">
        <v>32</v>
      </c>
      <c r="AX10" s="73" t="s">
        <v>32</v>
      </c>
      <c r="AY10" s="73" t="s">
        <v>32</v>
      </c>
      <c r="AZ10" s="73" t="s">
        <v>32</v>
      </c>
      <c r="BA10" s="17" t="s">
        <v>32</v>
      </c>
      <c r="BB10" s="17" t="s">
        <v>32</v>
      </c>
      <c r="BC10" s="17" t="s">
        <v>32</v>
      </c>
      <c r="BD10" s="17" t="s">
        <v>32</v>
      </c>
      <c r="BE10" s="17" t="s">
        <v>32</v>
      </c>
      <c r="BF10" s="17" t="s">
        <v>32</v>
      </c>
      <c r="BG10" s="17" t="s">
        <v>32</v>
      </c>
      <c r="BH10" s="17" t="s">
        <v>32</v>
      </c>
      <c r="BI10" s="17" t="s">
        <v>32</v>
      </c>
      <c r="BJ10" s="17" t="s">
        <v>32</v>
      </c>
      <c r="BK10" s="17" t="s">
        <v>32</v>
      </c>
      <c r="BL10" s="17"/>
      <c r="BM10" s="17"/>
      <c r="BN10" s="17"/>
      <c r="BO10" s="73"/>
      <c r="BP10" s="73"/>
    </row>
    <row r="11" customFormat="false" ht="12.75" hidden="false" customHeight="false" outlineLevel="0" collapsed="false">
      <c r="A11" s="71" t="s">
        <v>86</v>
      </c>
      <c r="B11" s="17" t="s">
        <v>1589</v>
      </c>
      <c r="C11" s="17" t="s">
        <v>1611</v>
      </c>
      <c r="D11" s="17" t="s">
        <v>1607</v>
      </c>
      <c r="E11" s="17" t="s">
        <v>1607</v>
      </c>
      <c r="F11" s="17" t="s">
        <v>1603</v>
      </c>
      <c r="G11" s="17" t="s">
        <v>1605</v>
      </c>
      <c r="H11" s="17" t="s">
        <v>1603</v>
      </c>
      <c r="I11" s="17" t="s">
        <v>1603</v>
      </c>
      <c r="J11" s="17" t="s">
        <v>1607</v>
      </c>
      <c r="K11" s="17" t="s">
        <v>1603</v>
      </c>
      <c r="L11" s="17" t="s">
        <v>1607</v>
      </c>
      <c r="M11" s="17" t="s">
        <v>1603</v>
      </c>
      <c r="N11" s="17" t="s">
        <v>32</v>
      </c>
      <c r="O11" s="17" t="s">
        <v>32</v>
      </c>
      <c r="P11" s="17" t="s">
        <v>32</v>
      </c>
      <c r="Q11" s="17" t="s">
        <v>32</v>
      </c>
      <c r="R11" s="17" t="s">
        <v>32</v>
      </c>
      <c r="S11" s="17" t="s">
        <v>32</v>
      </c>
      <c r="T11" s="17" t="s">
        <v>32</v>
      </c>
      <c r="U11" s="73" t="n">
        <v>2</v>
      </c>
      <c r="V11" s="73" t="s">
        <v>32</v>
      </c>
      <c r="W11" s="73" t="s">
        <v>32</v>
      </c>
      <c r="X11" s="73" t="s">
        <v>32</v>
      </c>
      <c r="Y11" s="73" t="n">
        <v>0</v>
      </c>
      <c r="Z11" s="73" t="s">
        <v>32</v>
      </c>
      <c r="AA11" s="73" t="s">
        <v>32</v>
      </c>
      <c r="AB11" s="73" t="s">
        <v>32</v>
      </c>
      <c r="AC11" s="73" t="n">
        <v>1</v>
      </c>
      <c r="AD11" s="73" t="s">
        <v>32</v>
      </c>
      <c r="AE11" s="73" t="s">
        <v>32</v>
      </c>
      <c r="AF11" s="73" t="s">
        <v>32</v>
      </c>
      <c r="AG11" s="73" t="n">
        <v>1</v>
      </c>
      <c r="AH11" s="73" t="s">
        <v>32</v>
      </c>
      <c r="AI11" s="73" t="s">
        <v>32</v>
      </c>
      <c r="AJ11" s="73" t="n">
        <v>1</v>
      </c>
      <c r="AK11" s="73" t="s">
        <v>32</v>
      </c>
      <c r="AL11" s="73" t="s">
        <v>32</v>
      </c>
      <c r="AM11" s="73" t="n">
        <v>1</v>
      </c>
      <c r="AN11" s="73" t="s">
        <v>32</v>
      </c>
      <c r="AO11" s="73" t="s">
        <v>32</v>
      </c>
      <c r="AP11" s="73" t="n">
        <v>1</v>
      </c>
      <c r="AQ11" s="73" t="s">
        <v>32</v>
      </c>
      <c r="AR11" s="73" t="s">
        <v>32</v>
      </c>
      <c r="AS11" s="73" t="s">
        <v>32</v>
      </c>
      <c r="AT11" s="73" t="n">
        <v>0</v>
      </c>
      <c r="AU11" s="73" t="s">
        <v>32</v>
      </c>
      <c r="AV11" s="73" t="n">
        <v>1</v>
      </c>
      <c r="AW11" s="73" t="s">
        <v>32</v>
      </c>
      <c r="AX11" s="73" t="s">
        <v>32</v>
      </c>
      <c r="AY11" s="73" t="n">
        <v>0</v>
      </c>
      <c r="AZ11" s="73" t="s">
        <v>32</v>
      </c>
      <c r="BA11" s="17" t="n">
        <v>0</v>
      </c>
      <c r="BB11" s="17" t="s">
        <v>32</v>
      </c>
      <c r="BC11" s="17" t="n">
        <v>1</v>
      </c>
      <c r="BD11" s="17" t="s">
        <v>32</v>
      </c>
      <c r="BE11" s="17" t="s">
        <v>32</v>
      </c>
      <c r="BF11" s="17" t="s">
        <v>32</v>
      </c>
      <c r="BG11" s="17" t="s">
        <v>32</v>
      </c>
      <c r="BH11" s="17" t="s">
        <v>32</v>
      </c>
      <c r="BI11" s="17" t="s">
        <v>32</v>
      </c>
      <c r="BJ11" s="17" t="s">
        <v>32</v>
      </c>
      <c r="BK11" s="17" t="s">
        <v>32</v>
      </c>
      <c r="BL11" s="17"/>
      <c r="BM11" s="17"/>
      <c r="BN11" s="17"/>
      <c r="BO11" s="73"/>
      <c r="BP11" s="73"/>
    </row>
    <row r="12" customFormat="false" ht="12.75" hidden="false" customHeight="false" outlineLevel="0" collapsed="false">
      <c r="A12" s="71" t="s">
        <v>93</v>
      </c>
      <c r="B12" s="17" t="s">
        <v>1602</v>
      </c>
      <c r="C12" s="17" t="s">
        <v>1588</v>
      </c>
      <c r="D12" s="17" t="s">
        <v>1607</v>
      </c>
      <c r="E12" s="17" t="s">
        <v>1603</v>
      </c>
      <c r="F12" s="17" t="s">
        <v>1603</v>
      </c>
      <c r="G12" s="17" t="s">
        <v>1593</v>
      </c>
      <c r="H12" s="17" t="s">
        <v>1591</v>
      </c>
      <c r="I12" s="17" t="s">
        <v>1601</v>
      </c>
      <c r="J12" s="17" t="s">
        <v>1597</v>
      </c>
      <c r="K12" s="17" t="s">
        <v>1607</v>
      </c>
      <c r="L12" s="17" t="s">
        <v>1603</v>
      </c>
      <c r="M12" s="17" t="s">
        <v>1607</v>
      </c>
      <c r="N12" s="17" t="s">
        <v>1603</v>
      </c>
      <c r="O12" s="17" t="s">
        <v>1602</v>
      </c>
      <c r="P12" s="17" t="s">
        <v>32</v>
      </c>
      <c r="Q12" s="17" t="s">
        <v>32</v>
      </c>
      <c r="R12" s="17" t="s">
        <v>32</v>
      </c>
      <c r="S12" s="17" t="s">
        <v>32</v>
      </c>
      <c r="T12" s="17" t="s">
        <v>32</v>
      </c>
      <c r="U12" s="73" t="n">
        <v>1</v>
      </c>
      <c r="V12" s="73" t="s">
        <v>32</v>
      </c>
      <c r="W12" s="73" t="s">
        <v>32</v>
      </c>
      <c r="X12" s="73" t="s">
        <v>32</v>
      </c>
      <c r="Y12" s="73" t="n">
        <v>1</v>
      </c>
      <c r="Z12" s="73" t="s">
        <v>32</v>
      </c>
      <c r="AA12" s="73" t="s">
        <v>32</v>
      </c>
      <c r="AB12" s="73" t="s">
        <v>32</v>
      </c>
      <c r="AC12" s="73" t="n">
        <v>0</v>
      </c>
      <c r="AD12" s="73" t="s">
        <v>32</v>
      </c>
      <c r="AE12" s="73" t="s">
        <v>32</v>
      </c>
      <c r="AF12" s="73" t="s">
        <v>32</v>
      </c>
      <c r="AG12" s="73" t="n">
        <v>1</v>
      </c>
      <c r="AH12" s="73" t="s">
        <v>32</v>
      </c>
      <c r="AI12" s="73" t="s">
        <v>32</v>
      </c>
      <c r="AJ12" s="73" t="n">
        <v>0</v>
      </c>
      <c r="AK12" s="73" t="s">
        <v>32</v>
      </c>
      <c r="AL12" s="73" t="s">
        <v>32</v>
      </c>
      <c r="AM12" s="73" t="n">
        <v>1</v>
      </c>
      <c r="AN12" s="73" t="s">
        <v>32</v>
      </c>
      <c r="AO12" s="73" t="s">
        <v>32</v>
      </c>
      <c r="AP12" s="73" t="n">
        <v>0</v>
      </c>
      <c r="AQ12" s="73" t="s">
        <v>32</v>
      </c>
      <c r="AR12" s="73" t="s">
        <v>32</v>
      </c>
      <c r="AS12" s="73" t="s">
        <v>32</v>
      </c>
      <c r="AT12" s="73" t="n">
        <v>2</v>
      </c>
      <c r="AU12" s="73" t="s">
        <v>32</v>
      </c>
      <c r="AV12" s="73" t="n">
        <v>1</v>
      </c>
      <c r="AW12" s="73" t="s">
        <v>32</v>
      </c>
      <c r="AX12" s="73" t="s">
        <v>32</v>
      </c>
      <c r="AY12" s="73" t="n">
        <v>1</v>
      </c>
      <c r="AZ12" s="73" t="s">
        <v>32</v>
      </c>
      <c r="BA12" s="17" t="n">
        <v>0</v>
      </c>
      <c r="BB12" s="17" t="s">
        <v>32</v>
      </c>
      <c r="BC12" s="17" t="n">
        <v>1</v>
      </c>
      <c r="BD12" s="17" t="s">
        <v>32</v>
      </c>
      <c r="BE12" s="17" t="n">
        <v>1</v>
      </c>
      <c r="BF12" s="17" t="n">
        <v>0</v>
      </c>
      <c r="BG12" s="17" t="s">
        <v>32</v>
      </c>
      <c r="BH12" s="17" t="s">
        <v>32</v>
      </c>
      <c r="BI12" s="17" t="s">
        <v>32</v>
      </c>
      <c r="BJ12" s="17" t="s">
        <v>32</v>
      </c>
      <c r="BK12" s="17" t="s">
        <v>32</v>
      </c>
      <c r="BL12" s="17"/>
      <c r="BM12" s="17"/>
      <c r="BN12" s="17"/>
      <c r="BO12" s="73"/>
      <c r="BP12" s="73"/>
    </row>
    <row r="13" customFormat="false" ht="12.75" hidden="false" customHeight="false" outlineLevel="0" collapsed="false">
      <c r="A13" s="71" t="s">
        <v>100</v>
      </c>
      <c r="B13" s="17" t="s">
        <v>1602</v>
      </c>
      <c r="C13" s="17" t="s">
        <v>1586</v>
      </c>
      <c r="D13" s="17" t="s">
        <v>1591</v>
      </c>
      <c r="E13" s="17" t="s">
        <v>1591</v>
      </c>
      <c r="F13" s="17" t="s">
        <v>1611</v>
      </c>
      <c r="G13" s="17" t="s">
        <v>1602</v>
      </c>
      <c r="H13" s="17" t="s">
        <v>1591</v>
      </c>
      <c r="I13" s="17" t="s">
        <v>1591</v>
      </c>
      <c r="J13" s="17" t="s">
        <v>1589</v>
      </c>
      <c r="K13" s="17" t="s">
        <v>1592</v>
      </c>
      <c r="L13" s="17" t="s">
        <v>1594</v>
      </c>
      <c r="M13" s="17" t="s">
        <v>1607</v>
      </c>
      <c r="N13" s="17" t="s">
        <v>1603</v>
      </c>
      <c r="O13" s="17" t="s">
        <v>1601</v>
      </c>
      <c r="P13" s="17" t="s">
        <v>1587</v>
      </c>
      <c r="Q13" s="17" t="s">
        <v>1597</v>
      </c>
      <c r="R13" s="17" t="s">
        <v>1593</v>
      </c>
      <c r="S13" s="17" t="s">
        <v>32</v>
      </c>
      <c r="T13" s="17" t="s">
        <v>32</v>
      </c>
      <c r="U13" s="73" t="n">
        <v>1</v>
      </c>
      <c r="V13" s="73" t="s">
        <v>32</v>
      </c>
      <c r="W13" s="73" t="s">
        <v>32</v>
      </c>
      <c r="X13" s="73" t="s">
        <v>32</v>
      </c>
      <c r="Y13" s="73" t="n">
        <v>1</v>
      </c>
      <c r="Z13" s="73" t="s">
        <v>32</v>
      </c>
      <c r="AA13" s="73" t="s">
        <v>32</v>
      </c>
      <c r="AB13" s="73" t="s">
        <v>32</v>
      </c>
      <c r="AC13" s="73" t="n">
        <v>0</v>
      </c>
      <c r="AD13" s="73" t="s">
        <v>32</v>
      </c>
      <c r="AE13" s="73" t="s">
        <v>32</v>
      </c>
      <c r="AF13" s="73" t="s">
        <v>32</v>
      </c>
      <c r="AG13" s="73" t="n">
        <v>1</v>
      </c>
      <c r="AH13" s="73" t="s">
        <v>32</v>
      </c>
      <c r="AI13" s="73" t="s">
        <v>32</v>
      </c>
      <c r="AJ13" s="73" t="n">
        <v>1</v>
      </c>
      <c r="AK13" s="73" t="s">
        <v>32</v>
      </c>
      <c r="AL13" s="73" t="s">
        <v>32</v>
      </c>
      <c r="AM13" s="73" t="n">
        <v>1</v>
      </c>
      <c r="AN13" s="73" t="s">
        <v>32</v>
      </c>
      <c r="AO13" s="73" t="s">
        <v>32</v>
      </c>
      <c r="AP13" s="73" t="n">
        <v>0</v>
      </c>
      <c r="AQ13" s="73" t="s">
        <v>32</v>
      </c>
      <c r="AR13" s="73" t="s">
        <v>32</v>
      </c>
      <c r="AS13" s="73" t="s">
        <v>32</v>
      </c>
      <c r="AT13" s="73" t="n">
        <v>1</v>
      </c>
      <c r="AU13" s="73" t="s">
        <v>32</v>
      </c>
      <c r="AV13" s="73" t="n">
        <v>2</v>
      </c>
      <c r="AW13" s="73" t="s">
        <v>32</v>
      </c>
      <c r="AX13" s="73" t="s">
        <v>32</v>
      </c>
      <c r="AY13" s="73" t="n">
        <v>0</v>
      </c>
      <c r="AZ13" s="73" t="s">
        <v>32</v>
      </c>
      <c r="BA13" s="17" t="n">
        <v>1</v>
      </c>
      <c r="BB13" s="17" t="s">
        <v>32</v>
      </c>
      <c r="BC13" s="17" t="n">
        <v>1</v>
      </c>
      <c r="BD13" s="17" t="s">
        <v>32</v>
      </c>
      <c r="BE13" s="17" t="n">
        <v>0</v>
      </c>
      <c r="BF13" s="17" t="n">
        <v>0</v>
      </c>
      <c r="BG13" s="17" t="n">
        <v>1</v>
      </c>
      <c r="BH13" s="17" t="n">
        <v>1</v>
      </c>
      <c r="BI13" s="17" t="n">
        <v>1</v>
      </c>
      <c r="BJ13" s="17" t="s">
        <v>32</v>
      </c>
      <c r="BK13" s="17" t="s">
        <v>32</v>
      </c>
      <c r="BL13" s="17"/>
      <c r="BM13" s="17"/>
      <c r="BN13" s="17"/>
      <c r="BO13" s="73"/>
      <c r="BP13" s="73"/>
    </row>
    <row r="14" customFormat="false" ht="12.75" hidden="false" customHeight="false" outlineLevel="0" collapsed="false">
      <c r="A14" s="71" t="s">
        <v>110</v>
      </c>
      <c r="B14" s="17" t="s">
        <v>1594</v>
      </c>
      <c r="C14" s="17" t="s">
        <v>1602</v>
      </c>
      <c r="D14" s="17" t="s">
        <v>1594</v>
      </c>
      <c r="E14" s="17" t="s">
        <v>1586</v>
      </c>
      <c r="F14" s="17" t="s">
        <v>1601</v>
      </c>
      <c r="G14" s="17" t="s">
        <v>1594</v>
      </c>
      <c r="H14" s="17" t="s">
        <v>1607</v>
      </c>
      <c r="I14" s="17" t="s">
        <v>1608</v>
      </c>
      <c r="J14" s="17" t="s">
        <v>1592</v>
      </c>
      <c r="K14" s="17" t="s">
        <v>1586</v>
      </c>
      <c r="L14" s="17" t="s">
        <v>1587</v>
      </c>
      <c r="M14" s="17" t="s">
        <v>1590</v>
      </c>
      <c r="N14" s="17" t="s">
        <v>1601</v>
      </c>
      <c r="O14" s="17" t="s">
        <v>1596</v>
      </c>
      <c r="P14" s="17" t="s">
        <v>1593</v>
      </c>
      <c r="Q14" s="17" t="s">
        <v>1587</v>
      </c>
      <c r="R14" s="17" t="s">
        <v>1602</v>
      </c>
      <c r="S14" s="17" t="s">
        <v>32</v>
      </c>
      <c r="T14" s="17" t="s">
        <v>32</v>
      </c>
      <c r="U14" s="73" t="n">
        <v>2</v>
      </c>
      <c r="V14" s="73" t="s">
        <v>32</v>
      </c>
      <c r="W14" s="73" t="s">
        <v>32</v>
      </c>
      <c r="X14" s="73" t="s">
        <v>32</v>
      </c>
      <c r="Y14" s="73" t="n">
        <v>0</v>
      </c>
      <c r="Z14" s="73" t="s">
        <v>32</v>
      </c>
      <c r="AA14" s="73" t="s">
        <v>32</v>
      </c>
      <c r="AB14" s="73" t="s">
        <v>32</v>
      </c>
      <c r="AC14" s="73" t="n">
        <v>2</v>
      </c>
      <c r="AD14" s="73" t="s">
        <v>32</v>
      </c>
      <c r="AE14" s="73" t="s">
        <v>32</v>
      </c>
      <c r="AF14" s="73" t="s">
        <v>32</v>
      </c>
      <c r="AG14" s="73" t="n">
        <v>1</v>
      </c>
      <c r="AH14" s="73" t="s">
        <v>32</v>
      </c>
      <c r="AI14" s="73" t="s">
        <v>32</v>
      </c>
      <c r="AJ14" s="73" t="n">
        <v>1</v>
      </c>
      <c r="AK14" s="73" t="s">
        <v>32</v>
      </c>
      <c r="AL14" s="73" t="s">
        <v>32</v>
      </c>
      <c r="AM14" s="73" t="n">
        <v>1</v>
      </c>
      <c r="AN14" s="73" t="s">
        <v>32</v>
      </c>
      <c r="AO14" s="73" t="s">
        <v>32</v>
      </c>
      <c r="AP14" s="73" t="n">
        <v>1</v>
      </c>
      <c r="AQ14" s="73" t="s">
        <v>32</v>
      </c>
      <c r="AR14" s="73" t="s">
        <v>32</v>
      </c>
      <c r="AS14" s="73" t="s">
        <v>32</v>
      </c>
      <c r="AT14" s="73" t="n">
        <v>1</v>
      </c>
      <c r="AU14" s="73" t="s">
        <v>32</v>
      </c>
      <c r="AV14" s="73" t="n">
        <v>1</v>
      </c>
      <c r="AW14" s="73" t="s">
        <v>32</v>
      </c>
      <c r="AX14" s="73" t="s">
        <v>32</v>
      </c>
      <c r="AY14" s="73" t="n">
        <v>2</v>
      </c>
      <c r="AZ14" s="73" t="n">
        <v>1</v>
      </c>
      <c r="BA14" s="17" t="n">
        <v>0</v>
      </c>
      <c r="BB14" s="17" t="s">
        <v>32</v>
      </c>
      <c r="BC14" s="17" t="n">
        <v>0</v>
      </c>
      <c r="BD14" s="17" t="s">
        <v>32</v>
      </c>
      <c r="BE14" s="17" t="n">
        <v>0</v>
      </c>
      <c r="BF14" s="17" t="n">
        <v>1</v>
      </c>
      <c r="BG14" s="17" t="n">
        <v>0</v>
      </c>
      <c r="BH14" s="17" t="n">
        <v>1</v>
      </c>
      <c r="BI14" s="17" t="n">
        <v>1</v>
      </c>
      <c r="BJ14" s="17" t="s">
        <v>32</v>
      </c>
      <c r="BK14" s="17" t="s">
        <v>32</v>
      </c>
      <c r="BL14" s="17"/>
      <c r="BM14" s="17"/>
      <c r="BN14" s="17"/>
      <c r="BO14" s="73"/>
      <c r="BP14" s="73"/>
    </row>
    <row r="15" customFormat="false" ht="12.75" hidden="false" customHeight="false" outlineLevel="0" collapsed="false">
      <c r="A15" s="71" t="s">
        <v>115</v>
      </c>
      <c r="B15" s="17" t="s">
        <v>32</v>
      </c>
      <c r="C15" s="17" t="s">
        <v>32</v>
      </c>
      <c r="D15" s="17" t="s">
        <v>32</v>
      </c>
      <c r="E15" s="17" t="s">
        <v>32</v>
      </c>
      <c r="F15" s="17" t="s">
        <v>32</v>
      </c>
      <c r="G15" s="17" t="s">
        <v>32</v>
      </c>
      <c r="H15" s="17" t="s">
        <v>32</v>
      </c>
      <c r="I15" s="17" t="s">
        <v>32</v>
      </c>
      <c r="J15" s="17" t="s">
        <v>32</v>
      </c>
      <c r="K15" s="17" t="s">
        <v>32</v>
      </c>
      <c r="L15" s="17" t="s">
        <v>32</v>
      </c>
      <c r="M15" s="17" t="s">
        <v>32</v>
      </c>
      <c r="N15" s="17" t="s">
        <v>32</v>
      </c>
      <c r="O15" s="17" t="s">
        <v>32</v>
      </c>
      <c r="P15" s="17" t="s">
        <v>32</v>
      </c>
      <c r="Q15" s="17" t="s">
        <v>32</v>
      </c>
      <c r="R15" s="17" t="s">
        <v>32</v>
      </c>
      <c r="S15" s="17" t="s">
        <v>32</v>
      </c>
      <c r="T15" s="17" t="s">
        <v>32</v>
      </c>
      <c r="U15" s="73" t="s">
        <v>32</v>
      </c>
      <c r="V15" s="73" t="s">
        <v>32</v>
      </c>
      <c r="W15" s="73" t="s">
        <v>32</v>
      </c>
      <c r="X15" s="73" t="s">
        <v>32</v>
      </c>
      <c r="Y15" s="73" t="s">
        <v>32</v>
      </c>
      <c r="Z15" s="73" t="s">
        <v>32</v>
      </c>
      <c r="AA15" s="73" t="s">
        <v>32</v>
      </c>
      <c r="AB15" s="73" t="s">
        <v>32</v>
      </c>
      <c r="AC15" s="73" t="s">
        <v>32</v>
      </c>
      <c r="AD15" s="73" t="s">
        <v>32</v>
      </c>
      <c r="AE15" s="73" t="s">
        <v>32</v>
      </c>
      <c r="AF15" s="73" t="s">
        <v>32</v>
      </c>
      <c r="AG15" s="73" t="s">
        <v>32</v>
      </c>
      <c r="AH15" s="73" t="s">
        <v>32</v>
      </c>
      <c r="AI15" s="73" t="s">
        <v>32</v>
      </c>
      <c r="AJ15" s="73" t="s">
        <v>32</v>
      </c>
      <c r="AK15" s="73" t="s">
        <v>32</v>
      </c>
      <c r="AL15" s="73" t="s">
        <v>32</v>
      </c>
      <c r="AM15" s="73" t="s">
        <v>32</v>
      </c>
      <c r="AN15" s="73" t="s">
        <v>32</v>
      </c>
      <c r="AO15" s="73" t="s">
        <v>32</v>
      </c>
      <c r="AP15" s="73" t="s">
        <v>32</v>
      </c>
      <c r="AQ15" s="73" t="s">
        <v>32</v>
      </c>
      <c r="AR15" s="73" t="s">
        <v>32</v>
      </c>
      <c r="AS15" s="73" t="s">
        <v>32</v>
      </c>
      <c r="AT15" s="73" t="s">
        <v>32</v>
      </c>
      <c r="AU15" s="73" t="s">
        <v>32</v>
      </c>
      <c r="AV15" s="73" t="s">
        <v>32</v>
      </c>
      <c r="AW15" s="73" t="s">
        <v>32</v>
      </c>
      <c r="AX15" s="73" t="s">
        <v>32</v>
      </c>
      <c r="AY15" s="73" t="s">
        <v>32</v>
      </c>
      <c r="AZ15" s="73" t="s">
        <v>32</v>
      </c>
      <c r="BA15" s="17" t="s">
        <v>32</v>
      </c>
      <c r="BB15" s="17" t="s">
        <v>32</v>
      </c>
      <c r="BC15" s="17" t="s">
        <v>32</v>
      </c>
      <c r="BD15" s="17" t="s">
        <v>32</v>
      </c>
      <c r="BE15" s="17" t="s">
        <v>32</v>
      </c>
      <c r="BF15" s="17" t="s">
        <v>32</v>
      </c>
      <c r="BG15" s="17" t="s">
        <v>32</v>
      </c>
      <c r="BH15" s="17" t="s">
        <v>32</v>
      </c>
      <c r="BI15" s="17" t="s">
        <v>32</v>
      </c>
      <c r="BJ15" s="17" t="s">
        <v>32</v>
      </c>
      <c r="BK15" s="17" t="s">
        <v>32</v>
      </c>
      <c r="BL15" s="17"/>
      <c r="BM15" s="17"/>
      <c r="BN15" s="17"/>
      <c r="BO15" s="73"/>
      <c r="BP15" s="73"/>
    </row>
    <row r="16" customFormat="false" ht="12.75" hidden="false" customHeight="false" outlineLevel="0" collapsed="false">
      <c r="A16" s="71" t="s">
        <v>117</v>
      </c>
      <c r="B16" s="17" t="s">
        <v>32</v>
      </c>
      <c r="C16" s="17" t="s">
        <v>32</v>
      </c>
      <c r="D16" s="17" t="s">
        <v>32</v>
      </c>
      <c r="E16" s="17" t="s">
        <v>32</v>
      </c>
      <c r="F16" s="17" t="s">
        <v>32</v>
      </c>
      <c r="G16" s="17" t="s">
        <v>32</v>
      </c>
      <c r="H16" s="17" t="s">
        <v>32</v>
      </c>
      <c r="I16" s="17" t="s">
        <v>32</v>
      </c>
      <c r="J16" s="17" t="s">
        <v>32</v>
      </c>
      <c r="K16" s="17" t="s">
        <v>32</v>
      </c>
      <c r="L16" s="17" t="s">
        <v>32</v>
      </c>
      <c r="M16" s="17" t="s">
        <v>32</v>
      </c>
      <c r="N16" s="17" t="s">
        <v>32</v>
      </c>
      <c r="O16" s="17" t="s">
        <v>32</v>
      </c>
      <c r="P16" s="17" t="s">
        <v>32</v>
      </c>
      <c r="Q16" s="17" t="s">
        <v>32</v>
      </c>
      <c r="R16" s="17" t="s">
        <v>32</v>
      </c>
      <c r="S16" s="17" t="s">
        <v>32</v>
      </c>
      <c r="T16" s="17" t="s">
        <v>32</v>
      </c>
      <c r="U16" s="73" t="s">
        <v>32</v>
      </c>
      <c r="V16" s="73" t="s">
        <v>32</v>
      </c>
      <c r="W16" s="73" t="s">
        <v>32</v>
      </c>
      <c r="X16" s="73" t="s">
        <v>32</v>
      </c>
      <c r="Y16" s="73" t="s">
        <v>32</v>
      </c>
      <c r="Z16" s="73" t="s">
        <v>32</v>
      </c>
      <c r="AA16" s="73" t="s">
        <v>32</v>
      </c>
      <c r="AB16" s="73" t="s">
        <v>32</v>
      </c>
      <c r="AC16" s="73" t="s">
        <v>32</v>
      </c>
      <c r="AD16" s="73" t="s">
        <v>32</v>
      </c>
      <c r="AE16" s="73" t="s">
        <v>32</v>
      </c>
      <c r="AF16" s="73" t="s">
        <v>32</v>
      </c>
      <c r="AG16" s="73" t="s">
        <v>32</v>
      </c>
      <c r="AH16" s="73" t="s">
        <v>32</v>
      </c>
      <c r="AI16" s="73" t="s">
        <v>32</v>
      </c>
      <c r="AJ16" s="73" t="s">
        <v>32</v>
      </c>
      <c r="AK16" s="73" t="s">
        <v>32</v>
      </c>
      <c r="AL16" s="73" t="s">
        <v>32</v>
      </c>
      <c r="AM16" s="73" t="s">
        <v>32</v>
      </c>
      <c r="AN16" s="73" t="s">
        <v>32</v>
      </c>
      <c r="AO16" s="73" t="s">
        <v>32</v>
      </c>
      <c r="AP16" s="73" t="s">
        <v>32</v>
      </c>
      <c r="AQ16" s="73" t="s">
        <v>32</v>
      </c>
      <c r="AR16" s="73" t="s">
        <v>32</v>
      </c>
      <c r="AS16" s="73" t="s">
        <v>32</v>
      </c>
      <c r="AT16" s="73" t="s">
        <v>32</v>
      </c>
      <c r="AU16" s="73" t="s">
        <v>32</v>
      </c>
      <c r="AV16" s="73" t="s">
        <v>32</v>
      </c>
      <c r="AW16" s="73" t="s">
        <v>32</v>
      </c>
      <c r="AX16" s="73" t="s">
        <v>32</v>
      </c>
      <c r="AY16" s="73" t="s">
        <v>32</v>
      </c>
      <c r="AZ16" s="73" t="s">
        <v>32</v>
      </c>
      <c r="BA16" s="17" t="s">
        <v>32</v>
      </c>
      <c r="BB16" s="17" t="s">
        <v>32</v>
      </c>
      <c r="BC16" s="17" t="s">
        <v>32</v>
      </c>
      <c r="BD16" s="17" t="s">
        <v>32</v>
      </c>
      <c r="BE16" s="17" t="s">
        <v>32</v>
      </c>
      <c r="BF16" s="17" t="s">
        <v>32</v>
      </c>
      <c r="BG16" s="17" t="s">
        <v>32</v>
      </c>
      <c r="BH16" s="17" t="s">
        <v>32</v>
      </c>
      <c r="BI16" s="17" t="s">
        <v>32</v>
      </c>
      <c r="BJ16" s="17" t="s">
        <v>32</v>
      </c>
      <c r="BK16" s="17" t="s">
        <v>32</v>
      </c>
      <c r="BL16" s="17"/>
      <c r="BM16" s="17"/>
      <c r="BN16" s="17"/>
      <c r="BO16" s="73"/>
      <c r="BP16" s="73"/>
    </row>
    <row r="17" customFormat="false" ht="12.75" hidden="false" customHeight="false" outlineLevel="0" collapsed="false">
      <c r="A17" s="71" t="s">
        <v>119</v>
      </c>
      <c r="B17" s="17" t="s">
        <v>1597</v>
      </c>
      <c r="C17" s="17" t="s">
        <v>1597</v>
      </c>
      <c r="D17" s="17" t="s">
        <v>1611</v>
      </c>
      <c r="E17" s="17" t="s">
        <v>1597</v>
      </c>
      <c r="F17" s="17" t="s">
        <v>1597</v>
      </c>
      <c r="G17" s="17" t="s">
        <v>1607</v>
      </c>
      <c r="H17" s="17" t="s">
        <v>1592</v>
      </c>
      <c r="I17" s="17" t="s">
        <v>1597</v>
      </c>
      <c r="J17" s="17" t="s">
        <v>1607</v>
      </c>
      <c r="K17" s="17" t="s">
        <v>1593</v>
      </c>
      <c r="L17" s="17" t="s">
        <v>1597</v>
      </c>
      <c r="M17" s="17" t="s">
        <v>1597</v>
      </c>
      <c r="N17" s="17" t="s">
        <v>32</v>
      </c>
      <c r="O17" s="17" t="s">
        <v>32</v>
      </c>
      <c r="P17" s="17" t="s">
        <v>32</v>
      </c>
      <c r="Q17" s="17" t="s">
        <v>32</v>
      </c>
      <c r="R17" s="17" t="s">
        <v>32</v>
      </c>
      <c r="S17" s="17" t="s">
        <v>32</v>
      </c>
      <c r="T17" s="17" t="s">
        <v>32</v>
      </c>
      <c r="U17" s="73" t="n">
        <v>1</v>
      </c>
      <c r="V17" s="73" t="s">
        <v>32</v>
      </c>
      <c r="W17" s="73" t="s">
        <v>32</v>
      </c>
      <c r="X17" s="73" t="s">
        <v>32</v>
      </c>
      <c r="Y17" s="73" t="n">
        <v>0</v>
      </c>
      <c r="Z17" s="73" t="s">
        <v>32</v>
      </c>
      <c r="AA17" s="73" t="s">
        <v>32</v>
      </c>
      <c r="AB17" s="73" t="s">
        <v>32</v>
      </c>
      <c r="AC17" s="73" t="n">
        <v>0</v>
      </c>
      <c r="AD17" s="73" t="s">
        <v>32</v>
      </c>
      <c r="AE17" s="73" t="s">
        <v>32</v>
      </c>
      <c r="AF17" s="73" t="s">
        <v>32</v>
      </c>
      <c r="AG17" s="73" t="n">
        <v>0</v>
      </c>
      <c r="AH17" s="73" t="s">
        <v>32</v>
      </c>
      <c r="AI17" s="73" t="s">
        <v>32</v>
      </c>
      <c r="AJ17" s="73" t="n">
        <v>0</v>
      </c>
      <c r="AK17" s="73" t="s">
        <v>32</v>
      </c>
      <c r="AL17" s="73" t="s">
        <v>32</v>
      </c>
      <c r="AM17" s="73" t="n">
        <v>0</v>
      </c>
      <c r="AN17" s="73" t="s">
        <v>32</v>
      </c>
      <c r="AO17" s="73" t="s">
        <v>32</v>
      </c>
      <c r="AP17" s="73" t="n">
        <v>1</v>
      </c>
      <c r="AQ17" s="73" t="n">
        <v>1</v>
      </c>
      <c r="AR17" s="73" t="n">
        <v>0</v>
      </c>
      <c r="AS17" s="73" t="n">
        <v>1</v>
      </c>
      <c r="AT17" s="73" t="n">
        <v>0</v>
      </c>
      <c r="AU17" s="73" t="s">
        <v>32</v>
      </c>
      <c r="AV17" s="73" t="n">
        <v>1</v>
      </c>
      <c r="AW17" s="73" t="s">
        <v>32</v>
      </c>
      <c r="AX17" s="73" t="s">
        <v>32</v>
      </c>
      <c r="AY17" s="73" t="n">
        <v>0</v>
      </c>
      <c r="AZ17" s="73" t="s">
        <v>32</v>
      </c>
      <c r="BA17" s="17" t="n">
        <v>0</v>
      </c>
      <c r="BB17" s="17" t="s">
        <v>32</v>
      </c>
      <c r="BC17" s="17" t="n">
        <v>1</v>
      </c>
      <c r="BD17" s="17" t="s">
        <v>32</v>
      </c>
      <c r="BE17" s="17" t="s">
        <v>32</v>
      </c>
      <c r="BF17" s="17" t="s">
        <v>32</v>
      </c>
      <c r="BG17" s="17" t="s">
        <v>32</v>
      </c>
      <c r="BH17" s="17" t="s">
        <v>32</v>
      </c>
      <c r="BI17" s="17" t="s">
        <v>32</v>
      </c>
      <c r="BJ17" s="17" t="s">
        <v>32</v>
      </c>
      <c r="BK17" s="17" t="s">
        <v>32</v>
      </c>
      <c r="BL17" s="17"/>
      <c r="BM17" s="17"/>
      <c r="BN17" s="17"/>
      <c r="BO17" s="73"/>
      <c r="BP17" s="73"/>
    </row>
    <row r="18" customFormat="false" ht="12.75" hidden="false" customHeight="false" outlineLevel="0" collapsed="false">
      <c r="A18" s="71" t="s">
        <v>127</v>
      </c>
      <c r="B18" s="17" t="s">
        <v>1597</v>
      </c>
      <c r="C18" s="17" t="s">
        <v>1591</v>
      </c>
      <c r="D18" s="17" t="s">
        <v>1597</v>
      </c>
      <c r="E18" s="17" t="s">
        <v>1594</v>
      </c>
      <c r="F18" s="17" t="s">
        <v>1601</v>
      </c>
      <c r="G18" s="17" t="s">
        <v>1611</v>
      </c>
      <c r="H18" s="17" t="s">
        <v>1597</v>
      </c>
      <c r="I18" s="17" t="s">
        <v>1597</v>
      </c>
      <c r="J18" s="17" t="s">
        <v>1597</v>
      </c>
      <c r="K18" s="17" t="s">
        <v>1597</v>
      </c>
      <c r="L18" s="17" t="s">
        <v>32</v>
      </c>
      <c r="M18" s="17" t="s">
        <v>32</v>
      </c>
      <c r="N18" s="17" t="s">
        <v>32</v>
      </c>
      <c r="O18" s="17" t="s">
        <v>32</v>
      </c>
      <c r="P18" s="17" t="s">
        <v>32</v>
      </c>
      <c r="Q18" s="17" t="s">
        <v>32</v>
      </c>
      <c r="R18" s="17" t="s">
        <v>32</v>
      </c>
      <c r="S18" s="17" t="s">
        <v>32</v>
      </c>
      <c r="T18" s="17" t="s">
        <v>32</v>
      </c>
      <c r="U18" s="73" t="n">
        <v>0</v>
      </c>
      <c r="V18" s="73" t="s">
        <v>32</v>
      </c>
      <c r="W18" s="73" t="s">
        <v>32</v>
      </c>
      <c r="X18" s="73" t="s">
        <v>32</v>
      </c>
      <c r="Y18" s="73" t="n">
        <v>0</v>
      </c>
      <c r="Z18" s="73" t="s">
        <v>32</v>
      </c>
      <c r="AA18" s="73" t="s">
        <v>32</v>
      </c>
      <c r="AB18" s="73" t="s">
        <v>32</v>
      </c>
      <c r="AC18" s="73" t="n">
        <v>1</v>
      </c>
      <c r="AD18" s="73" t="s">
        <v>32</v>
      </c>
      <c r="AE18" s="73" t="s">
        <v>32</v>
      </c>
      <c r="AF18" s="73" t="s">
        <v>32</v>
      </c>
      <c r="AG18" s="73" t="n">
        <v>1</v>
      </c>
      <c r="AH18" s="73" t="s">
        <v>32</v>
      </c>
      <c r="AI18" s="73" t="s">
        <v>32</v>
      </c>
      <c r="AJ18" s="73" t="n">
        <v>1</v>
      </c>
      <c r="AK18" s="73" t="s">
        <v>32</v>
      </c>
      <c r="AL18" s="73" t="s">
        <v>32</v>
      </c>
      <c r="AM18" s="73" t="n">
        <v>1</v>
      </c>
      <c r="AN18" s="73" t="s">
        <v>32</v>
      </c>
      <c r="AO18" s="73" t="s">
        <v>32</v>
      </c>
      <c r="AP18" s="73" t="n">
        <v>1</v>
      </c>
      <c r="AQ18" s="73" t="s">
        <v>32</v>
      </c>
      <c r="AR18" s="73" t="s">
        <v>32</v>
      </c>
      <c r="AS18" s="73" t="s">
        <v>32</v>
      </c>
      <c r="AT18" s="73" t="n">
        <v>1</v>
      </c>
      <c r="AU18" s="73" t="s">
        <v>32</v>
      </c>
      <c r="AV18" s="73" t="n">
        <v>0</v>
      </c>
      <c r="AW18" s="73" t="s">
        <v>32</v>
      </c>
      <c r="AX18" s="73" t="s">
        <v>32</v>
      </c>
      <c r="AY18" s="73" t="n">
        <v>1</v>
      </c>
      <c r="AZ18" s="73" t="s">
        <v>32</v>
      </c>
      <c r="BA18" s="17" t="s">
        <v>32</v>
      </c>
      <c r="BB18" s="17" t="s">
        <v>32</v>
      </c>
      <c r="BC18" s="17" t="s">
        <v>32</v>
      </c>
      <c r="BD18" s="17" t="s">
        <v>32</v>
      </c>
      <c r="BE18" s="17" t="s">
        <v>32</v>
      </c>
      <c r="BF18" s="17" t="s">
        <v>32</v>
      </c>
      <c r="BG18" s="17" t="s">
        <v>32</v>
      </c>
      <c r="BH18" s="17" t="s">
        <v>32</v>
      </c>
      <c r="BI18" s="17" t="s">
        <v>32</v>
      </c>
      <c r="BJ18" s="17" t="s">
        <v>32</v>
      </c>
      <c r="BK18" s="17" t="s">
        <v>32</v>
      </c>
      <c r="BL18" s="17"/>
      <c r="BM18" s="17"/>
      <c r="BN18" s="17"/>
      <c r="BO18" s="73"/>
      <c r="BP18" s="73"/>
    </row>
    <row r="19" customFormat="false" ht="12.75" hidden="false" customHeight="false" outlineLevel="0" collapsed="false">
      <c r="A19" s="71" t="s">
        <v>136</v>
      </c>
      <c r="B19" s="17" t="s">
        <v>1597</v>
      </c>
      <c r="C19" s="17" t="s">
        <v>1589</v>
      </c>
      <c r="D19" s="17" t="s">
        <v>1597</v>
      </c>
      <c r="E19" s="17" t="s">
        <v>1597</v>
      </c>
      <c r="F19" s="17" t="s">
        <v>1591</v>
      </c>
      <c r="G19" s="17" t="s">
        <v>1608</v>
      </c>
      <c r="H19" s="17" t="s">
        <v>1594</v>
      </c>
      <c r="I19" s="17" t="s">
        <v>1602</v>
      </c>
      <c r="J19" s="17" t="s">
        <v>1594</v>
      </c>
      <c r="K19" s="17" t="s">
        <v>1589</v>
      </c>
      <c r="L19" s="17" t="s">
        <v>1591</v>
      </c>
      <c r="M19" s="17" t="s">
        <v>32</v>
      </c>
      <c r="N19" s="17" t="s">
        <v>32</v>
      </c>
      <c r="O19" s="17" t="s">
        <v>32</v>
      </c>
      <c r="P19" s="17" t="s">
        <v>32</v>
      </c>
      <c r="Q19" s="17" t="s">
        <v>32</v>
      </c>
      <c r="R19" s="17" t="s">
        <v>32</v>
      </c>
      <c r="S19" s="17" t="s">
        <v>32</v>
      </c>
      <c r="T19" s="17" t="s">
        <v>32</v>
      </c>
      <c r="U19" s="73" t="n">
        <v>1</v>
      </c>
      <c r="V19" s="73" t="s">
        <v>32</v>
      </c>
      <c r="W19" s="73" t="s">
        <v>32</v>
      </c>
      <c r="X19" s="73" t="s">
        <v>32</v>
      </c>
      <c r="Y19" s="73" t="n">
        <v>1</v>
      </c>
      <c r="Z19" s="73" t="s">
        <v>32</v>
      </c>
      <c r="AA19" s="73" t="s">
        <v>32</v>
      </c>
      <c r="AB19" s="73" t="s">
        <v>32</v>
      </c>
      <c r="AC19" s="73" t="n">
        <v>1</v>
      </c>
      <c r="AD19" s="73" t="s">
        <v>32</v>
      </c>
      <c r="AE19" s="73" t="s">
        <v>32</v>
      </c>
      <c r="AF19" s="73" t="s">
        <v>32</v>
      </c>
      <c r="AG19" s="73" t="n">
        <v>2</v>
      </c>
      <c r="AH19" s="73" t="s">
        <v>32</v>
      </c>
      <c r="AI19" s="73" t="s">
        <v>32</v>
      </c>
      <c r="AJ19" s="73" t="n">
        <v>1</v>
      </c>
      <c r="AK19" s="73" t="s">
        <v>32</v>
      </c>
      <c r="AL19" s="73" t="s">
        <v>32</v>
      </c>
      <c r="AM19" s="73" t="n">
        <v>1</v>
      </c>
      <c r="AN19" s="73" t="s">
        <v>32</v>
      </c>
      <c r="AO19" s="73" t="s">
        <v>32</v>
      </c>
      <c r="AP19" s="73" t="n">
        <v>2</v>
      </c>
      <c r="AQ19" s="73" t="s">
        <v>32</v>
      </c>
      <c r="AR19" s="73" t="s">
        <v>32</v>
      </c>
      <c r="AS19" s="73" t="s">
        <v>32</v>
      </c>
      <c r="AT19" s="73" t="n">
        <v>1</v>
      </c>
      <c r="AU19" s="73" t="s">
        <v>32</v>
      </c>
      <c r="AV19" s="73" t="n">
        <v>1</v>
      </c>
      <c r="AW19" s="73" t="s">
        <v>32</v>
      </c>
      <c r="AX19" s="73" t="s">
        <v>32</v>
      </c>
      <c r="AY19" s="73" t="s">
        <v>32</v>
      </c>
      <c r="AZ19" s="73" t="s">
        <v>32</v>
      </c>
      <c r="BA19" s="17" t="s">
        <v>32</v>
      </c>
      <c r="BB19" s="17" t="s">
        <v>32</v>
      </c>
      <c r="BC19" s="17" t="s">
        <v>32</v>
      </c>
      <c r="BD19" s="17" t="s">
        <v>32</v>
      </c>
      <c r="BE19" s="17" t="s">
        <v>32</v>
      </c>
      <c r="BF19" s="17" t="s">
        <v>32</v>
      </c>
      <c r="BG19" s="17" t="s">
        <v>32</v>
      </c>
      <c r="BH19" s="17" t="s">
        <v>32</v>
      </c>
      <c r="BI19" s="17" t="s">
        <v>32</v>
      </c>
      <c r="BJ19" s="17" t="s">
        <v>32</v>
      </c>
      <c r="BK19" s="17" t="s">
        <v>32</v>
      </c>
      <c r="BL19" s="17"/>
      <c r="BM19" s="17"/>
      <c r="BN19" s="17"/>
      <c r="BO19" s="73"/>
      <c r="BP19" s="73"/>
    </row>
    <row r="20" customFormat="false" ht="12.75" hidden="false" customHeight="false" outlineLevel="0" collapsed="false">
      <c r="A20" s="71" t="s">
        <v>1481</v>
      </c>
      <c r="B20" s="17" t="s">
        <v>1610</v>
      </c>
      <c r="C20" s="17" t="s">
        <v>1594</v>
      </c>
      <c r="D20" s="17" t="s">
        <v>1611</v>
      </c>
      <c r="E20" s="17" t="s">
        <v>1589</v>
      </c>
      <c r="F20" s="17" t="s">
        <v>1601</v>
      </c>
      <c r="G20" s="17" t="s">
        <v>1594</v>
      </c>
      <c r="H20" s="17" t="s">
        <v>1597</v>
      </c>
      <c r="I20" s="17" t="s">
        <v>1594</v>
      </c>
      <c r="J20" s="17" t="s">
        <v>1594</v>
      </c>
      <c r="K20" s="17" t="s">
        <v>1597</v>
      </c>
      <c r="L20" s="17" t="s">
        <v>1591</v>
      </c>
      <c r="M20" s="17" t="s">
        <v>32</v>
      </c>
      <c r="N20" s="17" t="s">
        <v>32</v>
      </c>
      <c r="O20" s="17" t="s">
        <v>32</v>
      </c>
      <c r="P20" s="17" t="s">
        <v>32</v>
      </c>
      <c r="Q20" s="17" t="s">
        <v>32</v>
      </c>
      <c r="R20" s="17" t="s">
        <v>32</v>
      </c>
      <c r="S20" s="17" t="s">
        <v>32</v>
      </c>
      <c r="T20" s="17" t="s">
        <v>32</v>
      </c>
      <c r="U20" s="73" t="n">
        <v>0</v>
      </c>
      <c r="V20" s="73" t="s">
        <v>32</v>
      </c>
      <c r="W20" s="73" t="s">
        <v>32</v>
      </c>
      <c r="X20" s="73" t="s">
        <v>32</v>
      </c>
      <c r="Y20" s="73" t="n">
        <v>1</v>
      </c>
      <c r="Z20" s="73" t="s">
        <v>32</v>
      </c>
      <c r="AA20" s="73" t="s">
        <v>32</v>
      </c>
      <c r="AB20" s="73" t="s">
        <v>32</v>
      </c>
      <c r="AC20" s="73" t="n">
        <v>1</v>
      </c>
      <c r="AD20" s="73" t="s">
        <v>32</v>
      </c>
      <c r="AE20" s="73" t="s">
        <v>32</v>
      </c>
      <c r="AF20" s="73" t="s">
        <v>32</v>
      </c>
      <c r="AG20" s="73" t="n">
        <v>1</v>
      </c>
      <c r="AH20" s="73" t="s">
        <v>32</v>
      </c>
      <c r="AI20" s="73" t="s">
        <v>32</v>
      </c>
      <c r="AJ20" s="73" t="n">
        <v>2</v>
      </c>
      <c r="AK20" s="73" t="s">
        <v>32</v>
      </c>
      <c r="AL20" s="73" t="s">
        <v>32</v>
      </c>
      <c r="AM20" s="73" t="n">
        <v>1</v>
      </c>
      <c r="AN20" s="73" t="s">
        <v>32</v>
      </c>
      <c r="AO20" s="73" t="s">
        <v>32</v>
      </c>
      <c r="AP20" s="73" t="n">
        <v>3</v>
      </c>
      <c r="AQ20" s="73" t="s">
        <v>32</v>
      </c>
      <c r="AR20" s="73" t="s">
        <v>32</v>
      </c>
      <c r="AS20" s="73" t="s">
        <v>32</v>
      </c>
      <c r="AT20" s="73" t="n">
        <v>1</v>
      </c>
      <c r="AU20" s="73" t="s">
        <v>32</v>
      </c>
      <c r="AV20" s="73" t="n">
        <v>1</v>
      </c>
      <c r="AW20" s="73" t="n">
        <v>1</v>
      </c>
      <c r="AX20" s="73" t="s">
        <v>32</v>
      </c>
      <c r="AY20" s="73" t="n">
        <v>2</v>
      </c>
      <c r="AZ20" s="73" t="s">
        <v>32</v>
      </c>
      <c r="BA20" s="17" t="n">
        <v>2</v>
      </c>
      <c r="BB20" s="17" t="s">
        <v>32</v>
      </c>
      <c r="BC20" s="17" t="n">
        <v>1</v>
      </c>
      <c r="BD20" s="17" t="s">
        <v>32</v>
      </c>
      <c r="BE20" s="17" t="n">
        <v>2</v>
      </c>
      <c r="BF20" s="17" t="s">
        <v>32</v>
      </c>
      <c r="BG20" s="17" t="s">
        <v>32</v>
      </c>
      <c r="BH20" s="17" t="s">
        <v>32</v>
      </c>
      <c r="BI20" s="17" t="s">
        <v>32</v>
      </c>
      <c r="BJ20" s="17" t="s">
        <v>32</v>
      </c>
      <c r="BK20" s="17" t="s">
        <v>32</v>
      </c>
      <c r="BL20" s="17"/>
      <c r="BM20" s="17"/>
      <c r="BN20" s="17"/>
      <c r="BO20" s="73"/>
      <c r="BP20" s="73"/>
    </row>
    <row r="21" customFormat="false" ht="12.75" hidden="false" customHeight="false" outlineLevel="0" collapsed="false">
      <c r="A21" s="71" t="s">
        <v>148</v>
      </c>
      <c r="B21" s="17" t="s">
        <v>1602</v>
      </c>
      <c r="C21" s="17" t="s">
        <v>1607</v>
      </c>
      <c r="D21" s="17" t="s">
        <v>1589</v>
      </c>
      <c r="E21" s="17" t="s">
        <v>1594</v>
      </c>
      <c r="F21" s="17" t="s">
        <v>1597</v>
      </c>
      <c r="G21" s="17" t="s">
        <v>1597</v>
      </c>
      <c r="H21" s="17" t="s">
        <v>1597</v>
      </c>
      <c r="I21" s="17" t="s">
        <v>1591</v>
      </c>
      <c r="J21" s="17" t="s">
        <v>1611</v>
      </c>
      <c r="K21" s="17" t="s">
        <v>1607</v>
      </c>
      <c r="L21" s="17" t="s">
        <v>1594</v>
      </c>
      <c r="M21" s="17" t="s">
        <v>32</v>
      </c>
      <c r="N21" s="17" t="s">
        <v>32</v>
      </c>
      <c r="O21" s="17" t="s">
        <v>32</v>
      </c>
      <c r="P21" s="17" t="s">
        <v>32</v>
      </c>
      <c r="Q21" s="17" t="s">
        <v>32</v>
      </c>
      <c r="R21" s="17" t="s">
        <v>32</v>
      </c>
      <c r="S21" s="17" t="s">
        <v>32</v>
      </c>
      <c r="T21" s="17" t="s">
        <v>32</v>
      </c>
      <c r="U21" s="73" t="n">
        <v>1</v>
      </c>
      <c r="V21" s="73" t="s">
        <v>32</v>
      </c>
      <c r="W21" s="73" t="s">
        <v>32</v>
      </c>
      <c r="X21" s="73" t="s">
        <v>32</v>
      </c>
      <c r="Y21" s="73" t="n">
        <v>1</v>
      </c>
      <c r="Z21" s="73" t="s">
        <v>32</v>
      </c>
      <c r="AA21" s="73" t="s">
        <v>32</v>
      </c>
      <c r="AB21" s="73" t="s">
        <v>32</v>
      </c>
      <c r="AC21" s="73" t="n">
        <v>2</v>
      </c>
      <c r="AD21" s="73" t="s">
        <v>32</v>
      </c>
      <c r="AE21" s="73" t="s">
        <v>32</v>
      </c>
      <c r="AF21" s="73" t="s">
        <v>32</v>
      </c>
      <c r="AG21" s="73" t="n">
        <v>1</v>
      </c>
      <c r="AH21" s="73" t="s">
        <v>32</v>
      </c>
      <c r="AI21" s="73" t="s">
        <v>32</v>
      </c>
      <c r="AJ21" s="73" t="n">
        <v>1</v>
      </c>
      <c r="AK21" s="73" t="s">
        <v>32</v>
      </c>
      <c r="AL21" s="73" t="s">
        <v>32</v>
      </c>
      <c r="AM21" s="73" t="n">
        <v>1</v>
      </c>
      <c r="AN21" s="73" t="s">
        <v>32</v>
      </c>
      <c r="AO21" s="73" t="s">
        <v>32</v>
      </c>
      <c r="AP21" s="73" t="n">
        <v>1</v>
      </c>
      <c r="AQ21" s="73" t="s">
        <v>32</v>
      </c>
      <c r="AR21" s="73" t="s">
        <v>32</v>
      </c>
      <c r="AS21" s="73" t="s">
        <v>32</v>
      </c>
      <c r="AT21" s="73" t="n">
        <v>0</v>
      </c>
      <c r="AU21" s="73" t="s">
        <v>32</v>
      </c>
      <c r="AV21" s="73" t="n">
        <v>1</v>
      </c>
      <c r="AW21" s="73" t="s">
        <v>32</v>
      </c>
      <c r="AX21" s="73" t="s">
        <v>32</v>
      </c>
      <c r="AY21" s="73" t="n">
        <v>1</v>
      </c>
      <c r="AZ21" s="73" t="s">
        <v>32</v>
      </c>
      <c r="BA21" s="17" t="n">
        <v>1</v>
      </c>
      <c r="BB21" s="17" t="s">
        <v>32</v>
      </c>
      <c r="BC21" s="17" t="s">
        <v>32</v>
      </c>
      <c r="BD21" s="17" t="s">
        <v>32</v>
      </c>
      <c r="BE21" s="17" t="s">
        <v>32</v>
      </c>
      <c r="BF21" s="17" t="s">
        <v>32</v>
      </c>
      <c r="BG21" s="17" t="s">
        <v>32</v>
      </c>
      <c r="BH21" s="17" t="s">
        <v>32</v>
      </c>
      <c r="BI21" s="17" t="s">
        <v>32</v>
      </c>
      <c r="BJ21" s="17" t="s">
        <v>32</v>
      </c>
      <c r="BK21" s="17" t="s">
        <v>32</v>
      </c>
      <c r="BL21" s="17"/>
      <c r="BM21" s="17"/>
      <c r="BN21" s="17"/>
      <c r="BO21" s="73"/>
      <c r="BP21" s="73"/>
    </row>
    <row r="22" customFormat="false" ht="12.75" hidden="false" customHeight="false" outlineLevel="0" collapsed="false">
      <c r="A22" s="71" t="s">
        <v>152</v>
      </c>
      <c r="B22" s="17" t="s">
        <v>1594</v>
      </c>
      <c r="C22" s="17" t="s">
        <v>1607</v>
      </c>
      <c r="D22" s="17" t="s">
        <v>1587</v>
      </c>
      <c r="E22" s="17" t="s">
        <v>1611</v>
      </c>
      <c r="F22" s="17" t="s">
        <v>1607</v>
      </c>
      <c r="G22" s="17" t="s">
        <v>1603</v>
      </c>
      <c r="H22" s="17" t="s">
        <v>1603</v>
      </c>
      <c r="I22" s="17" t="s">
        <v>1603</v>
      </c>
      <c r="J22" s="17" t="s">
        <v>1592</v>
      </c>
      <c r="K22" s="17" t="s">
        <v>1601</v>
      </c>
      <c r="L22" s="17" t="s">
        <v>1603</v>
      </c>
      <c r="M22" s="17" t="s">
        <v>32</v>
      </c>
      <c r="N22" s="17" t="s">
        <v>32</v>
      </c>
      <c r="O22" s="17" t="s">
        <v>32</v>
      </c>
      <c r="P22" s="17" t="s">
        <v>32</v>
      </c>
      <c r="Q22" s="17" t="s">
        <v>32</v>
      </c>
      <c r="R22" s="17" t="s">
        <v>32</v>
      </c>
      <c r="S22" s="17" t="s">
        <v>32</v>
      </c>
      <c r="T22" s="17" t="s">
        <v>32</v>
      </c>
      <c r="U22" s="73" t="n">
        <v>1</v>
      </c>
      <c r="V22" s="73" t="n">
        <v>1</v>
      </c>
      <c r="W22" s="73" t="s">
        <v>32</v>
      </c>
      <c r="X22" s="73" t="s">
        <v>32</v>
      </c>
      <c r="Y22" s="73" t="n">
        <v>0</v>
      </c>
      <c r="Z22" s="73" t="s">
        <v>32</v>
      </c>
      <c r="AA22" s="73" t="s">
        <v>32</v>
      </c>
      <c r="AB22" s="73" t="s">
        <v>32</v>
      </c>
      <c r="AC22" s="73" t="n">
        <v>1</v>
      </c>
      <c r="AD22" s="73" t="s">
        <v>32</v>
      </c>
      <c r="AE22" s="73" t="s">
        <v>32</v>
      </c>
      <c r="AF22" s="73" t="s">
        <v>32</v>
      </c>
      <c r="AG22" s="73" t="n">
        <v>0</v>
      </c>
      <c r="AH22" s="73" t="s">
        <v>32</v>
      </c>
      <c r="AI22" s="73" t="s">
        <v>32</v>
      </c>
      <c r="AJ22" s="73" t="n">
        <v>0</v>
      </c>
      <c r="AK22" s="73" t="s">
        <v>32</v>
      </c>
      <c r="AL22" s="73" t="s">
        <v>32</v>
      </c>
      <c r="AM22" s="73" t="n">
        <v>0</v>
      </c>
      <c r="AN22" s="73" t="s">
        <v>32</v>
      </c>
      <c r="AO22" s="73" t="s">
        <v>32</v>
      </c>
      <c r="AP22" s="73" t="n">
        <v>3</v>
      </c>
      <c r="AQ22" s="73" t="s">
        <v>32</v>
      </c>
      <c r="AR22" s="73" t="s">
        <v>32</v>
      </c>
      <c r="AS22" s="73" t="s">
        <v>32</v>
      </c>
      <c r="AT22" s="73" t="n">
        <v>1</v>
      </c>
      <c r="AU22" s="73" t="s">
        <v>32</v>
      </c>
      <c r="AV22" s="73" t="n">
        <v>1</v>
      </c>
      <c r="AW22" s="73" t="n">
        <v>1</v>
      </c>
      <c r="AX22" s="73" t="s">
        <v>32</v>
      </c>
      <c r="AY22" s="73" t="n">
        <v>1</v>
      </c>
      <c r="AZ22" s="73" t="s">
        <v>32</v>
      </c>
      <c r="BA22" s="17" t="n">
        <v>1</v>
      </c>
      <c r="BB22" s="17" t="n">
        <v>1</v>
      </c>
      <c r="BC22" s="17" t="s">
        <v>32</v>
      </c>
      <c r="BD22" s="17" t="s">
        <v>32</v>
      </c>
      <c r="BE22" s="17" t="s">
        <v>32</v>
      </c>
      <c r="BF22" s="17" t="s">
        <v>32</v>
      </c>
      <c r="BG22" s="17" t="s">
        <v>32</v>
      </c>
      <c r="BH22" s="17" t="s">
        <v>32</v>
      </c>
      <c r="BI22" s="17" t="s">
        <v>32</v>
      </c>
      <c r="BJ22" s="17" t="s">
        <v>32</v>
      </c>
      <c r="BK22" s="17" t="s">
        <v>32</v>
      </c>
      <c r="BL22" s="17"/>
      <c r="BM22" s="17"/>
      <c r="BN22" s="17"/>
      <c r="BO22" s="73"/>
      <c r="BP22" s="73"/>
    </row>
    <row r="23" customFormat="false" ht="12.75" hidden="false" customHeight="false" outlineLevel="0" collapsed="false">
      <c r="A23" s="71" t="s">
        <v>158</v>
      </c>
      <c r="B23" s="17" t="s">
        <v>1603</v>
      </c>
      <c r="C23" s="17" t="s">
        <v>1603</v>
      </c>
      <c r="D23" s="17" t="s">
        <v>1603</v>
      </c>
      <c r="E23" s="17" t="s">
        <v>1603</v>
      </c>
      <c r="F23" s="17" t="s">
        <v>1604</v>
      </c>
      <c r="G23" s="17" t="s">
        <v>1604</v>
      </c>
      <c r="H23" s="17" t="s">
        <v>1604</v>
      </c>
      <c r="I23" s="17" t="s">
        <v>1603</v>
      </c>
      <c r="J23" s="17" t="s">
        <v>32</v>
      </c>
      <c r="K23" s="17" t="s">
        <v>32</v>
      </c>
      <c r="L23" s="17" t="s">
        <v>32</v>
      </c>
      <c r="M23" s="17" t="s">
        <v>32</v>
      </c>
      <c r="N23" s="17" t="s">
        <v>32</v>
      </c>
      <c r="O23" s="17" t="s">
        <v>32</v>
      </c>
      <c r="P23" s="17" t="s">
        <v>32</v>
      </c>
      <c r="Q23" s="17" t="s">
        <v>32</v>
      </c>
      <c r="R23" s="17" t="s">
        <v>32</v>
      </c>
      <c r="S23" s="17" t="s">
        <v>32</v>
      </c>
      <c r="T23" s="17" t="s">
        <v>32</v>
      </c>
      <c r="U23" s="73" t="n">
        <v>0</v>
      </c>
      <c r="V23" s="73" t="s">
        <v>32</v>
      </c>
      <c r="W23" s="73" t="s">
        <v>32</v>
      </c>
      <c r="X23" s="73" t="s">
        <v>32</v>
      </c>
      <c r="Y23" s="73" t="n">
        <v>0</v>
      </c>
      <c r="Z23" s="73" t="s">
        <v>32</v>
      </c>
      <c r="AA23" s="73" t="s">
        <v>32</v>
      </c>
      <c r="AB23" s="73" t="s">
        <v>32</v>
      </c>
      <c r="AC23" s="73" t="n">
        <v>1</v>
      </c>
      <c r="AD23" s="73" t="s">
        <v>32</v>
      </c>
      <c r="AE23" s="73" t="s">
        <v>32</v>
      </c>
      <c r="AF23" s="73" t="s">
        <v>32</v>
      </c>
      <c r="AG23" s="73" t="n">
        <v>1</v>
      </c>
      <c r="AH23" s="73" t="s">
        <v>32</v>
      </c>
      <c r="AI23" s="73" t="s">
        <v>32</v>
      </c>
      <c r="AJ23" s="73" t="n">
        <v>1</v>
      </c>
      <c r="AK23" s="73" t="s">
        <v>32</v>
      </c>
      <c r="AL23" s="73" t="s">
        <v>32</v>
      </c>
      <c r="AM23" s="73" t="n">
        <v>0</v>
      </c>
      <c r="AN23" s="73" t="s">
        <v>32</v>
      </c>
      <c r="AO23" s="73" t="s">
        <v>32</v>
      </c>
      <c r="AP23" s="73" t="n">
        <v>0</v>
      </c>
      <c r="AQ23" s="73" t="s">
        <v>32</v>
      </c>
      <c r="AR23" s="73" t="s">
        <v>32</v>
      </c>
      <c r="AS23" s="73" t="s">
        <v>32</v>
      </c>
      <c r="AT23" s="73" t="n">
        <v>1</v>
      </c>
      <c r="AU23" s="73" t="s">
        <v>32</v>
      </c>
      <c r="AV23" s="73" t="s">
        <v>32</v>
      </c>
      <c r="AW23" s="73" t="s">
        <v>32</v>
      </c>
      <c r="AX23" s="73" t="s">
        <v>32</v>
      </c>
      <c r="AY23" s="73" t="s">
        <v>32</v>
      </c>
      <c r="AZ23" s="73" t="s">
        <v>32</v>
      </c>
      <c r="BA23" s="17" t="s">
        <v>32</v>
      </c>
      <c r="BB23" s="17" t="s">
        <v>32</v>
      </c>
      <c r="BC23" s="17" t="s">
        <v>32</v>
      </c>
      <c r="BD23" s="17" t="s">
        <v>32</v>
      </c>
      <c r="BE23" s="17" t="s">
        <v>32</v>
      </c>
      <c r="BF23" s="17" t="s">
        <v>32</v>
      </c>
      <c r="BG23" s="17" t="s">
        <v>32</v>
      </c>
      <c r="BH23" s="17" t="s">
        <v>32</v>
      </c>
      <c r="BI23" s="17" t="s">
        <v>32</v>
      </c>
      <c r="BJ23" s="17" t="s">
        <v>32</v>
      </c>
      <c r="BK23" s="17" t="s">
        <v>32</v>
      </c>
      <c r="BL23" s="17"/>
      <c r="BM23" s="17"/>
      <c r="BN23" s="17"/>
      <c r="BO23" s="73"/>
      <c r="BP23" s="73"/>
    </row>
    <row r="24" customFormat="false" ht="12.75" hidden="false" customHeight="false" outlineLevel="0" collapsed="false">
      <c r="A24" s="71" t="s">
        <v>163</v>
      </c>
      <c r="B24" s="17" t="s">
        <v>1593</v>
      </c>
      <c r="C24" s="17" t="s">
        <v>1603</v>
      </c>
      <c r="D24" s="17" t="s">
        <v>1604</v>
      </c>
      <c r="E24" s="17" t="s">
        <v>1604</v>
      </c>
      <c r="F24" s="17" t="s">
        <v>1604</v>
      </c>
      <c r="G24" s="17" t="s">
        <v>32</v>
      </c>
      <c r="H24" s="17" t="s">
        <v>32</v>
      </c>
      <c r="I24" s="17" t="s">
        <v>32</v>
      </c>
      <c r="J24" s="17" t="s">
        <v>32</v>
      </c>
      <c r="K24" s="17" t="s">
        <v>32</v>
      </c>
      <c r="L24" s="17" t="s">
        <v>32</v>
      </c>
      <c r="M24" s="17" t="s">
        <v>32</v>
      </c>
      <c r="N24" s="17" t="s">
        <v>32</v>
      </c>
      <c r="O24" s="17" t="s">
        <v>32</v>
      </c>
      <c r="P24" s="17" t="s">
        <v>32</v>
      </c>
      <c r="Q24" s="17" t="s">
        <v>32</v>
      </c>
      <c r="R24" s="17" t="s">
        <v>32</v>
      </c>
      <c r="S24" s="17" t="s">
        <v>32</v>
      </c>
      <c r="T24" s="17" t="s">
        <v>32</v>
      </c>
      <c r="U24" s="73" t="n">
        <v>3</v>
      </c>
      <c r="V24" s="73" t="s">
        <v>32</v>
      </c>
      <c r="W24" s="73" t="s">
        <v>32</v>
      </c>
      <c r="X24" s="73" t="s">
        <v>32</v>
      </c>
      <c r="Y24" s="73" t="n">
        <v>1</v>
      </c>
      <c r="Z24" s="73" t="s">
        <v>32</v>
      </c>
      <c r="AA24" s="73" t="s">
        <v>32</v>
      </c>
      <c r="AB24" s="73" t="s">
        <v>32</v>
      </c>
      <c r="AC24" s="73" t="n">
        <v>2</v>
      </c>
      <c r="AD24" s="73" t="s">
        <v>32</v>
      </c>
      <c r="AE24" s="73" t="s">
        <v>32</v>
      </c>
      <c r="AF24" s="73" t="s">
        <v>32</v>
      </c>
      <c r="AG24" s="73" t="n">
        <v>2</v>
      </c>
      <c r="AH24" s="73" t="s">
        <v>32</v>
      </c>
      <c r="AI24" s="73" t="s">
        <v>32</v>
      </c>
      <c r="AJ24" s="73" t="n">
        <v>2</v>
      </c>
      <c r="AK24" s="73" t="s">
        <v>32</v>
      </c>
      <c r="AL24" s="73" t="s">
        <v>32</v>
      </c>
      <c r="AM24" s="73" t="s">
        <v>32</v>
      </c>
      <c r="AN24" s="73" t="s">
        <v>32</v>
      </c>
      <c r="AO24" s="73" t="s">
        <v>32</v>
      </c>
      <c r="AP24" s="73" t="s">
        <v>32</v>
      </c>
      <c r="AQ24" s="73" t="s">
        <v>32</v>
      </c>
      <c r="AR24" s="73" t="s">
        <v>32</v>
      </c>
      <c r="AS24" s="73" t="s">
        <v>32</v>
      </c>
      <c r="AT24" s="73" t="s">
        <v>32</v>
      </c>
      <c r="AU24" s="73" t="s">
        <v>32</v>
      </c>
      <c r="AV24" s="73" t="s">
        <v>32</v>
      </c>
      <c r="AW24" s="73" t="s">
        <v>32</v>
      </c>
      <c r="AX24" s="73" t="s">
        <v>32</v>
      </c>
      <c r="AY24" s="73" t="s">
        <v>32</v>
      </c>
      <c r="AZ24" s="73" t="s">
        <v>32</v>
      </c>
      <c r="BA24" s="17" t="s">
        <v>32</v>
      </c>
      <c r="BB24" s="17" t="s">
        <v>32</v>
      </c>
      <c r="BC24" s="17" t="s">
        <v>32</v>
      </c>
      <c r="BD24" s="17" t="s">
        <v>32</v>
      </c>
      <c r="BE24" s="17" t="s">
        <v>32</v>
      </c>
      <c r="BF24" s="17" t="s">
        <v>32</v>
      </c>
      <c r="BG24" s="17" t="s">
        <v>32</v>
      </c>
      <c r="BH24" s="17" t="s">
        <v>32</v>
      </c>
      <c r="BI24" s="17" t="s">
        <v>32</v>
      </c>
      <c r="BJ24" s="17" t="s">
        <v>32</v>
      </c>
      <c r="BK24" s="17" t="s">
        <v>32</v>
      </c>
      <c r="BL24" s="17"/>
      <c r="BM24" s="17"/>
      <c r="BN24" s="17"/>
      <c r="BO24" s="73"/>
      <c r="BP24" s="73"/>
    </row>
    <row r="25" customFormat="false" ht="12.75" hidden="false" customHeight="false" outlineLevel="0" collapsed="false">
      <c r="A25" s="71" t="s">
        <v>168</v>
      </c>
      <c r="B25" s="17" t="s">
        <v>1600</v>
      </c>
      <c r="C25" s="17" t="s">
        <v>1593</v>
      </c>
      <c r="D25" s="17" t="s">
        <v>1602</v>
      </c>
      <c r="E25" s="17" t="s">
        <v>1588</v>
      </c>
      <c r="F25" s="17" t="s">
        <v>1604</v>
      </c>
      <c r="G25" s="17" t="s">
        <v>1589</v>
      </c>
      <c r="H25" s="17" t="s">
        <v>1603</v>
      </c>
      <c r="I25" s="17" t="s">
        <v>1603</v>
      </c>
      <c r="J25" s="17" t="s">
        <v>1597</v>
      </c>
      <c r="K25" s="17" t="s">
        <v>32</v>
      </c>
      <c r="L25" s="17" t="s">
        <v>32</v>
      </c>
      <c r="M25" s="17" t="s">
        <v>32</v>
      </c>
      <c r="N25" s="17" t="s">
        <v>32</v>
      </c>
      <c r="O25" s="17" t="s">
        <v>32</v>
      </c>
      <c r="P25" s="17" t="s">
        <v>32</v>
      </c>
      <c r="Q25" s="17" t="s">
        <v>32</v>
      </c>
      <c r="R25" s="17" t="s">
        <v>32</v>
      </c>
      <c r="S25" s="17" t="s">
        <v>32</v>
      </c>
      <c r="T25" s="17" t="s">
        <v>32</v>
      </c>
      <c r="U25" s="73" t="n">
        <v>1</v>
      </c>
      <c r="V25" s="73" t="s">
        <v>32</v>
      </c>
      <c r="W25" s="73" t="s">
        <v>32</v>
      </c>
      <c r="X25" s="73" t="s">
        <v>32</v>
      </c>
      <c r="Y25" s="73" t="n">
        <v>3</v>
      </c>
      <c r="Z25" s="73" t="n">
        <v>3</v>
      </c>
      <c r="AA25" s="73" t="s">
        <v>32</v>
      </c>
      <c r="AB25" s="73" t="s">
        <v>32</v>
      </c>
      <c r="AC25" s="73" t="n">
        <v>3</v>
      </c>
      <c r="AD25" s="73" t="s">
        <v>32</v>
      </c>
      <c r="AE25" s="73" t="s">
        <v>32</v>
      </c>
      <c r="AF25" s="73" t="s">
        <v>32</v>
      </c>
      <c r="AG25" s="73" t="n">
        <v>1</v>
      </c>
      <c r="AH25" s="73" t="s">
        <v>32</v>
      </c>
      <c r="AI25" s="73" t="s">
        <v>32</v>
      </c>
      <c r="AJ25" s="73" t="n">
        <v>1</v>
      </c>
      <c r="AK25" s="73" t="s">
        <v>32</v>
      </c>
      <c r="AL25" s="73" t="s">
        <v>32</v>
      </c>
      <c r="AM25" s="73" t="n">
        <v>1</v>
      </c>
      <c r="AN25" s="73" t="s">
        <v>32</v>
      </c>
      <c r="AO25" s="73" t="s">
        <v>32</v>
      </c>
      <c r="AP25" s="73" t="n">
        <v>1</v>
      </c>
      <c r="AQ25" s="73" t="s">
        <v>32</v>
      </c>
      <c r="AR25" s="73" t="s">
        <v>32</v>
      </c>
      <c r="AS25" s="73" t="s">
        <v>32</v>
      </c>
      <c r="AT25" s="73" t="n">
        <v>1</v>
      </c>
      <c r="AU25" s="73" t="s">
        <v>32</v>
      </c>
      <c r="AV25" s="73" t="n">
        <v>1</v>
      </c>
      <c r="AW25" s="73" t="s">
        <v>32</v>
      </c>
      <c r="AX25" s="73" t="s">
        <v>32</v>
      </c>
      <c r="AY25" s="73" t="s">
        <v>32</v>
      </c>
      <c r="AZ25" s="73" t="s">
        <v>32</v>
      </c>
      <c r="BA25" s="17" t="s">
        <v>32</v>
      </c>
      <c r="BB25" s="17" t="s">
        <v>32</v>
      </c>
      <c r="BC25" s="17" t="s">
        <v>32</v>
      </c>
      <c r="BD25" s="17" t="s">
        <v>32</v>
      </c>
      <c r="BE25" s="17" t="s">
        <v>32</v>
      </c>
      <c r="BF25" s="17" t="s">
        <v>32</v>
      </c>
      <c r="BG25" s="17" t="s">
        <v>32</v>
      </c>
      <c r="BH25" s="17" t="s">
        <v>32</v>
      </c>
      <c r="BI25" s="17" t="s">
        <v>32</v>
      </c>
      <c r="BJ25" s="17" t="s">
        <v>32</v>
      </c>
      <c r="BK25" s="17" t="s">
        <v>32</v>
      </c>
      <c r="BL25" s="17"/>
      <c r="BM25" s="17"/>
      <c r="BN25" s="17"/>
      <c r="BO25" s="73"/>
      <c r="BP25" s="73"/>
    </row>
    <row r="26" customFormat="false" ht="12.75" hidden="false" customHeight="false" outlineLevel="0" collapsed="false">
      <c r="A26" s="71" t="s">
        <v>171</v>
      </c>
      <c r="B26" s="17" t="s">
        <v>1591</v>
      </c>
      <c r="C26" s="17" t="s">
        <v>1591</v>
      </c>
      <c r="D26" s="17" t="s">
        <v>1593</v>
      </c>
      <c r="E26" s="17" t="s">
        <v>1594</v>
      </c>
      <c r="F26" s="17" t="s">
        <v>1602</v>
      </c>
      <c r="G26" s="17" t="s">
        <v>1607</v>
      </c>
      <c r="H26" s="17" t="s">
        <v>1594</v>
      </c>
      <c r="I26" s="17" t="s">
        <v>1607</v>
      </c>
      <c r="J26" s="17" t="s">
        <v>1593</v>
      </c>
      <c r="K26" s="17" t="s">
        <v>1598</v>
      </c>
      <c r="L26" s="17" t="s">
        <v>1593</v>
      </c>
      <c r="M26" s="17" t="s">
        <v>1601</v>
      </c>
      <c r="N26" s="17" t="s">
        <v>32</v>
      </c>
      <c r="O26" s="17" t="s">
        <v>32</v>
      </c>
      <c r="P26" s="17" t="s">
        <v>32</v>
      </c>
      <c r="Q26" s="17" t="s">
        <v>32</v>
      </c>
      <c r="R26" s="17" t="s">
        <v>32</v>
      </c>
      <c r="S26" s="17" t="s">
        <v>32</v>
      </c>
      <c r="T26" s="17" t="s">
        <v>32</v>
      </c>
      <c r="U26" s="73" t="n">
        <v>1</v>
      </c>
      <c r="V26" s="73" t="s">
        <v>32</v>
      </c>
      <c r="W26" s="73" t="s">
        <v>32</v>
      </c>
      <c r="X26" s="73" t="s">
        <v>32</v>
      </c>
      <c r="Y26" s="73" t="n">
        <v>1</v>
      </c>
      <c r="Z26" s="73" t="s">
        <v>32</v>
      </c>
      <c r="AA26" s="73" t="s">
        <v>32</v>
      </c>
      <c r="AB26" s="73" t="s">
        <v>32</v>
      </c>
      <c r="AC26" s="73" t="n">
        <v>1</v>
      </c>
      <c r="AD26" s="73" t="s">
        <v>32</v>
      </c>
      <c r="AE26" s="73" t="s">
        <v>32</v>
      </c>
      <c r="AF26" s="73" t="s">
        <v>32</v>
      </c>
      <c r="AG26" s="73" t="n">
        <v>1</v>
      </c>
      <c r="AH26" s="73" t="s">
        <v>32</v>
      </c>
      <c r="AI26" s="73" t="s">
        <v>32</v>
      </c>
      <c r="AJ26" s="73" t="n">
        <v>2</v>
      </c>
      <c r="AK26" s="73" t="s">
        <v>32</v>
      </c>
      <c r="AL26" s="73" t="s">
        <v>32</v>
      </c>
      <c r="AM26" s="73" t="n">
        <v>0</v>
      </c>
      <c r="AN26" s="73" t="s">
        <v>32</v>
      </c>
      <c r="AO26" s="73" t="s">
        <v>32</v>
      </c>
      <c r="AP26" s="73" t="n">
        <v>1</v>
      </c>
      <c r="AQ26" s="73" t="n">
        <v>1</v>
      </c>
      <c r="AR26" s="73" t="s">
        <v>32</v>
      </c>
      <c r="AS26" s="73" t="s">
        <v>32</v>
      </c>
      <c r="AT26" s="73" t="n">
        <v>0</v>
      </c>
      <c r="AU26" s="73" t="s">
        <v>32</v>
      </c>
      <c r="AV26" s="73" t="n">
        <v>1</v>
      </c>
      <c r="AW26" s="73" t="s">
        <v>32</v>
      </c>
      <c r="AX26" s="73" t="s">
        <v>32</v>
      </c>
      <c r="AY26" s="73" t="n">
        <v>0</v>
      </c>
      <c r="AZ26" s="73" t="s">
        <v>32</v>
      </c>
      <c r="BA26" s="17" t="n">
        <v>1</v>
      </c>
      <c r="BB26" s="17" t="s">
        <v>32</v>
      </c>
      <c r="BC26" s="17" t="n">
        <v>2</v>
      </c>
      <c r="BD26" s="17" t="s">
        <v>32</v>
      </c>
      <c r="BE26" s="17" t="s">
        <v>32</v>
      </c>
      <c r="BF26" s="17" t="s">
        <v>32</v>
      </c>
      <c r="BG26" s="17" t="s">
        <v>32</v>
      </c>
      <c r="BH26" s="17" t="s">
        <v>32</v>
      </c>
      <c r="BI26" s="17" t="s">
        <v>32</v>
      </c>
      <c r="BJ26" s="17" t="s">
        <v>32</v>
      </c>
      <c r="BK26" s="17" t="s">
        <v>32</v>
      </c>
      <c r="BL26" s="17"/>
      <c r="BM26" s="17"/>
      <c r="BN26" s="17"/>
      <c r="BO26" s="73"/>
      <c r="BP26" s="73"/>
    </row>
    <row r="27" customFormat="false" ht="12.75" hidden="false" customHeight="false" outlineLevel="0" collapsed="false">
      <c r="A27" s="71" t="s">
        <v>174</v>
      </c>
      <c r="B27" s="17" t="s">
        <v>1593</v>
      </c>
      <c r="C27" s="17" t="s">
        <v>1594</v>
      </c>
      <c r="D27" s="17" t="s">
        <v>1591</v>
      </c>
      <c r="E27" s="17" t="s">
        <v>1591</v>
      </c>
      <c r="F27" s="17" t="s">
        <v>1611</v>
      </c>
      <c r="G27" s="17" t="s">
        <v>1610</v>
      </c>
      <c r="H27" s="17" t="s">
        <v>1602</v>
      </c>
      <c r="I27" s="17" t="s">
        <v>1602</v>
      </c>
      <c r="J27" s="17" t="s">
        <v>1594</v>
      </c>
      <c r="K27" s="17" t="s">
        <v>1594</v>
      </c>
      <c r="L27" s="17" t="s">
        <v>1610</v>
      </c>
      <c r="M27" s="17" t="s">
        <v>1597</v>
      </c>
      <c r="N27" s="17" t="s">
        <v>1597</v>
      </c>
      <c r="O27" s="17" t="s">
        <v>1597</v>
      </c>
      <c r="P27" s="17" t="s">
        <v>1597</v>
      </c>
      <c r="Q27" s="17" t="s">
        <v>32</v>
      </c>
      <c r="R27" s="17" t="s">
        <v>32</v>
      </c>
      <c r="S27" s="17" t="s">
        <v>32</v>
      </c>
      <c r="T27" s="17" t="s">
        <v>32</v>
      </c>
      <c r="U27" s="73" t="n">
        <v>1</v>
      </c>
      <c r="V27" s="73" t="s">
        <v>32</v>
      </c>
      <c r="W27" s="73" t="s">
        <v>32</v>
      </c>
      <c r="X27" s="73" t="s">
        <v>32</v>
      </c>
      <c r="Y27" s="73" t="n">
        <v>1</v>
      </c>
      <c r="Z27" s="73" t="s">
        <v>32</v>
      </c>
      <c r="AA27" s="73" t="s">
        <v>32</v>
      </c>
      <c r="AB27" s="73" t="s">
        <v>32</v>
      </c>
      <c r="AC27" s="73" t="n">
        <v>1</v>
      </c>
      <c r="AD27" s="73" t="s">
        <v>32</v>
      </c>
      <c r="AE27" s="73" t="s">
        <v>32</v>
      </c>
      <c r="AF27" s="73" t="s">
        <v>32</v>
      </c>
      <c r="AG27" s="73" t="n">
        <v>0</v>
      </c>
      <c r="AH27" s="73" t="s">
        <v>32</v>
      </c>
      <c r="AI27" s="73" t="s">
        <v>32</v>
      </c>
      <c r="AJ27" s="73" t="n">
        <v>1</v>
      </c>
      <c r="AK27" s="73" t="s">
        <v>32</v>
      </c>
      <c r="AL27" s="73" t="s">
        <v>32</v>
      </c>
      <c r="AM27" s="73" t="n">
        <v>1</v>
      </c>
      <c r="AN27" s="73" t="s">
        <v>32</v>
      </c>
      <c r="AO27" s="73" t="s">
        <v>32</v>
      </c>
      <c r="AP27" s="73" t="n">
        <v>1</v>
      </c>
      <c r="AQ27" s="73" t="s">
        <v>32</v>
      </c>
      <c r="AR27" s="73" t="s">
        <v>32</v>
      </c>
      <c r="AS27" s="73" t="s">
        <v>32</v>
      </c>
      <c r="AT27" s="73" t="n">
        <v>1</v>
      </c>
      <c r="AU27" s="73" t="s">
        <v>32</v>
      </c>
      <c r="AV27" s="73" t="n">
        <v>1</v>
      </c>
      <c r="AW27" s="73" t="n">
        <v>1</v>
      </c>
      <c r="AX27" s="73" t="s">
        <v>32</v>
      </c>
      <c r="AY27" s="73" t="n">
        <v>0</v>
      </c>
      <c r="AZ27" s="73" t="s">
        <v>32</v>
      </c>
      <c r="BA27" s="17" t="n">
        <v>1</v>
      </c>
      <c r="BB27" s="17" t="s">
        <v>32</v>
      </c>
      <c r="BC27" s="17" t="n">
        <v>1</v>
      </c>
      <c r="BD27" s="17" t="s">
        <v>32</v>
      </c>
      <c r="BE27" s="17" t="n">
        <v>1</v>
      </c>
      <c r="BF27" s="17" t="n">
        <v>0</v>
      </c>
      <c r="BG27" s="17" t="n">
        <v>2</v>
      </c>
      <c r="BH27" s="17" t="s">
        <v>32</v>
      </c>
      <c r="BI27" s="17" t="s">
        <v>32</v>
      </c>
      <c r="BJ27" s="17" t="s">
        <v>32</v>
      </c>
      <c r="BK27" s="17" t="s">
        <v>32</v>
      </c>
      <c r="BL27" s="17"/>
      <c r="BM27" s="17"/>
      <c r="BN27" s="17"/>
      <c r="BO27" s="73"/>
      <c r="BP27" s="73"/>
    </row>
    <row r="28" customFormat="false" ht="12.75" hidden="false" customHeight="false" outlineLevel="0" collapsed="false">
      <c r="A28" s="71" t="s">
        <v>177</v>
      </c>
      <c r="B28" s="17" t="s">
        <v>1601</v>
      </c>
      <c r="C28" s="17" t="s">
        <v>1611</v>
      </c>
      <c r="D28" s="17" t="s">
        <v>1594</v>
      </c>
      <c r="E28" s="17" t="s">
        <v>1586</v>
      </c>
      <c r="F28" s="17" t="s">
        <v>1597</v>
      </c>
      <c r="G28" s="17" t="s">
        <v>1597</v>
      </c>
      <c r="H28" s="17" t="s">
        <v>1602</v>
      </c>
      <c r="I28" s="17" t="s">
        <v>1594</v>
      </c>
      <c r="J28" s="17" t="s">
        <v>1594</v>
      </c>
      <c r="K28" s="17" t="s">
        <v>32</v>
      </c>
      <c r="L28" s="17" t="s">
        <v>32</v>
      </c>
      <c r="M28" s="17" t="s">
        <v>32</v>
      </c>
      <c r="N28" s="17" t="s">
        <v>32</v>
      </c>
      <c r="O28" s="17" t="s">
        <v>32</v>
      </c>
      <c r="P28" s="17" t="s">
        <v>32</v>
      </c>
      <c r="Q28" s="17" t="s">
        <v>32</v>
      </c>
      <c r="R28" s="17" t="s">
        <v>32</v>
      </c>
      <c r="S28" s="17" t="s">
        <v>32</v>
      </c>
      <c r="T28" s="17" t="s">
        <v>32</v>
      </c>
      <c r="U28" s="73" t="n">
        <v>0</v>
      </c>
      <c r="V28" s="73" t="s">
        <v>32</v>
      </c>
      <c r="W28" s="73" t="s">
        <v>32</v>
      </c>
      <c r="X28" s="73" t="s">
        <v>32</v>
      </c>
      <c r="Y28" s="73" t="n">
        <v>0</v>
      </c>
      <c r="Z28" s="73" t="s">
        <v>32</v>
      </c>
      <c r="AA28" s="73" t="s">
        <v>32</v>
      </c>
      <c r="AB28" s="73" t="s">
        <v>32</v>
      </c>
      <c r="AC28" s="73" t="n">
        <v>1</v>
      </c>
      <c r="AD28" s="73" t="n">
        <v>1</v>
      </c>
      <c r="AE28" s="73" t="s">
        <v>32</v>
      </c>
      <c r="AF28" s="73" t="s">
        <v>32</v>
      </c>
      <c r="AG28" s="73" t="n">
        <v>1</v>
      </c>
      <c r="AH28" s="73" t="s">
        <v>32</v>
      </c>
      <c r="AI28" s="73" t="s">
        <v>32</v>
      </c>
      <c r="AJ28" s="73" t="n">
        <v>1</v>
      </c>
      <c r="AK28" s="73" t="s">
        <v>32</v>
      </c>
      <c r="AL28" s="73" t="s">
        <v>32</v>
      </c>
      <c r="AM28" s="73" t="n">
        <v>1</v>
      </c>
      <c r="AN28" s="73" t="s">
        <v>32</v>
      </c>
      <c r="AO28" s="73" t="s">
        <v>32</v>
      </c>
      <c r="AP28" s="73" t="n">
        <v>1</v>
      </c>
      <c r="AQ28" s="73" t="s">
        <v>32</v>
      </c>
      <c r="AR28" s="73" t="s">
        <v>32</v>
      </c>
      <c r="AS28" s="73" t="s">
        <v>32</v>
      </c>
      <c r="AT28" s="73" t="n">
        <v>0</v>
      </c>
      <c r="AU28" s="73" t="s">
        <v>32</v>
      </c>
      <c r="AV28" s="73" t="n">
        <v>1</v>
      </c>
      <c r="AW28" s="73" t="s">
        <v>32</v>
      </c>
      <c r="AX28" s="73" t="s">
        <v>32</v>
      </c>
      <c r="AY28" s="73" t="s">
        <v>32</v>
      </c>
      <c r="AZ28" s="73" t="s">
        <v>32</v>
      </c>
      <c r="BA28" s="17" t="s">
        <v>32</v>
      </c>
      <c r="BB28" s="17" t="s">
        <v>32</v>
      </c>
      <c r="BC28" s="17" t="s">
        <v>32</v>
      </c>
      <c r="BD28" s="17" t="s">
        <v>32</v>
      </c>
      <c r="BE28" s="17" t="s">
        <v>32</v>
      </c>
      <c r="BF28" s="17" t="s">
        <v>32</v>
      </c>
      <c r="BG28" s="17" t="s">
        <v>32</v>
      </c>
      <c r="BH28" s="17" t="s">
        <v>32</v>
      </c>
      <c r="BI28" s="17" t="s">
        <v>32</v>
      </c>
      <c r="BJ28" s="17" t="s">
        <v>32</v>
      </c>
      <c r="BK28" s="17" t="s">
        <v>32</v>
      </c>
      <c r="BL28" s="17"/>
      <c r="BM28" s="17"/>
      <c r="BN28" s="17"/>
      <c r="BO28" s="73"/>
      <c r="BP28" s="73"/>
    </row>
    <row r="29" customFormat="false" ht="12.75" hidden="false" customHeight="false" outlineLevel="0" collapsed="false">
      <c r="A29" s="71" t="s">
        <v>181</v>
      </c>
      <c r="B29" s="17" t="s">
        <v>1597</v>
      </c>
      <c r="C29" s="17" t="s">
        <v>1601</v>
      </c>
      <c r="D29" s="17" t="s">
        <v>1601</v>
      </c>
      <c r="E29" s="17" t="s">
        <v>1597</v>
      </c>
      <c r="F29" s="17" t="s">
        <v>1601</v>
      </c>
      <c r="G29" s="17" t="s">
        <v>1597</v>
      </c>
      <c r="H29" s="17" t="s">
        <v>1591</v>
      </c>
      <c r="I29" s="17" t="s">
        <v>1602</v>
      </c>
      <c r="J29" s="17" t="s">
        <v>1594</v>
      </c>
      <c r="K29" s="17" t="s">
        <v>1597</v>
      </c>
      <c r="L29" s="17" t="s">
        <v>1586</v>
      </c>
      <c r="M29" s="17" t="s">
        <v>1597</v>
      </c>
      <c r="N29" s="17" t="s">
        <v>32</v>
      </c>
      <c r="O29" s="17" t="s">
        <v>32</v>
      </c>
      <c r="P29" s="17" t="s">
        <v>32</v>
      </c>
      <c r="Q29" s="17" t="s">
        <v>32</v>
      </c>
      <c r="R29" s="17" t="s">
        <v>32</v>
      </c>
      <c r="S29" s="17" t="s">
        <v>32</v>
      </c>
      <c r="T29" s="17" t="s">
        <v>32</v>
      </c>
      <c r="U29" s="73" t="n">
        <v>0</v>
      </c>
      <c r="V29" s="73" t="s">
        <v>32</v>
      </c>
      <c r="W29" s="73" t="s">
        <v>32</v>
      </c>
      <c r="X29" s="73" t="s">
        <v>32</v>
      </c>
      <c r="Y29" s="73" t="n">
        <v>0</v>
      </c>
      <c r="Z29" s="73" t="s">
        <v>32</v>
      </c>
      <c r="AA29" s="73" t="s">
        <v>32</v>
      </c>
      <c r="AB29" s="73" t="s">
        <v>32</v>
      </c>
      <c r="AC29" s="73" t="n">
        <v>0</v>
      </c>
      <c r="AD29" s="73" t="s">
        <v>32</v>
      </c>
      <c r="AE29" s="73" t="s">
        <v>32</v>
      </c>
      <c r="AF29" s="73" t="s">
        <v>32</v>
      </c>
      <c r="AG29" s="73" t="n">
        <v>0</v>
      </c>
      <c r="AH29" s="73" t="s">
        <v>32</v>
      </c>
      <c r="AI29" s="73" t="s">
        <v>32</v>
      </c>
      <c r="AJ29" s="73" t="n">
        <v>0</v>
      </c>
      <c r="AK29" s="73" t="s">
        <v>32</v>
      </c>
      <c r="AL29" s="73" t="s">
        <v>32</v>
      </c>
      <c r="AM29" s="73" t="n">
        <v>0</v>
      </c>
      <c r="AN29" s="73" t="s">
        <v>32</v>
      </c>
      <c r="AO29" s="73" t="s">
        <v>32</v>
      </c>
      <c r="AP29" s="73" t="n">
        <v>0</v>
      </c>
      <c r="AQ29" s="73" t="s">
        <v>32</v>
      </c>
      <c r="AR29" s="73" t="s">
        <v>32</v>
      </c>
      <c r="AS29" s="73" t="s">
        <v>32</v>
      </c>
      <c r="AT29" s="73" t="n">
        <v>0</v>
      </c>
      <c r="AU29" s="73" t="s">
        <v>32</v>
      </c>
      <c r="AV29" s="73" t="n">
        <v>1</v>
      </c>
      <c r="AW29" s="73" t="s">
        <v>32</v>
      </c>
      <c r="AX29" s="73" t="s">
        <v>32</v>
      </c>
      <c r="AY29" s="73" t="n">
        <v>0</v>
      </c>
      <c r="AZ29" s="73" t="s">
        <v>32</v>
      </c>
      <c r="BA29" s="17" t="n">
        <v>0</v>
      </c>
      <c r="BB29" s="17" t="s">
        <v>32</v>
      </c>
      <c r="BC29" s="17" t="n">
        <v>1</v>
      </c>
      <c r="BD29" s="17" t="s">
        <v>32</v>
      </c>
      <c r="BE29" s="17" t="s">
        <v>32</v>
      </c>
      <c r="BF29" s="17" t="s">
        <v>32</v>
      </c>
      <c r="BG29" s="17" t="s">
        <v>32</v>
      </c>
      <c r="BH29" s="17" t="s">
        <v>32</v>
      </c>
      <c r="BI29" s="17" t="s">
        <v>32</v>
      </c>
      <c r="BJ29" s="17" t="s">
        <v>32</v>
      </c>
      <c r="BK29" s="17" t="s">
        <v>32</v>
      </c>
      <c r="BL29" s="17"/>
      <c r="BM29" s="17"/>
      <c r="BN29" s="17"/>
      <c r="BO29" s="73"/>
      <c r="BP29" s="73"/>
    </row>
    <row r="30" customFormat="false" ht="12.75" hidden="false" customHeight="false" outlineLevel="0" collapsed="false">
      <c r="A30" s="71" t="s">
        <v>184</v>
      </c>
      <c r="B30" s="17" t="s">
        <v>1594</v>
      </c>
      <c r="C30" s="17" t="s">
        <v>1602</v>
      </c>
      <c r="D30" s="17" t="s">
        <v>1586</v>
      </c>
      <c r="E30" s="17" t="s">
        <v>1611</v>
      </c>
      <c r="F30" s="17" t="s">
        <v>1597</v>
      </c>
      <c r="G30" s="17" t="s">
        <v>1591</v>
      </c>
      <c r="H30" s="17" t="s">
        <v>1611</v>
      </c>
      <c r="I30" s="17" t="s">
        <v>1597</v>
      </c>
      <c r="J30" s="17" t="s">
        <v>1591</v>
      </c>
      <c r="K30" s="17" t="s">
        <v>1597</v>
      </c>
      <c r="L30" s="17" t="s">
        <v>1597</v>
      </c>
      <c r="M30" s="17" t="s">
        <v>32</v>
      </c>
      <c r="N30" s="17" t="s">
        <v>32</v>
      </c>
      <c r="O30" s="17" t="s">
        <v>32</v>
      </c>
      <c r="P30" s="17" t="s">
        <v>32</v>
      </c>
      <c r="Q30" s="17" t="s">
        <v>32</v>
      </c>
      <c r="R30" s="17" t="s">
        <v>32</v>
      </c>
      <c r="S30" s="17" t="s">
        <v>32</v>
      </c>
      <c r="T30" s="17" t="s">
        <v>32</v>
      </c>
      <c r="U30" s="73" t="n">
        <v>1</v>
      </c>
      <c r="V30" s="73" t="s">
        <v>32</v>
      </c>
      <c r="W30" s="73" t="s">
        <v>32</v>
      </c>
      <c r="X30" s="73" t="s">
        <v>32</v>
      </c>
      <c r="Y30" s="73" t="n">
        <v>0</v>
      </c>
      <c r="Z30" s="73" t="s">
        <v>32</v>
      </c>
      <c r="AA30" s="73" t="s">
        <v>32</v>
      </c>
      <c r="AB30" s="73" t="s">
        <v>32</v>
      </c>
      <c r="AC30" s="73" t="n">
        <v>0</v>
      </c>
      <c r="AD30" s="73" t="s">
        <v>32</v>
      </c>
      <c r="AE30" s="73" t="s">
        <v>32</v>
      </c>
      <c r="AF30" s="73" t="s">
        <v>32</v>
      </c>
      <c r="AG30" s="73" t="n">
        <v>0</v>
      </c>
      <c r="AH30" s="73" t="s">
        <v>32</v>
      </c>
      <c r="AI30" s="73" t="s">
        <v>32</v>
      </c>
      <c r="AJ30" s="73" t="n">
        <v>0</v>
      </c>
      <c r="AK30" s="73" t="s">
        <v>32</v>
      </c>
      <c r="AL30" s="73" t="s">
        <v>32</v>
      </c>
      <c r="AM30" s="73" t="n">
        <v>1</v>
      </c>
      <c r="AN30" s="73" t="s">
        <v>32</v>
      </c>
      <c r="AO30" s="73" t="s">
        <v>32</v>
      </c>
      <c r="AP30" s="73" t="n">
        <v>0</v>
      </c>
      <c r="AQ30" s="73" t="s">
        <v>32</v>
      </c>
      <c r="AR30" s="73" t="s">
        <v>32</v>
      </c>
      <c r="AS30" s="73" t="s">
        <v>32</v>
      </c>
      <c r="AT30" s="73" t="n">
        <v>0</v>
      </c>
      <c r="AU30" s="73" t="s">
        <v>32</v>
      </c>
      <c r="AV30" s="73" t="n">
        <v>0</v>
      </c>
      <c r="AW30" s="73" t="s">
        <v>32</v>
      </c>
      <c r="AX30" s="73" t="s">
        <v>32</v>
      </c>
      <c r="AY30" s="73" t="n">
        <v>0</v>
      </c>
      <c r="AZ30" s="73" t="s">
        <v>32</v>
      </c>
      <c r="BA30" s="17" t="n">
        <v>1</v>
      </c>
      <c r="BB30" s="17" t="s">
        <v>32</v>
      </c>
      <c r="BC30" s="17" t="s">
        <v>32</v>
      </c>
      <c r="BD30" s="17" t="s">
        <v>32</v>
      </c>
      <c r="BE30" s="17" t="s">
        <v>32</v>
      </c>
      <c r="BF30" s="17" t="s">
        <v>32</v>
      </c>
      <c r="BG30" s="17" t="s">
        <v>32</v>
      </c>
      <c r="BH30" s="17" t="s">
        <v>32</v>
      </c>
      <c r="BI30" s="17" t="s">
        <v>32</v>
      </c>
      <c r="BJ30" s="17" t="s">
        <v>32</v>
      </c>
      <c r="BK30" s="17" t="s">
        <v>32</v>
      </c>
      <c r="BL30" s="17"/>
      <c r="BM30" s="17"/>
      <c r="BN30" s="17"/>
      <c r="BO30" s="73"/>
      <c r="BP30" s="73"/>
    </row>
    <row r="31" customFormat="false" ht="12.75" hidden="false" customHeight="false" outlineLevel="0" collapsed="false">
      <c r="A31" s="71" t="s">
        <v>187</v>
      </c>
      <c r="B31" s="17" t="s">
        <v>1597</v>
      </c>
      <c r="C31" s="17" t="s">
        <v>1591</v>
      </c>
      <c r="D31" s="17" t="s">
        <v>1607</v>
      </c>
      <c r="E31" s="17" t="s">
        <v>1597</v>
      </c>
      <c r="F31" s="17" t="s">
        <v>1607</v>
      </c>
      <c r="G31" s="17" t="s">
        <v>1602</v>
      </c>
      <c r="H31" s="17" t="s">
        <v>1587</v>
      </c>
      <c r="I31" s="17" t="s">
        <v>1607</v>
      </c>
      <c r="J31" s="17" t="s">
        <v>1597</v>
      </c>
      <c r="K31" s="17" t="s">
        <v>1597</v>
      </c>
      <c r="L31" s="17" t="s">
        <v>1597</v>
      </c>
      <c r="M31" s="17" t="s">
        <v>1594</v>
      </c>
      <c r="N31" s="17" t="s">
        <v>1607</v>
      </c>
      <c r="O31" s="17" t="s">
        <v>32</v>
      </c>
      <c r="P31" s="17" t="s">
        <v>32</v>
      </c>
      <c r="Q31" s="17" t="s">
        <v>32</v>
      </c>
      <c r="R31" s="17" t="s">
        <v>32</v>
      </c>
      <c r="S31" s="17" t="s">
        <v>32</v>
      </c>
      <c r="T31" s="17" t="s">
        <v>32</v>
      </c>
      <c r="U31" s="73" t="n">
        <v>1</v>
      </c>
      <c r="V31" s="73" t="s">
        <v>32</v>
      </c>
      <c r="W31" s="73" t="s">
        <v>32</v>
      </c>
      <c r="X31" s="73" t="s">
        <v>32</v>
      </c>
      <c r="Y31" s="73" t="n">
        <v>0</v>
      </c>
      <c r="Z31" s="73" t="s">
        <v>32</v>
      </c>
      <c r="AA31" s="73" t="s">
        <v>32</v>
      </c>
      <c r="AB31" s="73" t="s">
        <v>32</v>
      </c>
      <c r="AC31" s="73" t="n">
        <v>0</v>
      </c>
      <c r="AD31" s="73" t="s">
        <v>32</v>
      </c>
      <c r="AE31" s="73" t="s">
        <v>32</v>
      </c>
      <c r="AF31" s="73" t="s">
        <v>32</v>
      </c>
      <c r="AG31" s="73" t="n">
        <v>0</v>
      </c>
      <c r="AH31" s="73" t="s">
        <v>32</v>
      </c>
      <c r="AI31" s="73" t="s">
        <v>32</v>
      </c>
      <c r="AJ31" s="73" t="n">
        <v>0</v>
      </c>
      <c r="AK31" s="73" t="s">
        <v>32</v>
      </c>
      <c r="AL31" s="73" t="s">
        <v>32</v>
      </c>
      <c r="AM31" s="73" t="n">
        <v>0</v>
      </c>
      <c r="AN31" s="73" t="s">
        <v>32</v>
      </c>
      <c r="AO31" s="73" t="s">
        <v>32</v>
      </c>
      <c r="AP31" s="73" t="n">
        <v>0</v>
      </c>
      <c r="AQ31" s="73" t="s">
        <v>32</v>
      </c>
      <c r="AR31" s="73" t="s">
        <v>32</v>
      </c>
      <c r="AS31" s="73" t="s">
        <v>32</v>
      </c>
      <c r="AT31" s="73" t="n">
        <v>1</v>
      </c>
      <c r="AU31" s="73" t="s">
        <v>32</v>
      </c>
      <c r="AV31" s="73" t="n">
        <v>1</v>
      </c>
      <c r="AW31" s="73" t="s">
        <v>32</v>
      </c>
      <c r="AX31" s="73" t="s">
        <v>32</v>
      </c>
      <c r="AY31" s="73" t="n">
        <v>1</v>
      </c>
      <c r="AZ31" s="73" t="s">
        <v>32</v>
      </c>
      <c r="BA31" s="17" t="n">
        <v>0</v>
      </c>
      <c r="BB31" s="17" t="s">
        <v>32</v>
      </c>
      <c r="BC31" s="17" t="n">
        <v>1</v>
      </c>
      <c r="BD31" s="17" t="s">
        <v>32</v>
      </c>
      <c r="BE31" s="17" t="n">
        <v>2</v>
      </c>
      <c r="BF31" s="17" t="s">
        <v>32</v>
      </c>
      <c r="BG31" s="17" t="s">
        <v>32</v>
      </c>
      <c r="BH31" s="17" t="s">
        <v>32</v>
      </c>
      <c r="BI31" s="17" t="s">
        <v>32</v>
      </c>
      <c r="BJ31" s="17" t="s">
        <v>32</v>
      </c>
      <c r="BK31" s="17" t="s">
        <v>32</v>
      </c>
      <c r="BL31" s="17"/>
      <c r="BM31" s="17"/>
      <c r="BN31" s="17"/>
      <c r="BO31" s="73"/>
      <c r="BP31" s="73"/>
    </row>
    <row r="32" customFormat="false" ht="12.75" hidden="false" customHeight="false" outlineLevel="0" collapsed="false">
      <c r="A32" s="71" t="s">
        <v>191</v>
      </c>
      <c r="B32" s="17" t="s">
        <v>32</v>
      </c>
      <c r="C32" s="17" t="s">
        <v>32</v>
      </c>
      <c r="D32" s="17" t="s">
        <v>32</v>
      </c>
      <c r="E32" s="17" t="s">
        <v>32</v>
      </c>
      <c r="F32" s="17" t="s">
        <v>32</v>
      </c>
      <c r="G32" s="17" t="s">
        <v>32</v>
      </c>
      <c r="H32" s="17" t="s">
        <v>32</v>
      </c>
      <c r="I32" s="17" t="s">
        <v>32</v>
      </c>
      <c r="J32" s="17" t="s">
        <v>32</v>
      </c>
      <c r="K32" s="17" t="s">
        <v>32</v>
      </c>
      <c r="L32" s="17" t="s">
        <v>32</v>
      </c>
      <c r="M32" s="17" t="s">
        <v>32</v>
      </c>
      <c r="N32" s="17" t="s">
        <v>32</v>
      </c>
      <c r="O32" s="17" t="s">
        <v>32</v>
      </c>
      <c r="P32" s="17" t="s">
        <v>32</v>
      </c>
      <c r="Q32" s="17" t="s">
        <v>32</v>
      </c>
      <c r="R32" s="17" t="s">
        <v>32</v>
      </c>
      <c r="S32" s="17" t="s">
        <v>32</v>
      </c>
      <c r="T32" s="17" t="s">
        <v>32</v>
      </c>
      <c r="U32" s="73" t="s">
        <v>32</v>
      </c>
      <c r="V32" s="73" t="s">
        <v>32</v>
      </c>
      <c r="W32" s="73" t="s">
        <v>32</v>
      </c>
      <c r="X32" s="73" t="s">
        <v>32</v>
      </c>
      <c r="Y32" s="73" t="s">
        <v>32</v>
      </c>
      <c r="Z32" s="73" t="s">
        <v>32</v>
      </c>
      <c r="AA32" s="73" t="s">
        <v>32</v>
      </c>
      <c r="AB32" s="73" t="s">
        <v>32</v>
      </c>
      <c r="AC32" s="73" t="s">
        <v>32</v>
      </c>
      <c r="AD32" s="73" t="s">
        <v>32</v>
      </c>
      <c r="AE32" s="73" t="s">
        <v>32</v>
      </c>
      <c r="AF32" s="73" t="s">
        <v>32</v>
      </c>
      <c r="AG32" s="73" t="s">
        <v>32</v>
      </c>
      <c r="AH32" s="73" t="s">
        <v>32</v>
      </c>
      <c r="AI32" s="73" t="s">
        <v>32</v>
      </c>
      <c r="AJ32" s="73" t="s">
        <v>32</v>
      </c>
      <c r="AK32" s="73" t="s">
        <v>32</v>
      </c>
      <c r="AL32" s="73" t="s">
        <v>32</v>
      </c>
      <c r="AM32" s="73" t="s">
        <v>32</v>
      </c>
      <c r="AN32" s="73" t="s">
        <v>32</v>
      </c>
      <c r="AO32" s="73" t="s">
        <v>32</v>
      </c>
      <c r="AP32" s="73" t="s">
        <v>32</v>
      </c>
      <c r="AQ32" s="73" t="s">
        <v>32</v>
      </c>
      <c r="AR32" s="73" t="s">
        <v>32</v>
      </c>
      <c r="AS32" s="73" t="s">
        <v>32</v>
      </c>
      <c r="AT32" s="73" t="s">
        <v>32</v>
      </c>
      <c r="AU32" s="73" t="s">
        <v>32</v>
      </c>
      <c r="AV32" s="73" t="s">
        <v>32</v>
      </c>
      <c r="AW32" s="73" t="s">
        <v>32</v>
      </c>
      <c r="AX32" s="73" t="s">
        <v>32</v>
      </c>
      <c r="AY32" s="73" t="s">
        <v>32</v>
      </c>
      <c r="AZ32" s="73" t="s">
        <v>32</v>
      </c>
      <c r="BA32" s="17" t="s">
        <v>32</v>
      </c>
      <c r="BB32" s="17" t="s">
        <v>32</v>
      </c>
      <c r="BC32" s="17" t="s">
        <v>32</v>
      </c>
      <c r="BD32" s="17" t="s">
        <v>32</v>
      </c>
      <c r="BE32" s="17" t="s">
        <v>32</v>
      </c>
      <c r="BF32" s="17" t="s">
        <v>32</v>
      </c>
      <c r="BG32" s="17" t="s">
        <v>32</v>
      </c>
      <c r="BH32" s="17" t="s">
        <v>32</v>
      </c>
      <c r="BI32" s="17" t="s">
        <v>32</v>
      </c>
      <c r="BJ32" s="17" t="s">
        <v>32</v>
      </c>
      <c r="BK32" s="17" t="s">
        <v>32</v>
      </c>
      <c r="BL32" s="17"/>
      <c r="BM32" s="17"/>
      <c r="BN32" s="17"/>
      <c r="BO32" s="26"/>
      <c r="BP32" s="26"/>
    </row>
    <row r="33" customFormat="false" ht="12.75" hidden="false" customHeight="false" outlineLevel="0" collapsed="false">
      <c r="A33" s="71" t="s">
        <v>193</v>
      </c>
      <c r="B33" s="17" t="s">
        <v>32</v>
      </c>
      <c r="C33" s="17" t="s">
        <v>32</v>
      </c>
      <c r="D33" s="17" t="s">
        <v>32</v>
      </c>
      <c r="E33" s="17" t="s">
        <v>32</v>
      </c>
      <c r="F33" s="17" t="s">
        <v>32</v>
      </c>
      <c r="G33" s="17" t="s">
        <v>32</v>
      </c>
      <c r="H33" s="17" t="s">
        <v>32</v>
      </c>
      <c r="I33" s="17" t="s">
        <v>32</v>
      </c>
      <c r="J33" s="17" t="s">
        <v>32</v>
      </c>
      <c r="K33" s="17" t="s">
        <v>32</v>
      </c>
      <c r="L33" s="17" t="s">
        <v>32</v>
      </c>
      <c r="M33" s="17" t="s">
        <v>32</v>
      </c>
      <c r="N33" s="17" t="s">
        <v>32</v>
      </c>
      <c r="O33" s="17" t="s">
        <v>32</v>
      </c>
      <c r="P33" s="17" t="s">
        <v>32</v>
      </c>
      <c r="Q33" s="17" t="s">
        <v>32</v>
      </c>
      <c r="R33" s="17" t="s">
        <v>32</v>
      </c>
      <c r="S33" s="17" t="s">
        <v>32</v>
      </c>
      <c r="T33" s="17" t="s">
        <v>32</v>
      </c>
      <c r="U33" s="73" t="s">
        <v>32</v>
      </c>
      <c r="V33" s="73" t="s">
        <v>32</v>
      </c>
      <c r="W33" s="73" t="s">
        <v>32</v>
      </c>
      <c r="X33" s="73" t="s">
        <v>32</v>
      </c>
      <c r="Y33" s="73" t="s">
        <v>32</v>
      </c>
      <c r="Z33" s="73" t="s">
        <v>32</v>
      </c>
      <c r="AA33" s="73" t="s">
        <v>32</v>
      </c>
      <c r="AB33" s="73" t="s">
        <v>32</v>
      </c>
      <c r="AC33" s="73" t="s">
        <v>32</v>
      </c>
      <c r="AD33" s="73" t="s">
        <v>32</v>
      </c>
      <c r="AE33" s="73" t="s">
        <v>32</v>
      </c>
      <c r="AF33" s="73" t="s">
        <v>32</v>
      </c>
      <c r="AG33" s="73" t="s">
        <v>32</v>
      </c>
      <c r="AH33" s="73" t="s">
        <v>32</v>
      </c>
      <c r="AI33" s="73" t="s">
        <v>32</v>
      </c>
      <c r="AJ33" s="73" t="s">
        <v>32</v>
      </c>
      <c r="AK33" s="73" t="s">
        <v>32</v>
      </c>
      <c r="AL33" s="73" t="s">
        <v>32</v>
      </c>
      <c r="AM33" s="73" t="s">
        <v>32</v>
      </c>
      <c r="AN33" s="73" t="s">
        <v>32</v>
      </c>
      <c r="AO33" s="73" t="s">
        <v>32</v>
      </c>
      <c r="AP33" s="73" t="s">
        <v>32</v>
      </c>
      <c r="AQ33" s="73" t="s">
        <v>32</v>
      </c>
      <c r="AR33" s="73" t="s">
        <v>32</v>
      </c>
      <c r="AS33" s="73" t="s">
        <v>32</v>
      </c>
      <c r="AT33" s="73" t="s">
        <v>32</v>
      </c>
      <c r="AU33" s="73" t="s">
        <v>32</v>
      </c>
      <c r="AV33" s="73" t="s">
        <v>32</v>
      </c>
      <c r="AW33" s="73" t="s">
        <v>32</v>
      </c>
      <c r="AX33" s="73" t="s">
        <v>32</v>
      </c>
      <c r="AY33" s="73" t="s">
        <v>32</v>
      </c>
      <c r="AZ33" s="73" t="s">
        <v>32</v>
      </c>
      <c r="BA33" s="17" t="s">
        <v>32</v>
      </c>
      <c r="BB33" s="17" t="s">
        <v>32</v>
      </c>
      <c r="BC33" s="17" t="s">
        <v>32</v>
      </c>
      <c r="BD33" s="17" t="s">
        <v>32</v>
      </c>
      <c r="BE33" s="17" t="s">
        <v>32</v>
      </c>
      <c r="BF33" s="17" t="s">
        <v>32</v>
      </c>
      <c r="BG33" s="17" t="s">
        <v>32</v>
      </c>
      <c r="BH33" s="17" t="s">
        <v>32</v>
      </c>
      <c r="BI33" s="17" t="s">
        <v>32</v>
      </c>
      <c r="BJ33" s="17" t="s">
        <v>32</v>
      </c>
      <c r="BK33" s="17" t="s">
        <v>32</v>
      </c>
      <c r="BL33" s="17"/>
      <c r="BM33" s="17"/>
      <c r="BN33" s="17"/>
      <c r="BO33" s="26"/>
      <c r="BP33" s="26"/>
    </row>
    <row r="34" customFormat="false" ht="12.75" hidden="false" customHeight="false" outlineLevel="0" collapsed="false">
      <c r="A34" s="71" t="s">
        <v>195</v>
      </c>
      <c r="B34" s="17" t="s">
        <v>32</v>
      </c>
      <c r="C34" s="17" t="s">
        <v>32</v>
      </c>
      <c r="D34" s="17" t="s">
        <v>32</v>
      </c>
      <c r="E34" s="17" t="s">
        <v>32</v>
      </c>
      <c r="F34" s="17" t="s">
        <v>32</v>
      </c>
      <c r="G34" s="17" t="s">
        <v>32</v>
      </c>
      <c r="H34" s="17" t="s">
        <v>32</v>
      </c>
      <c r="I34" s="17" t="s">
        <v>32</v>
      </c>
      <c r="J34" s="17" t="s">
        <v>32</v>
      </c>
      <c r="K34" s="17" t="s">
        <v>32</v>
      </c>
      <c r="L34" s="17" t="s">
        <v>32</v>
      </c>
      <c r="M34" s="17" t="s">
        <v>32</v>
      </c>
      <c r="N34" s="17" t="s">
        <v>32</v>
      </c>
      <c r="O34" s="17" t="s">
        <v>32</v>
      </c>
      <c r="P34" s="17" t="s">
        <v>32</v>
      </c>
      <c r="Q34" s="17" t="s">
        <v>32</v>
      </c>
      <c r="R34" s="17" t="s">
        <v>32</v>
      </c>
      <c r="S34" s="17" t="s">
        <v>32</v>
      </c>
      <c r="T34" s="17" t="s">
        <v>32</v>
      </c>
      <c r="U34" s="73" t="s">
        <v>32</v>
      </c>
      <c r="V34" s="73" t="s">
        <v>32</v>
      </c>
      <c r="W34" s="73" t="s">
        <v>32</v>
      </c>
      <c r="X34" s="73" t="s">
        <v>32</v>
      </c>
      <c r="Y34" s="73" t="s">
        <v>32</v>
      </c>
      <c r="Z34" s="73" t="s">
        <v>32</v>
      </c>
      <c r="AA34" s="73" t="s">
        <v>32</v>
      </c>
      <c r="AB34" s="73" t="s">
        <v>32</v>
      </c>
      <c r="AC34" s="73" t="s">
        <v>32</v>
      </c>
      <c r="AD34" s="73" t="s">
        <v>32</v>
      </c>
      <c r="AE34" s="73" t="s">
        <v>32</v>
      </c>
      <c r="AF34" s="73" t="s">
        <v>32</v>
      </c>
      <c r="AG34" s="73" t="s">
        <v>32</v>
      </c>
      <c r="AH34" s="73" t="s">
        <v>32</v>
      </c>
      <c r="AI34" s="73" t="s">
        <v>32</v>
      </c>
      <c r="AJ34" s="73" t="s">
        <v>32</v>
      </c>
      <c r="AK34" s="73" t="s">
        <v>32</v>
      </c>
      <c r="AL34" s="73" t="s">
        <v>32</v>
      </c>
      <c r="AM34" s="73" t="s">
        <v>32</v>
      </c>
      <c r="AN34" s="73" t="s">
        <v>32</v>
      </c>
      <c r="AO34" s="73" t="s">
        <v>32</v>
      </c>
      <c r="AP34" s="73" t="s">
        <v>32</v>
      </c>
      <c r="AQ34" s="73" t="s">
        <v>32</v>
      </c>
      <c r="AR34" s="73" t="s">
        <v>32</v>
      </c>
      <c r="AS34" s="73" t="s">
        <v>32</v>
      </c>
      <c r="AT34" s="73" t="s">
        <v>32</v>
      </c>
      <c r="AU34" s="73" t="s">
        <v>32</v>
      </c>
      <c r="AV34" s="73" t="s">
        <v>32</v>
      </c>
      <c r="AW34" s="73" t="s">
        <v>32</v>
      </c>
      <c r="AX34" s="73" t="s">
        <v>32</v>
      </c>
      <c r="AY34" s="73" t="s">
        <v>32</v>
      </c>
      <c r="AZ34" s="73" t="s">
        <v>32</v>
      </c>
      <c r="BA34" s="17" t="s">
        <v>32</v>
      </c>
      <c r="BB34" s="17" t="s">
        <v>32</v>
      </c>
      <c r="BC34" s="17" t="s">
        <v>32</v>
      </c>
      <c r="BD34" s="17" t="s">
        <v>32</v>
      </c>
      <c r="BE34" s="17" t="s">
        <v>32</v>
      </c>
      <c r="BF34" s="17" t="s">
        <v>32</v>
      </c>
      <c r="BG34" s="17" t="s">
        <v>32</v>
      </c>
      <c r="BH34" s="17" t="s">
        <v>32</v>
      </c>
      <c r="BI34" s="17" t="s">
        <v>32</v>
      </c>
      <c r="BJ34" s="17" t="s">
        <v>32</v>
      </c>
      <c r="BK34" s="17" t="s">
        <v>32</v>
      </c>
      <c r="BL34" s="17"/>
      <c r="BM34" s="17"/>
      <c r="BN34" s="17"/>
      <c r="BO34" s="26"/>
      <c r="BP34" s="26"/>
    </row>
    <row r="35" customFormat="false" ht="12.75" hidden="false" customHeight="false" outlineLevel="0" collapsed="false">
      <c r="A35" s="71" t="s">
        <v>197</v>
      </c>
      <c r="B35" s="17" t="s">
        <v>1607</v>
      </c>
      <c r="C35" s="17" t="s">
        <v>1603</v>
      </c>
      <c r="D35" s="17" t="s">
        <v>1608</v>
      </c>
      <c r="E35" s="17" t="s">
        <v>1606</v>
      </c>
      <c r="F35" s="17" t="s">
        <v>1591</v>
      </c>
      <c r="G35" s="17" t="s">
        <v>1607</v>
      </c>
      <c r="H35" s="17" t="s">
        <v>1594</v>
      </c>
      <c r="I35" s="17" t="s">
        <v>1608</v>
      </c>
      <c r="J35" s="17" t="s">
        <v>1607</v>
      </c>
      <c r="K35" s="17" t="s">
        <v>32</v>
      </c>
      <c r="L35" s="17" t="s">
        <v>32</v>
      </c>
      <c r="M35" s="17" t="s">
        <v>32</v>
      </c>
      <c r="N35" s="17" t="s">
        <v>32</v>
      </c>
      <c r="O35" s="17" t="s">
        <v>32</v>
      </c>
      <c r="P35" s="17" t="s">
        <v>32</v>
      </c>
      <c r="Q35" s="17" t="s">
        <v>32</v>
      </c>
      <c r="R35" s="17" t="s">
        <v>32</v>
      </c>
      <c r="S35" s="17" t="s">
        <v>32</v>
      </c>
      <c r="T35" s="17" t="s">
        <v>32</v>
      </c>
      <c r="U35" s="73" t="n">
        <v>0</v>
      </c>
      <c r="V35" s="73" t="s">
        <v>32</v>
      </c>
      <c r="W35" s="73" t="s">
        <v>32</v>
      </c>
      <c r="X35" s="73" t="s">
        <v>32</v>
      </c>
      <c r="Y35" s="73" t="n">
        <v>0</v>
      </c>
      <c r="Z35" s="73" t="s">
        <v>32</v>
      </c>
      <c r="AA35" s="73" t="s">
        <v>32</v>
      </c>
      <c r="AB35" s="73" t="s">
        <v>32</v>
      </c>
      <c r="AC35" s="73" t="n">
        <v>0</v>
      </c>
      <c r="AD35" s="73" t="s">
        <v>32</v>
      </c>
      <c r="AE35" s="73" t="s">
        <v>32</v>
      </c>
      <c r="AF35" s="73" t="s">
        <v>32</v>
      </c>
      <c r="AG35" s="73" t="n">
        <v>0</v>
      </c>
      <c r="AH35" s="73" t="n">
        <v>0</v>
      </c>
      <c r="AI35" s="73" t="s">
        <v>32</v>
      </c>
      <c r="AJ35" s="73" t="n">
        <v>0</v>
      </c>
      <c r="AK35" s="73" t="s">
        <v>32</v>
      </c>
      <c r="AL35" s="73" t="s">
        <v>32</v>
      </c>
      <c r="AM35" s="73" t="n">
        <v>1</v>
      </c>
      <c r="AN35" s="73" t="s">
        <v>32</v>
      </c>
      <c r="AO35" s="73" t="s">
        <v>32</v>
      </c>
      <c r="AP35" s="73" t="n">
        <v>1</v>
      </c>
      <c r="AQ35" s="73" t="s">
        <v>32</v>
      </c>
      <c r="AR35" s="73" t="s">
        <v>32</v>
      </c>
      <c r="AS35" s="73" t="s">
        <v>32</v>
      </c>
      <c r="AT35" s="73" t="n">
        <v>0</v>
      </c>
      <c r="AU35" s="73" t="s">
        <v>32</v>
      </c>
      <c r="AV35" s="73" t="n">
        <v>1</v>
      </c>
      <c r="AW35" s="73" t="s">
        <v>32</v>
      </c>
      <c r="AX35" s="73" t="s">
        <v>32</v>
      </c>
      <c r="AY35" s="73" t="s">
        <v>32</v>
      </c>
      <c r="AZ35" s="73" t="s">
        <v>32</v>
      </c>
      <c r="BA35" s="17" t="s">
        <v>32</v>
      </c>
      <c r="BB35" s="17" t="s">
        <v>32</v>
      </c>
      <c r="BC35" s="17" t="s">
        <v>32</v>
      </c>
      <c r="BD35" s="17" t="s">
        <v>32</v>
      </c>
      <c r="BE35" s="17" t="s">
        <v>32</v>
      </c>
      <c r="BF35" s="17" t="s">
        <v>32</v>
      </c>
      <c r="BG35" s="17" t="s">
        <v>32</v>
      </c>
      <c r="BH35" s="17" t="s">
        <v>32</v>
      </c>
      <c r="BI35" s="17" t="s">
        <v>32</v>
      </c>
      <c r="BJ35" s="17" t="s">
        <v>32</v>
      </c>
      <c r="BK35" s="17" t="s">
        <v>32</v>
      </c>
      <c r="BL35" s="17"/>
      <c r="BM35" s="17"/>
      <c r="BN35" s="17"/>
      <c r="BO35" s="73"/>
      <c r="BP35" s="73"/>
    </row>
    <row r="36" customFormat="false" ht="12.75" hidden="false" customHeight="false" outlineLevel="0" collapsed="false">
      <c r="A36" s="71" t="s">
        <v>201</v>
      </c>
      <c r="B36" s="17" t="s">
        <v>1602</v>
      </c>
      <c r="C36" s="17" t="s">
        <v>1607</v>
      </c>
      <c r="D36" s="17" t="s">
        <v>1591</v>
      </c>
      <c r="E36" s="17" t="s">
        <v>1597</v>
      </c>
      <c r="F36" s="17" t="s">
        <v>1611</v>
      </c>
      <c r="G36" s="17" t="s">
        <v>1594</v>
      </c>
      <c r="H36" s="17" t="s">
        <v>1607</v>
      </c>
      <c r="I36" s="17" t="s">
        <v>1607</v>
      </c>
      <c r="J36" s="17" t="s">
        <v>1606</v>
      </c>
      <c r="K36" s="17" t="s">
        <v>1608</v>
      </c>
      <c r="L36" s="17" t="s">
        <v>32</v>
      </c>
      <c r="M36" s="17" t="s">
        <v>32</v>
      </c>
      <c r="N36" s="17" t="s">
        <v>32</v>
      </c>
      <c r="O36" s="17" t="s">
        <v>32</v>
      </c>
      <c r="P36" s="17" t="s">
        <v>32</v>
      </c>
      <c r="Q36" s="17" t="s">
        <v>32</v>
      </c>
      <c r="R36" s="17" t="s">
        <v>32</v>
      </c>
      <c r="S36" s="17" t="s">
        <v>32</v>
      </c>
      <c r="T36" s="17" t="s">
        <v>32</v>
      </c>
      <c r="U36" s="73" t="n">
        <v>0</v>
      </c>
      <c r="V36" s="73" t="s">
        <v>32</v>
      </c>
      <c r="W36" s="73" t="s">
        <v>32</v>
      </c>
      <c r="X36" s="73" t="s">
        <v>32</v>
      </c>
      <c r="Y36" s="73" t="n">
        <v>0</v>
      </c>
      <c r="Z36" s="73" t="s">
        <v>32</v>
      </c>
      <c r="AA36" s="73" t="s">
        <v>32</v>
      </c>
      <c r="AB36" s="73" t="s">
        <v>32</v>
      </c>
      <c r="AC36" s="73" t="n">
        <v>0</v>
      </c>
      <c r="AD36" s="73" t="s">
        <v>32</v>
      </c>
      <c r="AE36" s="73" t="s">
        <v>32</v>
      </c>
      <c r="AF36" s="73" t="s">
        <v>32</v>
      </c>
      <c r="AG36" s="73" t="n">
        <v>0</v>
      </c>
      <c r="AH36" s="73" t="s">
        <v>32</v>
      </c>
      <c r="AI36" s="73" t="s">
        <v>32</v>
      </c>
      <c r="AJ36" s="73" t="n">
        <v>0</v>
      </c>
      <c r="AK36" s="73" t="s">
        <v>32</v>
      </c>
      <c r="AL36" s="73" t="s">
        <v>32</v>
      </c>
      <c r="AM36" s="73" t="n">
        <v>0</v>
      </c>
      <c r="AN36" s="73" t="s">
        <v>32</v>
      </c>
      <c r="AO36" s="73" t="s">
        <v>32</v>
      </c>
      <c r="AP36" s="73" t="n">
        <v>0</v>
      </c>
      <c r="AQ36" s="73" t="s">
        <v>32</v>
      </c>
      <c r="AR36" s="73" t="s">
        <v>32</v>
      </c>
      <c r="AS36" s="73" t="s">
        <v>32</v>
      </c>
      <c r="AT36" s="73" t="n">
        <v>0</v>
      </c>
      <c r="AU36" s="73" t="s">
        <v>32</v>
      </c>
      <c r="AV36" s="73" t="n">
        <v>0</v>
      </c>
      <c r="AW36" s="73" t="n">
        <v>0</v>
      </c>
      <c r="AX36" s="73" t="s">
        <v>32</v>
      </c>
      <c r="AY36" s="73" t="s">
        <v>32</v>
      </c>
      <c r="AZ36" s="73" t="s">
        <v>32</v>
      </c>
      <c r="BA36" s="17" t="s">
        <v>32</v>
      </c>
      <c r="BB36" s="17" t="s">
        <v>32</v>
      </c>
      <c r="BC36" s="17" t="s">
        <v>32</v>
      </c>
      <c r="BD36" s="17" t="s">
        <v>32</v>
      </c>
      <c r="BE36" s="17" t="s">
        <v>32</v>
      </c>
      <c r="BF36" s="17" t="s">
        <v>32</v>
      </c>
      <c r="BG36" s="17" t="s">
        <v>32</v>
      </c>
      <c r="BH36" s="17" t="s">
        <v>32</v>
      </c>
      <c r="BI36" s="17" t="s">
        <v>32</v>
      </c>
      <c r="BJ36" s="17" t="s">
        <v>32</v>
      </c>
      <c r="BK36" s="17" t="s">
        <v>32</v>
      </c>
      <c r="BL36" s="17"/>
      <c r="BM36" s="17"/>
      <c r="BN36" s="17"/>
      <c r="BO36" s="73"/>
      <c r="BP36" s="73"/>
    </row>
    <row r="37" customFormat="false" ht="12.75" hidden="false" customHeight="false" outlineLevel="0" collapsed="false">
      <c r="A37" s="71" t="s">
        <v>204</v>
      </c>
      <c r="B37" s="17" t="s">
        <v>32</v>
      </c>
      <c r="C37" s="17" t="s">
        <v>32</v>
      </c>
      <c r="D37" s="17" t="s">
        <v>32</v>
      </c>
      <c r="E37" s="17" t="s">
        <v>32</v>
      </c>
      <c r="F37" s="17" t="s">
        <v>32</v>
      </c>
      <c r="G37" s="17" t="s">
        <v>32</v>
      </c>
      <c r="H37" s="17" t="s">
        <v>32</v>
      </c>
      <c r="I37" s="17" t="s">
        <v>32</v>
      </c>
      <c r="J37" s="17" t="s">
        <v>32</v>
      </c>
      <c r="K37" s="17" t="s">
        <v>32</v>
      </c>
      <c r="L37" s="17" t="s">
        <v>32</v>
      </c>
      <c r="M37" s="17" t="s">
        <v>32</v>
      </c>
      <c r="N37" s="17" t="s">
        <v>32</v>
      </c>
      <c r="O37" s="17" t="s">
        <v>32</v>
      </c>
      <c r="P37" s="17" t="s">
        <v>32</v>
      </c>
      <c r="Q37" s="17" t="s">
        <v>32</v>
      </c>
      <c r="R37" s="17" t="s">
        <v>32</v>
      </c>
      <c r="S37" s="17" t="s">
        <v>32</v>
      </c>
      <c r="T37" s="17" t="s">
        <v>32</v>
      </c>
      <c r="U37" s="73" t="s">
        <v>32</v>
      </c>
      <c r="V37" s="73" t="s">
        <v>32</v>
      </c>
      <c r="W37" s="73" t="s">
        <v>32</v>
      </c>
      <c r="X37" s="73" t="s">
        <v>32</v>
      </c>
      <c r="Y37" s="73" t="s">
        <v>32</v>
      </c>
      <c r="Z37" s="73" t="s">
        <v>32</v>
      </c>
      <c r="AA37" s="73" t="s">
        <v>32</v>
      </c>
      <c r="AB37" s="73" t="s">
        <v>32</v>
      </c>
      <c r="AC37" s="73" t="s">
        <v>32</v>
      </c>
      <c r="AD37" s="73" t="s">
        <v>32</v>
      </c>
      <c r="AE37" s="73" t="s">
        <v>32</v>
      </c>
      <c r="AF37" s="73" t="s">
        <v>32</v>
      </c>
      <c r="AG37" s="73" t="s">
        <v>32</v>
      </c>
      <c r="AH37" s="73" t="s">
        <v>32</v>
      </c>
      <c r="AI37" s="73" t="s">
        <v>32</v>
      </c>
      <c r="AJ37" s="73" t="s">
        <v>32</v>
      </c>
      <c r="AK37" s="73" t="s">
        <v>32</v>
      </c>
      <c r="AL37" s="73" t="s">
        <v>32</v>
      </c>
      <c r="AM37" s="73" t="s">
        <v>32</v>
      </c>
      <c r="AN37" s="73" t="s">
        <v>32</v>
      </c>
      <c r="AO37" s="73" t="s">
        <v>32</v>
      </c>
      <c r="AP37" s="73" t="s">
        <v>32</v>
      </c>
      <c r="AQ37" s="73" t="s">
        <v>32</v>
      </c>
      <c r="AR37" s="73" t="s">
        <v>32</v>
      </c>
      <c r="AS37" s="73" t="s">
        <v>32</v>
      </c>
      <c r="AT37" s="73" t="s">
        <v>32</v>
      </c>
      <c r="AU37" s="73" t="s">
        <v>32</v>
      </c>
      <c r="AV37" s="73" t="s">
        <v>32</v>
      </c>
      <c r="AW37" s="73" t="s">
        <v>32</v>
      </c>
      <c r="AX37" s="73" t="s">
        <v>32</v>
      </c>
      <c r="AY37" s="73" t="s">
        <v>32</v>
      </c>
      <c r="AZ37" s="73" t="s">
        <v>32</v>
      </c>
      <c r="BA37" s="17" t="s">
        <v>32</v>
      </c>
      <c r="BB37" s="17" t="s">
        <v>32</v>
      </c>
      <c r="BC37" s="17" t="s">
        <v>32</v>
      </c>
      <c r="BD37" s="17" t="s">
        <v>32</v>
      </c>
      <c r="BE37" s="17" t="s">
        <v>32</v>
      </c>
      <c r="BF37" s="17" t="s">
        <v>32</v>
      </c>
      <c r="BG37" s="17" t="s">
        <v>32</v>
      </c>
      <c r="BH37" s="17" t="s">
        <v>32</v>
      </c>
      <c r="BI37" s="17" t="s">
        <v>32</v>
      </c>
      <c r="BJ37" s="17" t="s">
        <v>32</v>
      </c>
      <c r="BK37" s="17" t="s">
        <v>32</v>
      </c>
      <c r="BL37" s="17"/>
      <c r="BM37" s="17"/>
      <c r="BN37" s="17"/>
      <c r="BO37" s="26"/>
      <c r="BP37" s="26"/>
    </row>
    <row r="38" customFormat="false" ht="12.75" hidden="false" customHeight="false" outlineLevel="0" collapsed="false">
      <c r="A38" s="71" t="s">
        <v>207</v>
      </c>
      <c r="B38" s="17" t="s">
        <v>32</v>
      </c>
      <c r="C38" s="17" t="s">
        <v>32</v>
      </c>
      <c r="D38" s="17" t="s">
        <v>32</v>
      </c>
      <c r="E38" s="17" t="s">
        <v>32</v>
      </c>
      <c r="F38" s="17" t="s">
        <v>32</v>
      </c>
      <c r="G38" s="17" t="s">
        <v>32</v>
      </c>
      <c r="H38" s="17" t="s">
        <v>32</v>
      </c>
      <c r="I38" s="17" t="s">
        <v>32</v>
      </c>
      <c r="J38" s="17" t="s">
        <v>32</v>
      </c>
      <c r="K38" s="17" t="s">
        <v>32</v>
      </c>
      <c r="L38" s="17" t="s">
        <v>32</v>
      </c>
      <c r="M38" s="17" t="s">
        <v>32</v>
      </c>
      <c r="N38" s="17" t="s">
        <v>32</v>
      </c>
      <c r="O38" s="17" t="s">
        <v>32</v>
      </c>
      <c r="P38" s="17" t="s">
        <v>32</v>
      </c>
      <c r="Q38" s="17" t="s">
        <v>32</v>
      </c>
      <c r="R38" s="17" t="s">
        <v>32</v>
      </c>
      <c r="S38" s="17" t="s">
        <v>32</v>
      </c>
      <c r="T38" s="17" t="s">
        <v>32</v>
      </c>
      <c r="U38" s="73" t="s">
        <v>32</v>
      </c>
      <c r="V38" s="73" t="s">
        <v>32</v>
      </c>
      <c r="W38" s="73" t="s">
        <v>32</v>
      </c>
      <c r="X38" s="73" t="s">
        <v>32</v>
      </c>
      <c r="Y38" s="73" t="s">
        <v>32</v>
      </c>
      <c r="Z38" s="73" t="s">
        <v>32</v>
      </c>
      <c r="AA38" s="73" t="s">
        <v>32</v>
      </c>
      <c r="AB38" s="73" t="s">
        <v>32</v>
      </c>
      <c r="AC38" s="73" t="s">
        <v>32</v>
      </c>
      <c r="AD38" s="73" t="s">
        <v>32</v>
      </c>
      <c r="AE38" s="73" t="s">
        <v>32</v>
      </c>
      <c r="AF38" s="73" t="s">
        <v>32</v>
      </c>
      <c r="AG38" s="73" t="s">
        <v>32</v>
      </c>
      <c r="AH38" s="73" t="s">
        <v>32</v>
      </c>
      <c r="AI38" s="73" t="s">
        <v>32</v>
      </c>
      <c r="AJ38" s="73" t="s">
        <v>32</v>
      </c>
      <c r="AK38" s="73" t="s">
        <v>32</v>
      </c>
      <c r="AL38" s="73" t="s">
        <v>32</v>
      </c>
      <c r="AM38" s="73" t="s">
        <v>32</v>
      </c>
      <c r="AN38" s="73" t="s">
        <v>32</v>
      </c>
      <c r="AO38" s="73" t="s">
        <v>32</v>
      </c>
      <c r="AP38" s="73" t="s">
        <v>32</v>
      </c>
      <c r="AQ38" s="73" t="s">
        <v>32</v>
      </c>
      <c r="AR38" s="73" t="s">
        <v>32</v>
      </c>
      <c r="AS38" s="73" t="s">
        <v>32</v>
      </c>
      <c r="AT38" s="73" t="s">
        <v>32</v>
      </c>
      <c r="AU38" s="73" t="s">
        <v>32</v>
      </c>
      <c r="AV38" s="73" t="s">
        <v>32</v>
      </c>
      <c r="AW38" s="73" t="s">
        <v>32</v>
      </c>
      <c r="AX38" s="73" t="s">
        <v>32</v>
      </c>
      <c r="AY38" s="73" t="s">
        <v>32</v>
      </c>
      <c r="AZ38" s="73" t="s">
        <v>32</v>
      </c>
      <c r="BA38" s="17" t="s">
        <v>32</v>
      </c>
      <c r="BB38" s="17" t="s">
        <v>32</v>
      </c>
      <c r="BC38" s="17" t="s">
        <v>32</v>
      </c>
      <c r="BD38" s="17" t="s">
        <v>32</v>
      </c>
      <c r="BE38" s="17" t="s">
        <v>32</v>
      </c>
      <c r="BF38" s="17" t="s">
        <v>32</v>
      </c>
      <c r="BG38" s="17" t="s">
        <v>32</v>
      </c>
      <c r="BH38" s="17" t="s">
        <v>32</v>
      </c>
      <c r="BI38" s="17" t="s">
        <v>32</v>
      </c>
      <c r="BJ38" s="17" t="s">
        <v>32</v>
      </c>
      <c r="BK38" s="17" t="s">
        <v>32</v>
      </c>
      <c r="BL38" s="17"/>
      <c r="BM38" s="17"/>
      <c r="BN38" s="17"/>
      <c r="BO38" s="26"/>
      <c r="BP38" s="26"/>
    </row>
    <row r="39" customFormat="false" ht="12.75" hidden="false" customHeight="false" outlineLevel="0" collapsed="false">
      <c r="A39" s="71" t="s">
        <v>209</v>
      </c>
      <c r="B39" s="17" t="s">
        <v>1594</v>
      </c>
      <c r="C39" s="17" t="s">
        <v>1611</v>
      </c>
      <c r="D39" s="17" t="s">
        <v>1611</v>
      </c>
      <c r="E39" s="17" t="s">
        <v>1597</v>
      </c>
      <c r="F39" s="17" t="s">
        <v>1586</v>
      </c>
      <c r="G39" s="17" t="s">
        <v>1610</v>
      </c>
      <c r="H39" s="17" t="s">
        <v>1597</v>
      </c>
      <c r="I39" s="17" t="s">
        <v>1601</v>
      </c>
      <c r="J39" s="17" t="s">
        <v>1592</v>
      </c>
      <c r="K39" s="17" t="s">
        <v>1602</v>
      </c>
      <c r="L39" s="17" t="s">
        <v>1602</v>
      </c>
      <c r="M39" s="17" t="s">
        <v>1602</v>
      </c>
      <c r="N39" s="17" t="s">
        <v>1602</v>
      </c>
      <c r="O39" s="17" t="s">
        <v>32</v>
      </c>
      <c r="P39" s="17" t="s">
        <v>32</v>
      </c>
      <c r="Q39" s="17" t="s">
        <v>32</v>
      </c>
      <c r="R39" s="17" t="s">
        <v>32</v>
      </c>
      <c r="S39" s="17" t="s">
        <v>32</v>
      </c>
      <c r="T39" s="17" t="s">
        <v>32</v>
      </c>
      <c r="U39" s="73" t="n">
        <v>1</v>
      </c>
      <c r="V39" s="73" t="s">
        <v>32</v>
      </c>
      <c r="W39" s="73" t="s">
        <v>32</v>
      </c>
      <c r="X39" s="73" t="s">
        <v>32</v>
      </c>
      <c r="Y39" s="73" t="n">
        <v>1</v>
      </c>
      <c r="Z39" s="73" t="s">
        <v>32</v>
      </c>
      <c r="AA39" s="73" t="s">
        <v>32</v>
      </c>
      <c r="AB39" s="73" t="s">
        <v>32</v>
      </c>
      <c r="AC39" s="73" t="n">
        <v>5</v>
      </c>
      <c r="AD39" s="73" t="s">
        <v>32</v>
      </c>
      <c r="AE39" s="73" t="s">
        <v>32</v>
      </c>
      <c r="AF39" s="73" t="s">
        <v>32</v>
      </c>
      <c r="AG39" s="73" t="n">
        <v>5</v>
      </c>
      <c r="AH39" s="73" t="s">
        <v>32</v>
      </c>
      <c r="AI39" s="73" t="s">
        <v>32</v>
      </c>
      <c r="AJ39" s="73" t="n">
        <v>1</v>
      </c>
      <c r="AK39" s="73" t="s">
        <v>32</v>
      </c>
      <c r="AL39" s="73" t="s">
        <v>32</v>
      </c>
      <c r="AM39" s="73" t="n">
        <v>1</v>
      </c>
      <c r="AN39" s="73" t="s">
        <v>32</v>
      </c>
      <c r="AO39" s="73" t="s">
        <v>32</v>
      </c>
      <c r="AP39" s="73" t="n">
        <v>1</v>
      </c>
      <c r="AQ39" s="73" t="s">
        <v>32</v>
      </c>
      <c r="AR39" s="73" t="s">
        <v>32</v>
      </c>
      <c r="AS39" s="73" t="s">
        <v>32</v>
      </c>
      <c r="AT39" s="73" t="n">
        <v>1</v>
      </c>
      <c r="AU39" s="73" t="s">
        <v>32</v>
      </c>
      <c r="AV39" s="73" t="n">
        <v>2</v>
      </c>
      <c r="AW39" s="73" t="s">
        <v>32</v>
      </c>
      <c r="AX39" s="73" t="s">
        <v>32</v>
      </c>
      <c r="AY39" s="73" t="n">
        <v>1</v>
      </c>
      <c r="AZ39" s="73" t="s">
        <v>32</v>
      </c>
      <c r="BA39" s="17" t="n">
        <v>1</v>
      </c>
      <c r="BB39" s="17" t="s">
        <v>32</v>
      </c>
      <c r="BC39" s="17" t="n">
        <v>1</v>
      </c>
      <c r="BD39" s="17" t="s">
        <v>32</v>
      </c>
      <c r="BE39" s="17" t="n">
        <v>3</v>
      </c>
      <c r="BF39" s="17" t="s">
        <v>32</v>
      </c>
      <c r="BG39" s="17" t="s">
        <v>32</v>
      </c>
      <c r="BH39" s="17" t="s">
        <v>32</v>
      </c>
      <c r="BI39" s="17" t="s">
        <v>32</v>
      </c>
      <c r="BJ39" s="17" t="s">
        <v>32</v>
      </c>
      <c r="BK39" s="17" t="s">
        <v>32</v>
      </c>
      <c r="BL39" s="17"/>
      <c r="BM39" s="17"/>
      <c r="BN39" s="17"/>
      <c r="BO39" s="73"/>
      <c r="BP39" s="73"/>
    </row>
    <row r="40" customFormat="false" ht="12.75" hidden="false" customHeight="false" outlineLevel="0" collapsed="false">
      <c r="A40" s="71" t="s">
        <v>213</v>
      </c>
      <c r="B40" s="17" t="s">
        <v>1602</v>
      </c>
      <c r="C40" s="17" t="s">
        <v>1592</v>
      </c>
      <c r="D40" s="17" t="s">
        <v>1601</v>
      </c>
      <c r="E40" s="17" t="s">
        <v>1591</v>
      </c>
      <c r="F40" s="17" t="s">
        <v>1594</v>
      </c>
      <c r="G40" s="17" t="s">
        <v>1601</v>
      </c>
      <c r="H40" s="17" t="s">
        <v>1589</v>
      </c>
      <c r="I40" s="17" t="s">
        <v>1594</v>
      </c>
      <c r="J40" s="17" t="s">
        <v>1591</v>
      </c>
      <c r="K40" s="17" t="s">
        <v>1591</v>
      </c>
      <c r="L40" s="17" t="s">
        <v>32</v>
      </c>
      <c r="M40" s="17" t="s">
        <v>32</v>
      </c>
      <c r="N40" s="17" t="s">
        <v>32</v>
      </c>
      <c r="O40" s="17" t="s">
        <v>32</v>
      </c>
      <c r="P40" s="17" t="s">
        <v>32</v>
      </c>
      <c r="Q40" s="17" t="s">
        <v>32</v>
      </c>
      <c r="R40" s="17" t="s">
        <v>32</v>
      </c>
      <c r="S40" s="17" t="s">
        <v>32</v>
      </c>
      <c r="T40" s="17" t="s">
        <v>32</v>
      </c>
      <c r="U40" s="73" t="n">
        <v>3</v>
      </c>
      <c r="V40" s="73" t="s">
        <v>32</v>
      </c>
      <c r="W40" s="73" t="s">
        <v>32</v>
      </c>
      <c r="X40" s="73" t="s">
        <v>32</v>
      </c>
      <c r="Y40" s="73" t="n">
        <v>2</v>
      </c>
      <c r="Z40" s="73" t="s">
        <v>32</v>
      </c>
      <c r="AA40" s="73" t="s">
        <v>32</v>
      </c>
      <c r="AB40" s="73" t="s">
        <v>32</v>
      </c>
      <c r="AC40" s="73" t="n">
        <v>1</v>
      </c>
      <c r="AD40" s="73" t="s">
        <v>32</v>
      </c>
      <c r="AE40" s="73" t="s">
        <v>32</v>
      </c>
      <c r="AF40" s="73" t="s">
        <v>32</v>
      </c>
      <c r="AG40" s="73" t="n">
        <v>1</v>
      </c>
      <c r="AH40" s="73" t="s">
        <v>32</v>
      </c>
      <c r="AI40" s="73" t="s">
        <v>32</v>
      </c>
      <c r="AJ40" s="73" t="n">
        <v>2</v>
      </c>
      <c r="AK40" s="73" t="s">
        <v>32</v>
      </c>
      <c r="AL40" s="73" t="s">
        <v>32</v>
      </c>
      <c r="AM40" s="73" t="n">
        <v>1</v>
      </c>
      <c r="AN40" s="73" t="s">
        <v>32</v>
      </c>
      <c r="AO40" s="73" t="s">
        <v>32</v>
      </c>
      <c r="AP40" s="73" t="n">
        <v>3</v>
      </c>
      <c r="AQ40" s="73" t="s">
        <v>32</v>
      </c>
      <c r="AR40" s="73" t="s">
        <v>32</v>
      </c>
      <c r="AS40" s="73" t="s">
        <v>32</v>
      </c>
      <c r="AT40" s="73" t="n">
        <v>1</v>
      </c>
      <c r="AU40" s="73" t="s">
        <v>32</v>
      </c>
      <c r="AV40" s="73" t="n">
        <v>2</v>
      </c>
      <c r="AW40" s="73" t="s">
        <v>32</v>
      </c>
      <c r="AX40" s="73" t="s">
        <v>32</v>
      </c>
      <c r="AY40" s="73" t="n">
        <v>1</v>
      </c>
      <c r="AZ40" s="73" t="s">
        <v>32</v>
      </c>
      <c r="BA40" s="17" t="s">
        <v>32</v>
      </c>
      <c r="BB40" s="17" t="s">
        <v>32</v>
      </c>
      <c r="BC40" s="17" t="s">
        <v>32</v>
      </c>
      <c r="BD40" s="17" t="s">
        <v>32</v>
      </c>
      <c r="BE40" s="17" t="s">
        <v>32</v>
      </c>
      <c r="BF40" s="17" t="s">
        <v>32</v>
      </c>
      <c r="BG40" s="17" t="s">
        <v>32</v>
      </c>
      <c r="BH40" s="17" t="s">
        <v>32</v>
      </c>
      <c r="BI40" s="17" t="s">
        <v>32</v>
      </c>
      <c r="BJ40" s="17" t="s">
        <v>32</v>
      </c>
      <c r="BK40" s="17" t="s">
        <v>32</v>
      </c>
      <c r="BL40" s="17"/>
      <c r="BM40" s="17"/>
      <c r="BN40" s="17"/>
      <c r="BO40" s="73"/>
      <c r="BP40" s="73"/>
    </row>
    <row r="41" customFormat="false" ht="12.75" hidden="false" customHeight="false" outlineLevel="0" collapsed="false">
      <c r="A41" s="71" t="s">
        <v>217</v>
      </c>
      <c r="B41" s="17" t="s">
        <v>32</v>
      </c>
      <c r="C41" s="17" t="s">
        <v>32</v>
      </c>
      <c r="D41" s="17" t="s">
        <v>32</v>
      </c>
      <c r="E41" s="17" t="s">
        <v>32</v>
      </c>
      <c r="F41" s="17" t="s">
        <v>32</v>
      </c>
      <c r="G41" s="17" t="s">
        <v>32</v>
      </c>
      <c r="H41" s="17" t="s">
        <v>32</v>
      </c>
      <c r="I41" s="17" t="s">
        <v>32</v>
      </c>
      <c r="J41" s="17" t="s">
        <v>32</v>
      </c>
      <c r="K41" s="17" t="s">
        <v>32</v>
      </c>
      <c r="L41" s="17" t="s">
        <v>32</v>
      </c>
      <c r="M41" s="17" t="s">
        <v>32</v>
      </c>
      <c r="N41" s="17" t="s">
        <v>32</v>
      </c>
      <c r="O41" s="17" t="s">
        <v>32</v>
      </c>
      <c r="P41" s="17" t="s">
        <v>32</v>
      </c>
      <c r="Q41" s="17" t="s">
        <v>32</v>
      </c>
      <c r="R41" s="17" t="s">
        <v>32</v>
      </c>
      <c r="S41" s="17" t="s">
        <v>32</v>
      </c>
      <c r="T41" s="17" t="s">
        <v>32</v>
      </c>
      <c r="U41" s="73" t="s">
        <v>32</v>
      </c>
      <c r="V41" s="73" t="s">
        <v>32</v>
      </c>
      <c r="W41" s="73" t="s">
        <v>32</v>
      </c>
      <c r="X41" s="73" t="s">
        <v>32</v>
      </c>
      <c r="Y41" s="73" t="s">
        <v>32</v>
      </c>
      <c r="Z41" s="73" t="s">
        <v>32</v>
      </c>
      <c r="AA41" s="73" t="s">
        <v>32</v>
      </c>
      <c r="AB41" s="73" t="s">
        <v>32</v>
      </c>
      <c r="AC41" s="73" t="s">
        <v>32</v>
      </c>
      <c r="AD41" s="73" t="s">
        <v>32</v>
      </c>
      <c r="AE41" s="73" t="s">
        <v>32</v>
      </c>
      <c r="AF41" s="73" t="s">
        <v>32</v>
      </c>
      <c r="AG41" s="73" t="s">
        <v>32</v>
      </c>
      <c r="AH41" s="73" t="s">
        <v>32</v>
      </c>
      <c r="AI41" s="73" t="s">
        <v>32</v>
      </c>
      <c r="AJ41" s="73" t="s">
        <v>32</v>
      </c>
      <c r="AK41" s="73" t="s">
        <v>32</v>
      </c>
      <c r="AL41" s="73" t="s">
        <v>32</v>
      </c>
      <c r="AM41" s="73" t="s">
        <v>32</v>
      </c>
      <c r="AN41" s="73" t="s">
        <v>32</v>
      </c>
      <c r="AO41" s="73" t="s">
        <v>32</v>
      </c>
      <c r="AP41" s="73" t="s">
        <v>32</v>
      </c>
      <c r="AQ41" s="73" t="s">
        <v>32</v>
      </c>
      <c r="AR41" s="73" t="s">
        <v>32</v>
      </c>
      <c r="AS41" s="73" t="s">
        <v>32</v>
      </c>
      <c r="AT41" s="73" t="s">
        <v>32</v>
      </c>
      <c r="AU41" s="73" t="s">
        <v>32</v>
      </c>
      <c r="AV41" s="73" t="s">
        <v>32</v>
      </c>
      <c r="AW41" s="73" t="s">
        <v>32</v>
      </c>
      <c r="AX41" s="73" t="s">
        <v>32</v>
      </c>
      <c r="AY41" s="73" t="s">
        <v>32</v>
      </c>
      <c r="AZ41" s="73" t="s">
        <v>32</v>
      </c>
      <c r="BA41" s="17" t="s">
        <v>32</v>
      </c>
      <c r="BB41" s="17" t="s">
        <v>32</v>
      </c>
      <c r="BC41" s="17" t="s">
        <v>32</v>
      </c>
      <c r="BD41" s="17" t="s">
        <v>32</v>
      </c>
      <c r="BE41" s="17" t="s">
        <v>32</v>
      </c>
      <c r="BF41" s="17" t="s">
        <v>32</v>
      </c>
      <c r="BG41" s="17" t="s">
        <v>32</v>
      </c>
      <c r="BH41" s="17" t="s">
        <v>32</v>
      </c>
      <c r="BI41" s="17" t="s">
        <v>32</v>
      </c>
      <c r="BJ41" s="17" t="s">
        <v>32</v>
      </c>
      <c r="BK41" s="17" t="s">
        <v>32</v>
      </c>
      <c r="BL41" s="17"/>
      <c r="BM41" s="17"/>
      <c r="BN41" s="17"/>
      <c r="BO41" s="26"/>
      <c r="BP41" s="26"/>
    </row>
    <row r="42" customFormat="false" ht="12.75" hidden="false" customHeight="false" outlineLevel="0" collapsed="false">
      <c r="A42" s="71" t="s">
        <v>219</v>
      </c>
      <c r="B42" s="17" t="s">
        <v>32</v>
      </c>
      <c r="C42" s="17" t="s">
        <v>32</v>
      </c>
      <c r="D42" s="17" t="s">
        <v>32</v>
      </c>
      <c r="E42" s="17" t="s">
        <v>32</v>
      </c>
      <c r="F42" s="17" t="s">
        <v>32</v>
      </c>
      <c r="G42" s="17" t="s">
        <v>32</v>
      </c>
      <c r="H42" s="17" t="s">
        <v>32</v>
      </c>
      <c r="I42" s="17" t="s">
        <v>32</v>
      </c>
      <c r="J42" s="17" t="s">
        <v>32</v>
      </c>
      <c r="K42" s="17" t="s">
        <v>32</v>
      </c>
      <c r="L42" s="17" t="s">
        <v>32</v>
      </c>
      <c r="M42" s="17" t="s">
        <v>32</v>
      </c>
      <c r="N42" s="17" t="s">
        <v>32</v>
      </c>
      <c r="O42" s="17" t="s">
        <v>32</v>
      </c>
      <c r="P42" s="17" t="s">
        <v>32</v>
      </c>
      <c r="Q42" s="17" t="s">
        <v>32</v>
      </c>
      <c r="R42" s="17" t="s">
        <v>32</v>
      </c>
      <c r="S42" s="17" t="s">
        <v>32</v>
      </c>
      <c r="T42" s="17" t="s">
        <v>32</v>
      </c>
      <c r="U42" s="73" t="s">
        <v>32</v>
      </c>
      <c r="V42" s="73" t="s">
        <v>32</v>
      </c>
      <c r="W42" s="73" t="s">
        <v>32</v>
      </c>
      <c r="X42" s="73" t="s">
        <v>32</v>
      </c>
      <c r="Y42" s="73" t="s">
        <v>32</v>
      </c>
      <c r="Z42" s="73" t="s">
        <v>32</v>
      </c>
      <c r="AA42" s="73" t="s">
        <v>32</v>
      </c>
      <c r="AB42" s="73" t="s">
        <v>32</v>
      </c>
      <c r="AC42" s="73" t="s">
        <v>32</v>
      </c>
      <c r="AD42" s="73" t="s">
        <v>32</v>
      </c>
      <c r="AE42" s="73" t="s">
        <v>32</v>
      </c>
      <c r="AF42" s="73" t="s">
        <v>32</v>
      </c>
      <c r="AG42" s="73" t="s">
        <v>32</v>
      </c>
      <c r="AH42" s="73" t="s">
        <v>32</v>
      </c>
      <c r="AI42" s="73" t="s">
        <v>32</v>
      </c>
      <c r="AJ42" s="73" t="s">
        <v>32</v>
      </c>
      <c r="AK42" s="73" t="s">
        <v>32</v>
      </c>
      <c r="AL42" s="73" t="s">
        <v>32</v>
      </c>
      <c r="AM42" s="73" t="s">
        <v>32</v>
      </c>
      <c r="AN42" s="73" t="s">
        <v>32</v>
      </c>
      <c r="AO42" s="73" t="s">
        <v>32</v>
      </c>
      <c r="AP42" s="73" t="s">
        <v>32</v>
      </c>
      <c r="AQ42" s="73" t="s">
        <v>32</v>
      </c>
      <c r="AR42" s="73" t="s">
        <v>32</v>
      </c>
      <c r="AS42" s="73" t="s">
        <v>32</v>
      </c>
      <c r="AT42" s="73" t="s">
        <v>32</v>
      </c>
      <c r="AU42" s="73" t="s">
        <v>32</v>
      </c>
      <c r="AV42" s="73" t="s">
        <v>32</v>
      </c>
      <c r="AW42" s="73" t="s">
        <v>32</v>
      </c>
      <c r="AX42" s="73" t="s">
        <v>32</v>
      </c>
      <c r="AY42" s="73" t="s">
        <v>32</v>
      </c>
      <c r="AZ42" s="73" t="s">
        <v>32</v>
      </c>
      <c r="BA42" s="17" t="s">
        <v>32</v>
      </c>
      <c r="BB42" s="17" t="s">
        <v>32</v>
      </c>
      <c r="BC42" s="17" t="s">
        <v>32</v>
      </c>
      <c r="BD42" s="17" t="s">
        <v>32</v>
      </c>
      <c r="BE42" s="17" t="s">
        <v>32</v>
      </c>
      <c r="BF42" s="17" t="s">
        <v>32</v>
      </c>
      <c r="BG42" s="17" t="s">
        <v>32</v>
      </c>
      <c r="BH42" s="17" t="s">
        <v>32</v>
      </c>
      <c r="BI42" s="17" t="s">
        <v>32</v>
      </c>
      <c r="BJ42" s="17" t="s">
        <v>32</v>
      </c>
      <c r="BK42" s="17" t="s">
        <v>32</v>
      </c>
      <c r="BL42" s="17"/>
      <c r="BM42" s="17"/>
      <c r="BN42" s="17"/>
      <c r="BO42" s="26"/>
      <c r="BP42" s="26"/>
    </row>
    <row r="43" customFormat="false" ht="12.75" hidden="false" customHeight="false" outlineLevel="0" collapsed="false">
      <c r="A43" s="71" t="s">
        <v>221</v>
      </c>
      <c r="B43" s="17" t="s">
        <v>32</v>
      </c>
      <c r="C43" s="17" t="s">
        <v>32</v>
      </c>
      <c r="D43" s="17" t="s">
        <v>32</v>
      </c>
      <c r="E43" s="17" t="s">
        <v>32</v>
      </c>
      <c r="F43" s="17" t="s">
        <v>32</v>
      </c>
      <c r="G43" s="17" t="s">
        <v>32</v>
      </c>
      <c r="H43" s="17" t="s">
        <v>32</v>
      </c>
      <c r="I43" s="17" t="s">
        <v>32</v>
      </c>
      <c r="J43" s="17" t="s">
        <v>32</v>
      </c>
      <c r="K43" s="17" t="s">
        <v>32</v>
      </c>
      <c r="L43" s="17" t="s">
        <v>32</v>
      </c>
      <c r="M43" s="17" t="s">
        <v>32</v>
      </c>
      <c r="N43" s="17" t="s">
        <v>32</v>
      </c>
      <c r="O43" s="17" t="s">
        <v>32</v>
      </c>
      <c r="P43" s="17" t="s">
        <v>32</v>
      </c>
      <c r="Q43" s="17" t="s">
        <v>32</v>
      </c>
      <c r="R43" s="17" t="s">
        <v>32</v>
      </c>
      <c r="S43" s="17" t="s">
        <v>32</v>
      </c>
      <c r="T43" s="17" t="s">
        <v>32</v>
      </c>
      <c r="U43" s="73" t="s">
        <v>32</v>
      </c>
      <c r="V43" s="73" t="s">
        <v>32</v>
      </c>
      <c r="W43" s="73" t="s">
        <v>32</v>
      </c>
      <c r="X43" s="73" t="s">
        <v>32</v>
      </c>
      <c r="Y43" s="73" t="s">
        <v>32</v>
      </c>
      <c r="Z43" s="73" t="s">
        <v>32</v>
      </c>
      <c r="AA43" s="73" t="s">
        <v>32</v>
      </c>
      <c r="AB43" s="73" t="s">
        <v>32</v>
      </c>
      <c r="AC43" s="73" t="s">
        <v>32</v>
      </c>
      <c r="AD43" s="73" t="s">
        <v>32</v>
      </c>
      <c r="AE43" s="73" t="s">
        <v>32</v>
      </c>
      <c r="AF43" s="73" t="s">
        <v>32</v>
      </c>
      <c r="AG43" s="73" t="s">
        <v>32</v>
      </c>
      <c r="AH43" s="73" t="s">
        <v>32</v>
      </c>
      <c r="AI43" s="73" t="s">
        <v>32</v>
      </c>
      <c r="AJ43" s="73" t="s">
        <v>32</v>
      </c>
      <c r="AK43" s="73" t="s">
        <v>32</v>
      </c>
      <c r="AL43" s="73" t="s">
        <v>32</v>
      </c>
      <c r="AM43" s="73" t="s">
        <v>32</v>
      </c>
      <c r="AN43" s="73" t="s">
        <v>32</v>
      </c>
      <c r="AO43" s="73" t="s">
        <v>32</v>
      </c>
      <c r="AP43" s="73" t="s">
        <v>32</v>
      </c>
      <c r="AQ43" s="73" t="s">
        <v>32</v>
      </c>
      <c r="AR43" s="73" t="s">
        <v>32</v>
      </c>
      <c r="AS43" s="73" t="s">
        <v>32</v>
      </c>
      <c r="AT43" s="73" t="s">
        <v>32</v>
      </c>
      <c r="AU43" s="73" t="s">
        <v>32</v>
      </c>
      <c r="AV43" s="73" t="s">
        <v>32</v>
      </c>
      <c r="AW43" s="73" t="s">
        <v>32</v>
      </c>
      <c r="AX43" s="73" t="s">
        <v>32</v>
      </c>
      <c r="AY43" s="73" t="s">
        <v>32</v>
      </c>
      <c r="AZ43" s="73" t="s">
        <v>32</v>
      </c>
      <c r="BA43" s="17" t="s">
        <v>32</v>
      </c>
      <c r="BB43" s="17" t="s">
        <v>32</v>
      </c>
      <c r="BC43" s="17" t="s">
        <v>32</v>
      </c>
      <c r="BD43" s="17" t="s">
        <v>32</v>
      </c>
      <c r="BE43" s="17" t="s">
        <v>32</v>
      </c>
      <c r="BF43" s="17" t="s">
        <v>32</v>
      </c>
      <c r="BG43" s="17" t="s">
        <v>32</v>
      </c>
      <c r="BH43" s="17" t="s">
        <v>32</v>
      </c>
      <c r="BI43" s="17" t="s">
        <v>32</v>
      </c>
      <c r="BJ43" s="17" t="s">
        <v>32</v>
      </c>
      <c r="BK43" s="17" t="s">
        <v>32</v>
      </c>
      <c r="BL43" s="17"/>
      <c r="BM43" s="17"/>
      <c r="BN43" s="17"/>
      <c r="BO43" s="26"/>
      <c r="BP43" s="26"/>
    </row>
    <row r="44" customFormat="false" ht="12.75" hidden="false" customHeight="false" outlineLevel="0" collapsed="false">
      <c r="A44" s="71" t="s">
        <v>223</v>
      </c>
      <c r="B44" s="17" t="s">
        <v>1592</v>
      </c>
      <c r="C44" s="17" t="s">
        <v>1587</v>
      </c>
      <c r="D44" s="17" t="s">
        <v>1594</v>
      </c>
      <c r="E44" s="17" t="s">
        <v>1592</v>
      </c>
      <c r="F44" s="17" t="s">
        <v>1592</v>
      </c>
      <c r="G44" s="17" t="s">
        <v>1595</v>
      </c>
      <c r="H44" s="17" t="s">
        <v>1593</v>
      </c>
      <c r="I44" s="17" t="s">
        <v>1595</v>
      </c>
      <c r="J44" s="17" t="s">
        <v>1587</v>
      </c>
      <c r="K44" s="17" t="s">
        <v>32</v>
      </c>
      <c r="L44" s="17" t="s">
        <v>32</v>
      </c>
      <c r="M44" s="17" t="s">
        <v>32</v>
      </c>
      <c r="N44" s="17" t="s">
        <v>32</v>
      </c>
      <c r="O44" s="17" t="s">
        <v>32</v>
      </c>
      <c r="P44" s="17" t="s">
        <v>32</v>
      </c>
      <c r="Q44" s="17" t="s">
        <v>32</v>
      </c>
      <c r="R44" s="17" t="s">
        <v>32</v>
      </c>
      <c r="S44" s="17" t="s">
        <v>32</v>
      </c>
      <c r="T44" s="17" t="s">
        <v>32</v>
      </c>
      <c r="U44" s="73" t="n">
        <v>1</v>
      </c>
      <c r="V44" s="73" t="s">
        <v>32</v>
      </c>
      <c r="W44" s="73" t="s">
        <v>32</v>
      </c>
      <c r="X44" s="73" t="s">
        <v>32</v>
      </c>
      <c r="Y44" s="73" t="n">
        <v>3</v>
      </c>
      <c r="Z44" s="73" t="s">
        <v>32</v>
      </c>
      <c r="AA44" s="73" t="s">
        <v>32</v>
      </c>
      <c r="AB44" s="73" t="s">
        <v>32</v>
      </c>
      <c r="AC44" s="73" t="n">
        <v>1</v>
      </c>
      <c r="AD44" s="73" t="s">
        <v>32</v>
      </c>
      <c r="AE44" s="73" t="s">
        <v>32</v>
      </c>
      <c r="AF44" s="73" t="s">
        <v>32</v>
      </c>
      <c r="AG44" s="73" t="n">
        <v>1</v>
      </c>
      <c r="AH44" s="73" t="s">
        <v>32</v>
      </c>
      <c r="AI44" s="73" t="s">
        <v>32</v>
      </c>
      <c r="AJ44" s="73" t="n">
        <v>1</v>
      </c>
      <c r="AK44" s="73" t="s">
        <v>32</v>
      </c>
      <c r="AL44" s="73" t="s">
        <v>32</v>
      </c>
      <c r="AM44" s="73" t="n">
        <v>1</v>
      </c>
      <c r="AN44" s="73" t="n">
        <v>1</v>
      </c>
      <c r="AO44" s="73" t="s">
        <v>32</v>
      </c>
      <c r="AP44" s="73" t="n">
        <v>3</v>
      </c>
      <c r="AQ44" s="73" t="s">
        <v>32</v>
      </c>
      <c r="AR44" s="73" t="s">
        <v>32</v>
      </c>
      <c r="AS44" s="73" t="s">
        <v>32</v>
      </c>
      <c r="AT44" s="73" t="n">
        <v>2</v>
      </c>
      <c r="AU44" s="73" t="s">
        <v>32</v>
      </c>
      <c r="AV44" s="73" t="n">
        <v>0</v>
      </c>
      <c r="AW44" s="73" t="n">
        <v>0</v>
      </c>
      <c r="AX44" s="73" t="s">
        <v>32</v>
      </c>
      <c r="AY44" s="73" t="s">
        <v>32</v>
      </c>
      <c r="AZ44" s="73" t="s">
        <v>32</v>
      </c>
      <c r="BA44" s="17" t="s">
        <v>32</v>
      </c>
      <c r="BB44" s="17" t="s">
        <v>32</v>
      </c>
      <c r="BC44" s="17" t="s">
        <v>32</v>
      </c>
      <c r="BD44" s="17" t="s">
        <v>32</v>
      </c>
      <c r="BE44" s="17" t="s">
        <v>32</v>
      </c>
      <c r="BF44" s="17" t="s">
        <v>32</v>
      </c>
      <c r="BG44" s="17" t="s">
        <v>32</v>
      </c>
      <c r="BH44" s="17" t="s">
        <v>32</v>
      </c>
      <c r="BI44" s="17" t="s">
        <v>32</v>
      </c>
      <c r="BJ44" s="17" t="s">
        <v>32</v>
      </c>
      <c r="BK44" s="17" t="s">
        <v>32</v>
      </c>
      <c r="BL44" s="17"/>
      <c r="BM44" s="17"/>
      <c r="BN44" s="17"/>
      <c r="BO44" s="73"/>
      <c r="BP44" s="73"/>
    </row>
    <row r="45" customFormat="false" ht="12.75" hidden="false" customHeight="false" outlineLevel="0" collapsed="false">
      <c r="A45" s="71" t="s">
        <v>226</v>
      </c>
      <c r="B45" s="17" t="s">
        <v>1593</v>
      </c>
      <c r="C45" s="17" t="s">
        <v>1592</v>
      </c>
      <c r="D45" s="17" t="s">
        <v>1601</v>
      </c>
      <c r="E45" s="17" t="s">
        <v>1592</v>
      </c>
      <c r="F45" s="17" t="s">
        <v>1587</v>
      </c>
      <c r="G45" s="17" t="s">
        <v>1602</v>
      </c>
      <c r="H45" s="17" t="s">
        <v>1593</v>
      </c>
      <c r="I45" s="17" t="s">
        <v>1600</v>
      </c>
      <c r="J45" s="17" t="s">
        <v>1586</v>
      </c>
      <c r="K45" s="17" t="s">
        <v>1588</v>
      </c>
      <c r="L45" s="17" t="s">
        <v>1601</v>
      </c>
      <c r="M45" s="17" t="s">
        <v>1601</v>
      </c>
      <c r="N45" s="17" t="s">
        <v>32</v>
      </c>
      <c r="O45" s="17" t="s">
        <v>32</v>
      </c>
      <c r="P45" s="17" t="s">
        <v>32</v>
      </c>
      <c r="Q45" s="17" t="s">
        <v>32</v>
      </c>
      <c r="R45" s="17" t="s">
        <v>32</v>
      </c>
      <c r="S45" s="17" t="s">
        <v>32</v>
      </c>
      <c r="T45" s="17" t="s">
        <v>32</v>
      </c>
      <c r="U45" s="73" t="n">
        <v>1</v>
      </c>
      <c r="V45" s="73" t="s">
        <v>32</v>
      </c>
      <c r="W45" s="73" t="s">
        <v>32</v>
      </c>
      <c r="X45" s="73" t="s">
        <v>32</v>
      </c>
      <c r="Y45" s="73" t="n">
        <v>1</v>
      </c>
      <c r="Z45" s="73" t="s">
        <v>32</v>
      </c>
      <c r="AA45" s="73" t="s">
        <v>32</v>
      </c>
      <c r="AB45" s="73" t="s">
        <v>32</v>
      </c>
      <c r="AC45" s="73" t="n">
        <v>1</v>
      </c>
      <c r="AD45" s="73" t="s">
        <v>32</v>
      </c>
      <c r="AE45" s="73" t="s">
        <v>32</v>
      </c>
      <c r="AF45" s="73" t="s">
        <v>32</v>
      </c>
      <c r="AG45" s="73" t="n">
        <v>1</v>
      </c>
      <c r="AH45" s="73" t="s">
        <v>32</v>
      </c>
      <c r="AI45" s="73" t="s">
        <v>32</v>
      </c>
      <c r="AJ45" s="73" t="n">
        <v>0</v>
      </c>
      <c r="AK45" s="73" t="s">
        <v>32</v>
      </c>
      <c r="AL45" s="73" t="s">
        <v>32</v>
      </c>
      <c r="AM45" s="73" t="n">
        <v>1</v>
      </c>
      <c r="AN45" s="73" t="s">
        <v>32</v>
      </c>
      <c r="AO45" s="73" t="s">
        <v>32</v>
      </c>
      <c r="AP45" s="73" t="n">
        <v>0</v>
      </c>
      <c r="AQ45" s="73" t="s">
        <v>32</v>
      </c>
      <c r="AR45" s="73" t="s">
        <v>32</v>
      </c>
      <c r="AS45" s="73" t="s">
        <v>32</v>
      </c>
      <c r="AT45" s="73" t="n">
        <v>0</v>
      </c>
      <c r="AU45" s="73" t="s">
        <v>32</v>
      </c>
      <c r="AV45" s="73" t="n">
        <v>1</v>
      </c>
      <c r="AW45" s="73" t="s">
        <v>32</v>
      </c>
      <c r="AX45" s="73" t="s">
        <v>32</v>
      </c>
      <c r="AY45" s="73" t="n">
        <v>0</v>
      </c>
      <c r="AZ45" s="73" t="s">
        <v>32</v>
      </c>
      <c r="BA45" s="17" t="n">
        <v>1</v>
      </c>
      <c r="BB45" s="17" t="n">
        <v>1</v>
      </c>
      <c r="BC45" s="17" t="n">
        <v>0</v>
      </c>
      <c r="BD45" s="17" t="s">
        <v>32</v>
      </c>
      <c r="BE45" s="17" t="s">
        <v>32</v>
      </c>
      <c r="BF45" s="17" t="s">
        <v>32</v>
      </c>
      <c r="BG45" s="17" t="s">
        <v>32</v>
      </c>
      <c r="BH45" s="17" t="s">
        <v>32</v>
      </c>
      <c r="BI45" s="17" t="s">
        <v>32</v>
      </c>
      <c r="BJ45" s="17" t="s">
        <v>32</v>
      </c>
      <c r="BK45" s="17" t="s">
        <v>32</v>
      </c>
      <c r="BL45" s="17"/>
      <c r="BM45" s="17"/>
      <c r="BN45" s="17"/>
      <c r="BO45" s="73"/>
      <c r="BP45" s="73"/>
    </row>
    <row r="46" customFormat="false" ht="12.75" hidden="false" customHeight="false" outlineLevel="0" collapsed="false">
      <c r="A46" s="71" t="s">
        <v>229</v>
      </c>
      <c r="B46" s="17" t="s">
        <v>1601</v>
      </c>
      <c r="C46" s="17" t="s">
        <v>1594</v>
      </c>
      <c r="D46" s="17" t="s">
        <v>1593</v>
      </c>
      <c r="E46" s="17" t="s">
        <v>1601</v>
      </c>
      <c r="F46" s="17" t="s">
        <v>1611</v>
      </c>
      <c r="G46" s="17" t="s">
        <v>1600</v>
      </c>
      <c r="H46" s="17" t="s">
        <v>1591</v>
      </c>
      <c r="I46" s="17" t="s">
        <v>1594</v>
      </c>
      <c r="J46" s="17" t="s">
        <v>1591</v>
      </c>
      <c r="K46" s="17" t="s">
        <v>32</v>
      </c>
      <c r="L46" s="17" t="s">
        <v>32</v>
      </c>
      <c r="M46" s="17" t="s">
        <v>32</v>
      </c>
      <c r="N46" s="17" t="s">
        <v>32</v>
      </c>
      <c r="O46" s="17" t="s">
        <v>32</v>
      </c>
      <c r="P46" s="17" t="s">
        <v>32</v>
      </c>
      <c r="Q46" s="17" t="s">
        <v>32</v>
      </c>
      <c r="R46" s="17" t="s">
        <v>32</v>
      </c>
      <c r="S46" s="17" t="s">
        <v>32</v>
      </c>
      <c r="T46" s="17" t="s">
        <v>32</v>
      </c>
      <c r="U46" s="73" t="n">
        <v>1</v>
      </c>
      <c r="V46" s="73" t="s">
        <v>32</v>
      </c>
      <c r="W46" s="73" t="s">
        <v>32</v>
      </c>
      <c r="X46" s="73" t="s">
        <v>32</v>
      </c>
      <c r="Y46" s="73" t="n">
        <v>2</v>
      </c>
      <c r="Z46" s="73" t="s">
        <v>32</v>
      </c>
      <c r="AA46" s="73" t="s">
        <v>32</v>
      </c>
      <c r="AB46" s="73" t="s">
        <v>32</v>
      </c>
      <c r="AC46" s="73" t="n">
        <v>1</v>
      </c>
      <c r="AD46" s="73" t="s">
        <v>32</v>
      </c>
      <c r="AE46" s="73" t="s">
        <v>32</v>
      </c>
      <c r="AF46" s="73" t="s">
        <v>32</v>
      </c>
      <c r="AG46" s="73" t="n">
        <v>0</v>
      </c>
      <c r="AH46" s="73" t="s">
        <v>32</v>
      </c>
      <c r="AI46" s="73" t="s">
        <v>32</v>
      </c>
      <c r="AJ46" s="73" t="n">
        <v>0</v>
      </c>
      <c r="AK46" s="73" t="s">
        <v>32</v>
      </c>
      <c r="AL46" s="73" t="s">
        <v>32</v>
      </c>
      <c r="AM46" s="73" t="n">
        <v>0</v>
      </c>
      <c r="AN46" s="73" t="s">
        <v>32</v>
      </c>
      <c r="AO46" s="73" t="s">
        <v>32</v>
      </c>
      <c r="AP46" s="73" t="n">
        <v>1</v>
      </c>
      <c r="AQ46" s="73" t="s">
        <v>32</v>
      </c>
      <c r="AR46" s="73" t="s">
        <v>32</v>
      </c>
      <c r="AS46" s="73" t="s">
        <v>32</v>
      </c>
      <c r="AT46" s="73" t="n">
        <v>0</v>
      </c>
      <c r="AU46" s="73" t="s">
        <v>32</v>
      </c>
      <c r="AV46" s="73" t="n">
        <v>1</v>
      </c>
      <c r="AW46" s="73" t="s">
        <v>32</v>
      </c>
      <c r="AX46" s="73" t="s">
        <v>32</v>
      </c>
      <c r="AY46" s="73" t="s">
        <v>32</v>
      </c>
      <c r="AZ46" s="73" t="s">
        <v>32</v>
      </c>
      <c r="BA46" s="17" t="s">
        <v>32</v>
      </c>
      <c r="BB46" s="17" t="s">
        <v>32</v>
      </c>
      <c r="BC46" s="17" t="s">
        <v>32</v>
      </c>
      <c r="BD46" s="17" t="s">
        <v>32</v>
      </c>
      <c r="BE46" s="17" t="s">
        <v>32</v>
      </c>
      <c r="BF46" s="17" t="s">
        <v>32</v>
      </c>
      <c r="BG46" s="17" t="s">
        <v>32</v>
      </c>
      <c r="BH46" s="17" t="s">
        <v>32</v>
      </c>
      <c r="BI46" s="17" t="s">
        <v>32</v>
      </c>
      <c r="BJ46" s="17" t="s">
        <v>32</v>
      </c>
      <c r="BK46" s="17" t="s">
        <v>32</v>
      </c>
      <c r="BL46" s="17"/>
      <c r="BM46" s="17"/>
      <c r="BN46" s="17"/>
      <c r="BO46" s="73"/>
      <c r="BP46" s="73"/>
    </row>
    <row r="47" customFormat="false" ht="12.75" hidden="false" customHeight="false" outlineLevel="0" collapsed="false">
      <c r="A47" s="71" t="s">
        <v>232</v>
      </c>
      <c r="B47" s="17" t="s">
        <v>1591</v>
      </c>
      <c r="C47" s="17" t="s">
        <v>1594</v>
      </c>
      <c r="D47" s="17" t="s">
        <v>1594</v>
      </c>
      <c r="E47" s="17" t="s">
        <v>1591</v>
      </c>
      <c r="F47" s="17" t="s">
        <v>1611</v>
      </c>
      <c r="G47" s="17" t="s">
        <v>1592</v>
      </c>
      <c r="H47" s="17" t="s">
        <v>1591</v>
      </c>
      <c r="I47" s="17" t="s">
        <v>1586</v>
      </c>
      <c r="J47" s="17" t="s">
        <v>1602</v>
      </c>
      <c r="K47" s="17" t="s">
        <v>32</v>
      </c>
      <c r="L47" s="17" t="s">
        <v>32</v>
      </c>
      <c r="M47" s="17" t="s">
        <v>32</v>
      </c>
      <c r="N47" s="17" t="s">
        <v>32</v>
      </c>
      <c r="O47" s="17" t="s">
        <v>32</v>
      </c>
      <c r="P47" s="17" t="s">
        <v>32</v>
      </c>
      <c r="Q47" s="17" t="s">
        <v>32</v>
      </c>
      <c r="R47" s="17" t="s">
        <v>32</v>
      </c>
      <c r="S47" s="17" t="s">
        <v>32</v>
      </c>
      <c r="T47" s="17" t="s">
        <v>32</v>
      </c>
      <c r="U47" s="73" t="n">
        <v>0</v>
      </c>
      <c r="V47" s="73" t="s">
        <v>32</v>
      </c>
      <c r="W47" s="73" t="s">
        <v>32</v>
      </c>
      <c r="X47" s="73" t="s">
        <v>32</v>
      </c>
      <c r="Y47" s="73" t="n">
        <v>0</v>
      </c>
      <c r="Z47" s="73" t="s">
        <v>32</v>
      </c>
      <c r="AA47" s="73" t="s">
        <v>32</v>
      </c>
      <c r="AB47" s="73" t="s">
        <v>32</v>
      </c>
      <c r="AC47" s="73" t="n">
        <v>0</v>
      </c>
      <c r="AD47" s="73" t="s">
        <v>32</v>
      </c>
      <c r="AE47" s="73" t="s">
        <v>32</v>
      </c>
      <c r="AF47" s="73" t="s">
        <v>32</v>
      </c>
      <c r="AG47" s="73" t="n">
        <v>0</v>
      </c>
      <c r="AH47" s="73" t="s">
        <v>32</v>
      </c>
      <c r="AI47" s="73" t="s">
        <v>32</v>
      </c>
      <c r="AJ47" s="73" t="n">
        <v>0</v>
      </c>
      <c r="AK47" s="73" t="s">
        <v>32</v>
      </c>
      <c r="AL47" s="73" t="s">
        <v>32</v>
      </c>
      <c r="AM47" s="73" t="n">
        <v>1</v>
      </c>
      <c r="AN47" s="73" t="s">
        <v>32</v>
      </c>
      <c r="AO47" s="73" t="s">
        <v>32</v>
      </c>
      <c r="AP47" s="73" t="n">
        <v>0</v>
      </c>
      <c r="AQ47" s="73" t="s">
        <v>32</v>
      </c>
      <c r="AR47" s="73" t="s">
        <v>32</v>
      </c>
      <c r="AS47" s="73" t="s">
        <v>32</v>
      </c>
      <c r="AT47" s="73" t="n">
        <v>1</v>
      </c>
      <c r="AU47" s="73" t="s">
        <v>32</v>
      </c>
      <c r="AV47" s="73" t="n">
        <v>0</v>
      </c>
      <c r="AW47" s="73" t="s">
        <v>32</v>
      </c>
      <c r="AX47" s="73" t="s">
        <v>32</v>
      </c>
      <c r="AY47" s="73" t="s">
        <v>32</v>
      </c>
      <c r="AZ47" s="73" t="s">
        <v>32</v>
      </c>
      <c r="BA47" s="17" t="s">
        <v>32</v>
      </c>
      <c r="BB47" s="17" t="s">
        <v>32</v>
      </c>
      <c r="BC47" s="17" t="s">
        <v>32</v>
      </c>
      <c r="BD47" s="17" t="s">
        <v>32</v>
      </c>
      <c r="BE47" s="17" t="s">
        <v>32</v>
      </c>
      <c r="BF47" s="17" t="s">
        <v>32</v>
      </c>
      <c r="BG47" s="17" t="s">
        <v>32</v>
      </c>
      <c r="BH47" s="17" t="s">
        <v>32</v>
      </c>
      <c r="BI47" s="17" t="s">
        <v>32</v>
      </c>
      <c r="BJ47" s="17" t="s">
        <v>32</v>
      </c>
      <c r="BK47" s="17" t="s">
        <v>32</v>
      </c>
      <c r="BL47" s="17"/>
      <c r="BM47" s="17"/>
      <c r="BN47" s="17"/>
      <c r="BO47" s="73"/>
      <c r="BP47" s="73"/>
    </row>
    <row r="48" customFormat="false" ht="12.75" hidden="false" customHeight="false" outlineLevel="0" collapsed="false">
      <c r="A48" s="71" t="s">
        <v>236</v>
      </c>
      <c r="B48" s="17" t="s">
        <v>1591</v>
      </c>
      <c r="C48" s="17" t="s">
        <v>1611</v>
      </c>
      <c r="D48" s="17" t="s">
        <v>1586</v>
      </c>
      <c r="E48" s="17" t="s">
        <v>1591</v>
      </c>
      <c r="F48" s="17" t="s">
        <v>1602</v>
      </c>
      <c r="G48" s="17" t="s">
        <v>1591</v>
      </c>
      <c r="H48" s="17" t="s">
        <v>1610</v>
      </c>
      <c r="I48" s="17" t="s">
        <v>1602</v>
      </c>
      <c r="J48" s="17" t="s">
        <v>1594</v>
      </c>
      <c r="K48" s="17" t="s">
        <v>1601</v>
      </c>
      <c r="L48" s="17" t="s">
        <v>1591</v>
      </c>
      <c r="M48" s="17" t="s">
        <v>1591</v>
      </c>
      <c r="N48" s="17" t="s">
        <v>32</v>
      </c>
      <c r="O48" s="17" t="s">
        <v>32</v>
      </c>
      <c r="P48" s="17" t="s">
        <v>32</v>
      </c>
      <c r="Q48" s="17" t="s">
        <v>32</v>
      </c>
      <c r="R48" s="17" t="s">
        <v>32</v>
      </c>
      <c r="S48" s="17" t="s">
        <v>32</v>
      </c>
      <c r="T48" s="17" t="s">
        <v>32</v>
      </c>
      <c r="U48" s="73" t="n">
        <v>1</v>
      </c>
      <c r="V48" s="73" t="s">
        <v>32</v>
      </c>
      <c r="W48" s="73" t="s">
        <v>32</v>
      </c>
      <c r="X48" s="73" t="s">
        <v>32</v>
      </c>
      <c r="Y48" s="73" t="n">
        <v>0</v>
      </c>
      <c r="Z48" s="73" t="s">
        <v>32</v>
      </c>
      <c r="AA48" s="73" t="s">
        <v>32</v>
      </c>
      <c r="AB48" s="73" t="s">
        <v>32</v>
      </c>
      <c r="AC48" s="73" t="n">
        <v>0</v>
      </c>
      <c r="AD48" s="73" t="s">
        <v>32</v>
      </c>
      <c r="AE48" s="73" t="s">
        <v>32</v>
      </c>
      <c r="AF48" s="73" t="s">
        <v>32</v>
      </c>
      <c r="AG48" s="73" t="n">
        <v>0</v>
      </c>
      <c r="AH48" s="73" t="s">
        <v>32</v>
      </c>
      <c r="AI48" s="73" t="s">
        <v>32</v>
      </c>
      <c r="AJ48" s="73" t="n">
        <v>0</v>
      </c>
      <c r="AK48" s="73" t="s">
        <v>32</v>
      </c>
      <c r="AL48" s="73" t="s">
        <v>32</v>
      </c>
      <c r="AM48" s="73" t="n">
        <v>0</v>
      </c>
      <c r="AN48" s="73" t="s">
        <v>32</v>
      </c>
      <c r="AO48" s="73" t="s">
        <v>32</v>
      </c>
      <c r="AP48" s="73" t="n">
        <v>0</v>
      </c>
      <c r="AQ48" s="73" t="s">
        <v>32</v>
      </c>
      <c r="AR48" s="73" t="s">
        <v>32</v>
      </c>
      <c r="AS48" s="73" t="s">
        <v>32</v>
      </c>
      <c r="AT48" s="73" t="n">
        <v>0</v>
      </c>
      <c r="AU48" s="73" t="s">
        <v>32</v>
      </c>
      <c r="AV48" s="73" t="n">
        <v>0</v>
      </c>
      <c r="AW48" s="73" t="s">
        <v>32</v>
      </c>
      <c r="AX48" s="73" t="s">
        <v>32</v>
      </c>
      <c r="AY48" s="73" t="n">
        <v>0</v>
      </c>
      <c r="AZ48" s="73" t="s">
        <v>32</v>
      </c>
      <c r="BA48" s="17" t="n">
        <v>0</v>
      </c>
      <c r="BB48" s="17" t="s">
        <v>32</v>
      </c>
      <c r="BC48" s="17" t="n">
        <v>0</v>
      </c>
      <c r="BD48" s="17" t="s">
        <v>32</v>
      </c>
      <c r="BE48" s="17" t="s">
        <v>32</v>
      </c>
      <c r="BF48" s="17" t="s">
        <v>32</v>
      </c>
      <c r="BG48" s="17" t="s">
        <v>32</v>
      </c>
      <c r="BH48" s="17" t="s">
        <v>32</v>
      </c>
      <c r="BI48" s="17" t="s">
        <v>32</v>
      </c>
      <c r="BJ48" s="17" t="s">
        <v>32</v>
      </c>
      <c r="BK48" s="17" t="s">
        <v>32</v>
      </c>
      <c r="BL48" s="17"/>
      <c r="BM48" s="17"/>
      <c r="BN48" s="17"/>
      <c r="BO48" s="73"/>
      <c r="BP48" s="73"/>
    </row>
    <row r="49" customFormat="false" ht="12.75" hidden="false" customHeight="false" outlineLevel="0" collapsed="false">
      <c r="A49" s="71" t="s">
        <v>239</v>
      </c>
      <c r="B49" s="17" t="s">
        <v>1602</v>
      </c>
      <c r="C49" s="17" t="s">
        <v>1597</v>
      </c>
      <c r="D49" s="17" t="s">
        <v>1586</v>
      </c>
      <c r="E49" s="17" t="s">
        <v>1591</v>
      </c>
      <c r="F49" s="17" t="s">
        <v>1607</v>
      </c>
      <c r="G49" s="17" t="s">
        <v>1589</v>
      </c>
      <c r="H49" s="17" t="s">
        <v>1597</v>
      </c>
      <c r="I49" s="17" t="s">
        <v>1591</v>
      </c>
      <c r="J49" s="17" t="s">
        <v>1597</v>
      </c>
      <c r="K49" s="17" t="s">
        <v>32</v>
      </c>
      <c r="L49" s="17" t="s">
        <v>32</v>
      </c>
      <c r="M49" s="17" t="s">
        <v>32</v>
      </c>
      <c r="N49" s="17" t="s">
        <v>32</v>
      </c>
      <c r="O49" s="17" t="s">
        <v>32</v>
      </c>
      <c r="P49" s="17" t="s">
        <v>32</v>
      </c>
      <c r="Q49" s="17" t="s">
        <v>32</v>
      </c>
      <c r="R49" s="17" t="s">
        <v>32</v>
      </c>
      <c r="S49" s="17" t="s">
        <v>32</v>
      </c>
      <c r="T49" s="17" t="s">
        <v>32</v>
      </c>
      <c r="U49" s="73" t="n">
        <v>1</v>
      </c>
      <c r="V49" s="73" t="s">
        <v>32</v>
      </c>
      <c r="W49" s="73" t="s">
        <v>32</v>
      </c>
      <c r="X49" s="73" t="s">
        <v>32</v>
      </c>
      <c r="Y49" s="73" t="n">
        <v>0</v>
      </c>
      <c r="Z49" s="73" t="s">
        <v>32</v>
      </c>
      <c r="AA49" s="73" t="s">
        <v>32</v>
      </c>
      <c r="AB49" s="73" t="s">
        <v>32</v>
      </c>
      <c r="AC49" s="73" t="n">
        <v>0</v>
      </c>
      <c r="AD49" s="73" t="s">
        <v>32</v>
      </c>
      <c r="AE49" s="73" t="s">
        <v>32</v>
      </c>
      <c r="AF49" s="73" t="s">
        <v>32</v>
      </c>
      <c r="AG49" s="73" t="n">
        <v>0</v>
      </c>
      <c r="AH49" s="73" t="s">
        <v>32</v>
      </c>
      <c r="AI49" s="73" t="s">
        <v>32</v>
      </c>
      <c r="AJ49" s="73" t="n">
        <v>0</v>
      </c>
      <c r="AK49" s="73" t="s">
        <v>32</v>
      </c>
      <c r="AL49" s="73" t="s">
        <v>32</v>
      </c>
      <c r="AM49" s="73" t="n">
        <v>0</v>
      </c>
      <c r="AN49" s="73" t="s">
        <v>32</v>
      </c>
      <c r="AO49" s="73" t="s">
        <v>32</v>
      </c>
      <c r="AP49" s="73" t="n">
        <v>0</v>
      </c>
      <c r="AQ49" s="73" t="s">
        <v>32</v>
      </c>
      <c r="AR49" s="73" t="s">
        <v>32</v>
      </c>
      <c r="AS49" s="73" t="s">
        <v>32</v>
      </c>
      <c r="AT49" s="73" t="n">
        <v>0</v>
      </c>
      <c r="AU49" s="73" t="s">
        <v>32</v>
      </c>
      <c r="AV49" s="73" t="n">
        <v>1</v>
      </c>
      <c r="AW49" s="73" t="s">
        <v>32</v>
      </c>
      <c r="AX49" s="73" t="s">
        <v>32</v>
      </c>
      <c r="AY49" s="73" t="s">
        <v>32</v>
      </c>
      <c r="AZ49" s="73" t="s">
        <v>32</v>
      </c>
      <c r="BA49" s="17" t="s">
        <v>32</v>
      </c>
      <c r="BB49" s="17" t="s">
        <v>32</v>
      </c>
      <c r="BC49" s="17" t="s">
        <v>32</v>
      </c>
      <c r="BD49" s="17" t="s">
        <v>32</v>
      </c>
      <c r="BE49" s="17" t="s">
        <v>32</v>
      </c>
      <c r="BF49" s="17" t="s">
        <v>32</v>
      </c>
      <c r="BG49" s="17" t="s">
        <v>32</v>
      </c>
      <c r="BH49" s="17" t="s">
        <v>32</v>
      </c>
      <c r="BI49" s="17" t="s">
        <v>32</v>
      </c>
      <c r="BJ49" s="17" t="s">
        <v>32</v>
      </c>
      <c r="BK49" s="17" t="s">
        <v>32</v>
      </c>
      <c r="BL49" s="17"/>
      <c r="BM49" s="17"/>
      <c r="BN49" s="17"/>
      <c r="BO49" s="73"/>
      <c r="BP49" s="73"/>
    </row>
    <row r="50" customFormat="false" ht="12.75" hidden="false" customHeight="false" outlineLevel="0" collapsed="false">
      <c r="A50" s="71" t="s">
        <v>244</v>
      </c>
      <c r="B50" s="17" t="s">
        <v>1607</v>
      </c>
      <c r="C50" s="17" t="s">
        <v>1591</v>
      </c>
      <c r="D50" s="17" t="s">
        <v>1611</v>
      </c>
      <c r="E50" s="17" t="s">
        <v>1591</v>
      </c>
      <c r="F50" s="17" t="s">
        <v>1597</v>
      </c>
      <c r="G50" s="17" t="s">
        <v>1591</v>
      </c>
      <c r="H50" s="17" t="s">
        <v>1594</v>
      </c>
      <c r="I50" s="17" t="s">
        <v>1607</v>
      </c>
      <c r="J50" s="17" t="s">
        <v>1608</v>
      </c>
      <c r="K50" s="17" t="s">
        <v>1588</v>
      </c>
      <c r="L50" s="17" t="s">
        <v>1591</v>
      </c>
      <c r="M50" s="17" t="s">
        <v>32</v>
      </c>
      <c r="N50" s="17" t="s">
        <v>32</v>
      </c>
      <c r="O50" s="17" t="s">
        <v>32</v>
      </c>
      <c r="P50" s="17" t="s">
        <v>32</v>
      </c>
      <c r="Q50" s="17" t="s">
        <v>32</v>
      </c>
      <c r="R50" s="17" t="s">
        <v>32</v>
      </c>
      <c r="S50" s="17" t="s">
        <v>32</v>
      </c>
      <c r="T50" s="17" t="s">
        <v>32</v>
      </c>
      <c r="U50" s="73" t="n">
        <v>0</v>
      </c>
      <c r="V50" s="73" t="s">
        <v>32</v>
      </c>
      <c r="W50" s="73" t="s">
        <v>32</v>
      </c>
      <c r="X50" s="73" t="s">
        <v>32</v>
      </c>
      <c r="Y50" s="73" t="n">
        <v>1</v>
      </c>
      <c r="Z50" s="73" t="s">
        <v>32</v>
      </c>
      <c r="AA50" s="73" t="s">
        <v>32</v>
      </c>
      <c r="AB50" s="73" t="s">
        <v>32</v>
      </c>
      <c r="AC50" s="73" t="n">
        <v>1</v>
      </c>
      <c r="AD50" s="73" t="s">
        <v>32</v>
      </c>
      <c r="AE50" s="73" t="s">
        <v>32</v>
      </c>
      <c r="AF50" s="73" t="s">
        <v>32</v>
      </c>
      <c r="AG50" s="73" t="n">
        <v>0</v>
      </c>
      <c r="AH50" s="73" t="n">
        <v>0</v>
      </c>
      <c r="AI50" s="73" t="n">
        <v>0</v>
      </c>
      <c r="AJ50" s="73" t="n">
        <v>0</v>
      </c>
      <c r="AK50" s="73" t="s">
        <v>32</v>
      </c>
      <c r="AL50" s="73" t="s">
        <v>32</v>
      </c>
      <c r="AM50" s="73" t="n">
        <v>0</v>
      </c>
      <c r="AN50" s="73" t="s">
        <v>32</v>
      </c>
      <c r="AO50" s="73" t="s">
        <v>32</v>
      </c>
      <c r="AP50" s="73" t="n">
        <v>1</v>
      </c>
      <c r="AQ50" s="73" t="s">
        <v>32</v>
      </c>
      <c r="AR50" s="73" t="s">
        <v>32</v>
      </c>
      <c r="AS50" s="73" t="s">
        <v>32</v>
      </c>
      <c r="AT50" s="73" t="n">
        <v>0</v>
      </c>
      <c r="AU50" s="73" t="s">
        <v>32</v>
      </c>
      <c r="AV50" s="73" t="n">
        <v>0</v>
      </c>
      <c r="AW50" s="73" t="s">
        <v>32</v>
      </c>
      <c r="AX50" s="73" t="s">
        <v>32</v>
      </c>
      <c r="AY50" s="73" t="n">
        <v>0</v>
      </c>
      <c r="AZ50" s="73" t="s">
        <v>32</v>
      </c>
      <c r="BA50" s="17" t="n">
        <v>0</v>
      </c>
      <c r="BB50" s="17" t="s">
        <v>32</v>
      </c>
      <c r="BC50" s="17" t="s">
        <v>32</v>
      </c>
      <c r="BD50" s="17" t="s">
        <v>32</v>
      </c>
      <c r="BE50" s="17" t="s">
        <v>32</v>
      </c>
      <c r="BF50" s="17" t="s">
        <v>32</v>
      </c>
      <c r="BG50" s="17" t="s">
        <v>32</v>
      </c>
      <c r="BH50" s="17" t="s">
        <v>32</v>
      </c>
      <c r="BI50" s="17" t="s">
        <v>32</v>
      </c>
      <c r="BJ50" s="17" t="s">
        <v>32</v>
      </c>
      <c r="BK50" s="17" t="s">
        <v>32</v>
      </c>
      <c r="BL50" s="17"/>
      <c r="BM50" s="17"/>
      <c r="BN50" s="17"/>
      <c r="BO50" s="73"/>
      <c r="BP50" s="73"/>
    </row>
    <row r="51" customFormat="false" ht="12.75" hidden="false" customHeight="false" outlineLevel="0" collapsed="false">
      <c r="A51" s="71" t="s">
        <v>249</v>
      </c>
      <c r="B51" s="17" t="s">
        <v>32</v>
      </c>
      <c r="C51" s="17" t="s">
        <v>32</v>
      </c>
      <c r="D51" s="17" t="s">
        <v>32</v>
      </c>
      <c r="E51" s="17" t="s">
        <v>32</v>
      </c>
      <c r="F51" s="17" t="s">
        <v>32</v>
      </c>
      <c r="G51" s="17" t="s">
        <v>32</v>
      </c>
      <c r="H51" s="17" t="s">
        <v>32</v>
      </c>
      <c r="I51" s="17" t="s">
        <v>32</v>
      </c>
      <c r="J51" s="17" t="s">
        <v>32</v>
      </c>
      <c r="K51" s="17" t="s">
        <v>32</v>
      </c>
      <c r="L51" s="17" t="s">
        <v>32</v>
      </c>
      <c r="M51" s="17" t="s">
        <v>32</v>
      </c>
      <c r="N51" s="17" t="s">
        <v>32</v>
      </c>
      <c r="O51" s="17" t="s">
        <v>32</v>
      </c>
      <c r="P51" s="17" t="s">
        <v>32</v>
      </c>
      <c r="Q51" s="17" t="s">
        <v>32</v>
      </c>
      <c r="R51" s="17" t="s">
        <v>32</v>
      </c>
      <c r="S51" s="17" t="s">
        <v>32</v>
      </c>
      <c r="T51" s="17" t="s">
        <v>32</v>
      </c>
      <c r="U51" s="73" t="s">
        <v>32</v>
      </c>
      <c r="V51" s="73" t="s">
        <v>32</v>
      </c>
      <c r="W51" s="73" t="s">
        <v>32</v>
      </c>
      <c r="X51" s="73" t="s">
        <v>32</v>
      </c>
      <c r="Y51" s="73" t="s">
        <v>32</v>
      </c>
      <c r="Z51" s="73" t="s">
        <v>32</v>
      </c>
      <c r="AA51" s="73" t="s">
        <v>32</v>
      </c>
      <c r="AB51" s="73" t="s">
        <v>32</v>
      </c>
      <c r="AC51" s="73" t="s">
        <v>32</v>
      </c>
      <c r="AD51" s="73" t="s">
        <v>32</v>
      </c>
      <c r="AE51" s="73" t="s">
        <v>32</v>
      </c>
      <c r="AF51" s="73" t="s">
        <v>32</v>
      </c>
      <c r="AG51" s="73" t="s">
        <v>32</v>
      </c>
      <c r="AH51" s="73" t="s">
        <v>32</v>
      </c>
      <c r="AI51" s="73" t="s">
        <v>32</v>
      </c>
      <c r="AJ51" s="73" t="s">
        <v>32</v>
      </c>
      <c r="AK51" s="73" t="s">
        <v>32</v>
      </c>
      <c r="AL51" s="73" t="s">
        <v>32</v>
      </c>
      <c r="AM51" s="73" t="s">
        <v>32</v>
      </c>
      <c r="AN51" s="73" t="s">
        <v>32</v>
      </c>
      <c r="AO51" s="73" t="s">
        <v>32</v>
      </c>
      <c r="AP51" s="73" t="s">
        <v>32</v>
      </c>
      <c r="AQ51" s="73" t="s">
        <v>32</v>
      </c>
      <c r="AR51" s="73" t="s">
        <v>32</v>
      </c>
      <c r="AS51" s="73" t="s">
        <v>32</v>
      </c>
      <c r="AT51" s="73" t="s">
        <v>32</v>
      </c>
      <c r="AU51" s="73" t="s">
        <v>32</v>
      </c>
      <c r="AV51" s="73" t="s">
        <v>32</v>
      </c>
      <c r="AW51" s="73" t="s">
        <v>32</v>
      </c>
      <c r="AX51" s="73" t="s">
        <v>32</v>
      </c>
      <c r="AY51" s="73" t="s">
        <v>32</v>
      </c>
      <c r="AZ51" s="73" t="s">
        <v>32</v>
      </c>
      <c r="BA51" s="17" t="s">
        <v>32</v>
      </c>
      <c r="BB51" s="17" t="s">
        <v>32</v>
      </c>
      <c r="BC51" s="17" t="s">
        <v>32</v>
      </c>
      <c r="BD51" s="17" t="s">
        <v>32</v>
      </c>
      <c r="BE51" s="17" t="s">
        <v>32</v>
      </c>
      <c r="BF51" s="17" t="s">
        <v>32</v>
      </c>
      <c r="BG51" s="17" t="s">
        <v>32</v>
      </c>
      <c r="BH51" s="17" t="s">
        <v>32</v>
      </c>
      <c r="BI51" s="17" t="s">
        <v>32</v>
      </c>
      <c r="BJ51" s="17" t="s">
        <v>32</v>
      </c>
      <c r="BK51" s="17" t="s">
        <v>32</v>
      </c>
      <c r="BL51" s="17"/>
      <c r="BM51" s="17"/>
      <c r="BN51" s="17"/>
      <c r="BO51" s="26"/>
      <c r="BP51" s="26"/>
    </row>
    <row r="52" customFormat="false" ht="12.75" hidden="false" customHeight="false" outlineLevel="0" collapsed="false">
      <c r="A52" s="71" t="s">
        <v>251</v>
      </c>
      <c r="B52" s="17" t="s">
        <v>32</v>
      </c>
      <c r="C52" s="17" t="s">
        <v>32</v>
      </c>
      <c r="D52" s="17" t="s">
        <v>32</v>
      </c>
      <c r="E52" s="17" t="s">
        <v>32</v>
      </c>
      <c r="F52" s="17" t="s">
        <v>32</v>
      </c>
      <c r="G52" s="17" t="s">
        <v>32</v>
      </c>
      <c r="H52" s="17" t="s">
        <v>32</v>
      </c>
      <c r="I52" s="17" t="s">
        <v>32</v>
      </c>
      <c r="J52" s="17" t="s">
        <v>32</v>
      </c>
      <c r="K52" s="17" t="s">
        <v>32</v>
      </c>
      <c r="L52" s="17" t="s">
        <v>32</v>
      </c>
      <c r="M52" s="17" t="s">
        <v>32</v>
      </c>
      <c r="N52" s="17" t="s">
        <v>32</v>
      </c>
      <c r="O52" s="17" t="s">
        <v>32</v>
      </c>
      <c r="P52" s="17" t="s">
        <v>32</v>
      </c>
      <c r="Q52" s="17" t="s">
        <v>32</v>
      </c>
      <c r="R52" s="17" t="s">
        <v>32</v>
      </c>
      <c r="S52" s="17" t="s">
        <v>32</v>
      </c>
      <c r="T52" s="17" t="s">
        <v>32</v>
      </c>
      <c r="U52" s="73" t="s">
        <v>32</v>
      </c>
      <c r="V52" s="73" t="s">
        <v>32</v>
      </c>
      <c r="W52" s="73" t="s">
        <v>32</v>
      </c>
      <c r="X52" s="73" t="s">
        <v>32</v>
      </c>
      <c r="Y52" s="73" t="s">
        <v>32</v>
      </c>
      <c r="Z52" s="73" t="s">
        <v>32</v>
      </c>
      <c r="AA52" s="73" t="s">
        <v>32</v>
      </c>
      <c r="AB52" s="73" t="s">
        <v>32</v>
      </c>
      <c r="AC52" s="73" t="s">
        <v>32</v>
      </c>
      <c r="AD52" s="73" t="s">
        <v>32</v>
      </c>
      <c r="AE52" s="73" t="s">
        <v>32</v>
      </c>
      <c r="AF52" s="73" t="s">
        <v>32</v>
      </c>
      <c r="AG52" s="73" t="s">
        <v>32</v>
      </c>
      <c r="AH52" s="73" t="s">
        <v>32</v>
      </c>
      <c r="AI52" s="73" t="s">
        <v>32</v>
      </c>
      <c r="AJ52" s="73" t="s">
        <v>32</v>
      </c>
      <c r="AK52" s="73" t="s">
        <v>32</v>
      </c>
      <c r="AL52" s="73" t="s">
        <v>32</v>
      </c>
      <c r="AM52" s="73" t="s">
        <v>32</v>
      </c>
      <c r="AN52" s="73" t="s">
        <v>32</v>
      </c>
      <c r="AO52" s="73" t="s">
        <v>32</v>
      </c>
      <c r="AP52" s="73" t="s">
        <v>32</v>
      </c>
      <c r="AQ52" s="73" t="s">
        <v>32</v>
      </c>
      <c r="AR52" s="73" t="s">
        <v>32</v>
      </c>
      <c r="AS52" s="73" t="s">
        <v>32</v>
      </c>
      <c r="AT52" s="73" t="s">
        <v>32</v>
      </c>
      <c r="AU52" s="73" t="s">
        <v>32</v>
      </c>
      <c r="AV52" s="73" t="s">
        <v>32</v>
      </c>
      <c r="AW52" s="73" t="s">
        <v>32</v>
      </c>
      <c r="AX52" s="73" t="s">
        <v>32</v>
      </c>
      <c r="AY52" s="73" t="s">
        <v>32</v>
      </c>
      <c r="AZ52" s="73" t="s">
        <v>32</v>
      </c>
      <c r="BA52" s="17" t="s">
        <v>32</v>
      </c>
      <c r="BB52" s="17" t="s">
        <v>32</v>
      </c>
      <c r="BC52" s="17" t="s">
        <v>32</v>
      </c>
      <c r="BD52" s="17" t="s">
        <v>32</v>
      </c>
      <c r="BE52" s="17" t="s">
        <v>32</v>
      </c>
      <c r="BF52" s="17" t="s">
        <v>32</v>
      </c>
      <c r="BG52" s="17" t="s">
        <v>32</v>
      </c>
      <c r="BH52" s="17" t="s">
        <v>32</v>
      </c>
      <c r="BI52" s="17" t="s">
        <v>32</v>
      </c>
      <c r="BJ52" s="17" t="s">
        <v>32</v>
      </c>
      <c r="BK52" s="17" t="s">
        <v>32</v>
      </c>
      <c r="BL52" s="17"/>
      <c r="BM52" s="17"/>
      <c r="BN52" s="17"/>
      <c r="BO52" s="26"/>
      <c r="BP52" s="26"/>
    </row>
    <row r="53" customFormat="false" ht="12.75" hidden="false" customHeight="false" outlineLevel="0" collapsed="false">
      <c r="A53" s="71" t="s">
        <v>253</v>
      </c>
      <c r="B53" s="17" t="s">
        <v>1609</v>
      </c>
      <c r="C53" s="17" t="s">
        <v>1607</v>
      </c>
      <c r="D53" s="17" t="s">
        <v>1594</v>
      </c>
      <c r="E53" s="17" t="s">
        <v>1591</v>
      </c>
      <c r="F53" s="17" t="s">
        <v>1611</v>
      </c>
      <c r="G53" s="17" t="s">
        <v>1608</v>
      </c>
      <c r="H53" s="17" t="s">
        <v>1594</v>
      </c>
      <c r="I53" s="17" t="s">
        <v>1609</v>
      </c>
      <c r="J53" s="17" t="s">
        <v>1601</v>
      </c>
      <c r="K53" s="17" t="s">
        <v>1601</v>
      </c>
      <c r="L53" s="17" t="s">
        <v>1594</v>
      </c>
      <c r="M53" s="17" t="s">
        <v>32</v>
      </c>
      <c r="N53" s="17" t="s">
        <v>32</v>
      </c>
      <c r="O53" s="17" t="s">
        <v>32</v>
      </c>
      <c r="P53" s="17" t="s">
        <v>32</v>
      </c>
      <c r="Q53" s="17" t="s">
        <v>32</v>
      </c>
      <c r="R53" s="17" t="s">
        <v>32</v>
      </c>
      <c r="S53" s="17" t="s">
        <v>32</v>
      </c>
      <c r="T53" s="17" t="s">
        <v>32</v>
      </c>
      <c r="U53" s="73" t="n">
        <v>0</v>
      </c>
      <c r="V53" s="73" t="s">
        <v>32</v>
      </c>
      <c r="W53" s="73" t="s">
        <v>32</v>
      </c>
      <c r="X53" s="73" t="s">
        <v>32</v>
      </c>
      <c r="Y53" s="73" t="n">
        <v>2</v>
      </c>
      <c r="Z53" s="73" t="s">
        <v>32</v>
      </c>
      <c r="AA53" s="73" t="s">
        <v>32</v>
      </c>
      <c r="AB53" s="73" t="s">
        <v>32</v>
      </c>
      <c r="AC53" s="73" t="n">
        <v>1</v>
      </c>
      <c r="AD53" s="73" t="s">
        <v>32</v>
      </c>
      <c r="AE53" s="73" t="s">
        <v>32</v>
      </c>
      <c r="AF53" s="73" t="s">
        <v>32</v>
      </c>
      <c r="AG53" s="73" t="n">
        <v>1</v>
      </c>
      <c r="AH53" s="73" t="s">
        <v>32</v>
      </c>
      <c r="AI53" s="73" t="s">
        <v>32</v>
      </c>
      <c r="AJ53" s="73" t="n">
        <v>1</v>
      </c>
      <c r="AK53" s="73" t="s">
        <v>32</v>
      </c>
      <c r="AL53" s="73" t="s">
        <v>32</v>
      </c>
      <c r="AM53" s="73" t="n">
        <v>0</v>
      </c>
      <c r="AN53" s="73" t="s">
        <v>32</v>
      </c>
      <c r="AO53" s="73" t="s">
        <v>32</v>
      </c>
      <c r="AP53" s="73" t="n">
        <v>1</v>
      </c>
      <c r="AQ53" s="73" t="s">
        <v>32</v>
      </c>
      <c r="AR53" s="73" t="s">
        <v>32</v>
      </c>
      <c r="AS53" s="73" t="s">
        <v>32</v>
      </c>
      <c r="AT53" s="73" t="s">
        <v>1675</v>
      </c>
      <c r="AU53" s="73" t="s">
        <v>1675</v>
      </c>
      <c r="AV53" s="73" t="n">
        <v>3</v>
      </c>
      <c r="AW53" s="73" t="s">
        <v>32</v>
      </c>
      <c r="AX53" s="73" t="s">
        <v>32</v>
      </c>
      <c r="AY53" s="73" t="n">
        <v>2</v>
      </c>
      <c r="AZ53" s="73" t="n">
        <v>2</v>
      </c>
      <c r="BA53" s="17" t="n">
        <v>1</v>
      </c>
      <c r="BB53" s="17" t="s">
        <v>32</v>
      </c>
      <c r="BC53" s="17" t="s">
        <v>32</v>
      </c>
      <c r="BD53" s="17" t="s">
        <v>32</v>
      </c>
      <c r="BE53" s="17" t="s">
        <v>32</v>
      </c>
      <c r="BF53" s="17" t="s">
        <v>32</v>
      </c>
      <c r="BG53" s="17" t="s">
        <v>32</v>
      </c>
      <c r="BH53" s="17" t="s">
        <v>32</v>
      </c>
      <c r="BI53" s="17" t="s">
        <v>32</v>
      </c>
      <c r="BJ53" s="17" t="s">
        <v>32</v>
      </c>
      <c r="BK53" s="17" t="s">
        <v>32</v>
      </c>
      <c r="BL53" s="17"/>
      <c r="BM53" s="17"/>
      <c r="BN53" s="17"/>
      <c r="BO53" s="73"/>
      <c r="BP53" s="73"/>
    </row>
    <row r="54" customFormat="false" ht="12.75" hidden="false" customHeight="false" outlineLevel="0" collapsed="false">
      <c r="A54" s="71" t="s">
        <v>257</v>
      </c>
      <c r="B54" s="17" t="s">
        <v>1601</v>
      </c>
      <c r="C54" s="17" t="s">
        <v>1601</v>
      </c>
      <c r="D54" s="17" t="s">
        <v>1594</v>
      </c>
      <c r="E54" s="17" t="s">
        <v>1586</v>
      </c>
      <c r="F54" s="17" t="s">
        <v>1602</v>
      </c>
      <c r="G54" s="17" t="s">
        <v>1594</v>
      </c>
      <c r="H54" s="17" t="s">
        <v>1608</v>
      </c>
      <c r="I54" s="17" t="s">
        <v>1591</v>
      </c>
      <c r="J54" s="17" t="s">
        <v>1607</v>
      </c>
      <c r="K54" s="17" t="s">
        <v>1607</v>
      </c>
      <c r="L54" s="17" t="s">
        <v>1601</v>
      </c>
      <c r="M54" s="17" t="s">
        <v>1607</v>
      </c>
      <c r="N54" s="17" t="s">
        <v>32</v>
      </c>
      <c r="O54" s="17" t="s">
        <v>32</v>
      </c>
      <c r="P54" s="17" t="s">
        <v>32</v>
      </c>
      <c r="Q54" s="17" t="s">
        <v>32</v>
      </c>
      <c r="R54" s="17" t="s">
        <v>32</v>
      </c>
      <c r="S54" s="17" t="s">
        <v>32</v>
      </c>
      <c r="T54" s="17" t="s">
        <v>32</v>
      </c>
      <c r="U54" s="73" t="n">
        <v>1</v>
      </c>
      <c r="V54" s="73" t="s">
        <v>32</v>
      </c>
      <c r="W54" s="73" t="s">
        <v>32</v>
      </c>
      <c r="X54" s="73" t="s">
        <v>32</v>
      </c>
      <c r="Y54" s="73" t="n">
        <v>1</v>
      </c>
      <c r="Z54" s="73" t="s">
        <v>32</v>
      </c>
      <c r="AA54" s="73" t="s">
        <v>32</v>
      </c>
      <c r="AB54" s="73" t="s">
        <v>32</v>
      </c>
      <c r="AC54" s="73" t="n">
        <v>1</v>
      </c>
      <c r="AD54" s="73" t="s">
        <v>32</v>
      </c>
      <c r="AE54" s="73" t="s">
        <v>32</v>
      </c>
      <c r="AF54" s="73" t="s">
        <v>32</v>
      </c>
      <c r="AG54" s="73" t="n">
        <v>1</v>
      </c>
      <c r="AH54" s="73" t="s">
        <v>32</v>
      </c>
      <c r="AI54" s="73" t="s">
        <v>32</v>
      </c>
      <c r="AJ54" s="73" t="n">
        <v>0</v>
      </c>
      <c r="AK54" s="73" t="s">
        <v>32</v>
      </c>
      <c r="AL54" s="73" t="s">
        <v>32</v>
      </c>
      <c r="AM54" s="73" t="n">
        <v>0</v>
      </c>
      <c r="AN54" s="73" t="s">
        <v>32</v>
      </c>
      <c r="AO54" s="73" t="s">
        <v>32</v>
      </c>
      <c r="AP54" s="73" t="n">
        <v>0</v>
      </c>
      <c r="AQ54" s="73" t="s">
        <v>32</v>
      </c>
      <c r="AR54" s="73" t="s">
        <v>32</v>
      </c>
      <c r="AS54" s="73" t="s">
        <v>32</v>
      </c>
      <c r="AT54" s="73" t="n">
        <v>0</v>
      </c>
      <c r="AU54" s="73" t="s">
        <v>32</v>
      </c>
      <c r="AV54" s="73" t="n">
        <v>1</v>
      </c>
      <c r="AW54" s="73" t="s">
        <v>32</v>
      </c>
      <c r="AX54" s="73" t="s">
        <v>32</v>
      </c>
      <c r="AY54" s="73" t="n">
        <v>1</v>
      </c>
      <c r="AZ54" s="73" t="s">
        <v>32</v>
      </c>
      <c r="BA54" s="17" t="s">
        <v>1675</v>
      </c>
      <c r="BB54" s="17" t="s">
        <v>32</v>
      </c>
      <c r="BC54" s="17" t="n">
        <v>1</v>
      </c>
      <c r="BD54" s="17" t="s">
        <v>32</v>
      </c>
      <c r="BE54" s="17" t="s">
        <v>32</v>
      </c>
      <c r="BF54" s="17" t="s">
        <v>32</v>
      </c>
      <c r="BG54" s="17" t="s">
        <v>32</v>
      </c>
      <c r="BH54" s="17" t="s">
        <v>32</v>
      </c>
      <c r="BI54" s="17" t="s">
        <v>32</v>
      </c>
      <c r="BJ54" s="17" t="s">
        <v>32</v>
      </c>
      <c r="BK54" s="17" t="s">
        <v>32</v>
      </c>
      <c r="BL54" s="17"/>
      <c r="BM54" s="17"/>
      <c r="BN54" s="17"/>
      <c r="BO54" s="73"/>
      <c r="BP54" s="73"/>
    </row>
    <row r="55" customFormat="false" ht="12.75" hidden="false" customHeight="false" outlineLevel="0" collapsed="false">
      <c r="A55" s="71" t="s">
        <v>260</v>
      </c>
      <c r="B55" s="17" t="s">
        <v>1591</v>
      </c>
      <c r="C55" s="17" t="s">
        <v>1611</v>
      </c>
      <c r="D55" s="17" t="s">
        <v>1591</v>
      </c>
      <c r="E55" s="17" t="s">
        <v>1591</v>
      </c>
      <c r="F55" s="17" t="s">
        <v>1589</v>
      </c>
      <c r="G55" s="17" t="s">
        <v>1611</v>
      </c>
      <c r="H55" s="17" t="s">
        <v>1607</v>
      </c>
      <c r="I55" s="17" t="s">
        <v>1594</v>
      </c>
      <c r="J55" s="17" t="s">
        <v>1602</v>
      </c>
      <c r="K55" s="17" t="s">
        <v>1611</v>
      </c>
      <c r="L55" s="17" t="s">
        <v>1607</v>
      </c>
      <c r="M55" s="17" t="s">
        <v>32</v>
      </c>
      <c r="N55" s="17" t="s">
        <v>32</v>
      </c>
      <c r="O55" s="17" t="s">
        <v>32</v>
      </c>
      <c r="P55" s="17" t="s">
        <v>32</v>
      </c>
      <c r="Q55" s="17" t="s">
        <v>32</v>
      </c>
      <c r="R55" s="17" t="s">
        <v>32</v>
      </c>
      <c r="S55" s="17" t="s">
        <v>32</v>
      </c>
      <c r="T55" s="17" t="s">
        <v>32</v>
      </c>
      <c r="U55" s="73" t="n">
        <v>0</v>
      </c>
      <c r="V55" s="73" t="s">
        <v>32</v>
      </c>
      <c r="W55" s="73" t="s">
        <v>32</v>
      </c>
      <c r="X55" s="73" t="s">
        <v>32</v>
      </c>
      <c r="Y55" s="73" t="n">
        <v>1</v>
      </c>
      <c r="Z55" s="73" t="s">
        <v>32</v>
      </c>
      <c r="AA55" s="73" t="s">
        <v>32</v>
      </c>
      <c r="AB55" s="73" t="s">
        <v>32</v>
      </c>
      <c r="AC55" s="73" t="n">
        <v>1</v>
      </c>
      <c r="AD55" s="73" t="s">
        <v>32</v>
      </c>
      <c r="AE55" s="73" t="s">
        <v>32</v>
      </c>
      <c r="AF55" s="73" t="s">
        <v>32</v>
      </c>
      <c r="AG55" s="73" t="n">
        <v>0</v>
      </c>
      <c r="AH55" s="73" t="s">
        <v>32</v>
      </c>
      <c r="AI55" s="73" t="s">
        <v>32</v>
      </c>
      <c r="AJ55" s="73" t="n">
        <v>0</v>
      </c>
      <c r="AK55" s="73" t="s">
        <v>32</v>
      </c>
      <c r="AL55" s="73" t="s">
        <v>32</v>
      </c>
      <c r="AM55" s="73" t="n">
        <v>0</v>
      </c>
      <c r="AN55" s="73" t="s">
        <v>32</v>
      </c>
      <c r="AO55" s="73" t="s">
        <v>32</v>
      </c>
      <c r="AP55" s="73" t="n">
        <v>0</v>
      </c>
      <c r="AQ55" s="73" t="s">
        <v>32</v>
      </c>
      <c r="AR55" s="73" t="s">
        <v>32</v>
      </c>
      <c r="AS55" s="73" t="s">
        <v>32</v>
      </c>
      <c r="AT55" s="73" t="n">
        <v>0</v>
      </c>
      <c r="AU55" s="73" t="s">
        <v>32</v>
      </c>
      <c r="AV55" s="73" t="n">
        <v>2</v>
      </c>
      <c r="AW55" s="73" t="s">
        <v>32</v>
      </c>
      <c r="AX55" s="73" t="s">
        <v>32</v>
      </c>
      <c r="AY55" s="73" t="n">
        <v>0</v>
      </c>
      <c r="AZ55" s="73" t="s">
        <v>32</v>
      </c>
      <c r="BA55" s="17" t="n">
        <v>1</v>
      </c>
      <c r="BB55" s="17" t="s">
        <v>32</v>
      </c>
      <c r="BC55" s="17" t="s">
        <v>32</v>
      </c>
      <c r="BD55" s="17" t="s">
        <v>32</v>
      </c>
      <c r="BE55" s="17" t="s">
        <v>32</v>
      </c>
      <c r="BF55" s="17" t="s">
        <v>32</v>
      </c>
      <c r="BG55" s="17" t="s">
        <v>32</v>
      </c>
      <c r="BH55" s="17" t="s">
        <v>32</v>
      </c>
      <c r="BI55" s="17" t="s">
        <v>32</v>
      </c>
      <c r="BJ55" s="17" t="s">
        <v>32</v>
      </c>
      <c r="BK55" s="17" t="s">
        <v>32</v>
      </c>
      <c r="BL55" s="17"/>
      <c r="BM55" s="17"/>
      <c r="BN55" s="17"/>
      <c r="BO55" s="73"/>
      <c r="BP55" s="73"/>
    </row>
    <row r="56" customFormat="false" ht="12.75" hidden="false" customHeight="false" outlineLevel="0" collapsed="false">
      <c r="A56" s="71" t="s">
        <v>263</v>
      </c>
      <c r="B56" s="17" t="s">
        <v>1601</v>
      </c>
      <c r="C56" s="17" t="s">
        <v>1591</v>
      </c>
      <c r="D56" s="17" t="s">
        <v>1601</v>
      </c>
      <c r="E56" s="17" t="s">
        <v>1601</v>
      </c>
      <c r="F56" s="17" t="s">
        <v>1591</v>
      </c>
      <c r="G56" s="17" t="s">
        <v>1591</v>
      </c>
      <c r="H56" s="17" t="s">
        <v>1594</v>
      </c>
      <c r="I56" s="17" t="s">
        <v>1594</v>
      </c>
      <c r="J56" s="17" t="s">
        <v>1599</v>
      </c>
      <c r="K56" s="17" t="s">
        <v>1601</v>
      </c>
      <c r="L56" s="17" t="s">
        <v>1586</v>
      </c>
      <c r="M56" s="17" t="s">
        <v>1592</v>
      </c>
      <c r="N56" s="17" t="s">
        <v>1594</v>
      </c>
      <c r="O56" s="17" t="s">
        <v>32</v>
      </c>
      <c r="P56" s="17" t="s">
        <v>32</v>
      </c>
      <c r="Q56" s="17" t="s">
        <v>32</v>
      </c>
      <c r="R56" s="17" t="s">
        <v>32</v>
      </c>
      <c r="S56" s="17" t="s">
        <v>32</v>
      </c>
      <c r="T56" s="17" t="s">
        <v>32</v>
      </c>
      <c r="U56" s="73" t="n">
        <v>0</v>
      </c>
      <c r="V56" s="73" t="n">
        <v>0</v>
      </c>
      <c r="W56" s="73" t="s">
        <v>32</v>
      </c>
      <c r="X56" s="73" t="s">
        <v>32</v>
      </c>
      <c r="Y56" s="73" t="n">
        <v>0</v>
      </c>
      <c r="Z56" s="73" t="s">
        <v>32</v>
      </c>
      <c r="AA56" s="73" t="s">
        <v>32</v>
      </c>
      <c r="AB56" s="73" t="s">
        <v>32</v>
      </c>
      <c r="AC56" s="73" t="n">
        <v>0</v>
      </c>
      <c r="AD56" s="73" t="s">
        <v>32</v>
      </c>
      <c r="AE56" s="73" t="s">
        <v>32</v>
      </c>
      <c r="AF56" s="73" t="s">
        <v>32</v>
      </c>
      <c r="AG56" s="73" t="n">
        <v>0</v>
      </c>
      <c r="AH56" s="73" t="s">
        <v>32</v>
      </c>
      <c r="AI56" s="73" t="s">
        <v>32</v>
      </c>
      <c r="AJ56" s="73" t="n">
        <v>1</v>
      </c>
      <c r="AK56" s="73" t="s">
        <v>32</v>
      </c>
      <c r="AL56" s="73" t="s">
        <v>32</v>
      </c>
      <c r="AM56" s="73" t="n">
        <v>1</v>
      </c>
      <c r="AN56" s="73" t="s">
        <v>32</v>
      </c>
      <c r="AO56" s="73" t="s">
        <v>32</v>
      </c>
      <c r="AP56" s="73" t="n">
        <v>3</v>
      </c>
      <c r="AQ56" s="73" t="s">
        <v>32</v>
      </c>
      <c r="AR56" s="73" t="s">
        <v>32</v>
      </c>
      <c r="AS56" s="73" t="s">
        <v>32</v>
      </c>
      <c r="AT56" s="73" t="n">
        <v>1</v>
      </c>
      <c r="AU56" s="73" t="s">
        <v>32</v>
      </c>
      <c r="AV56" s="73" t="n">
        <v>1</v>
      </c>
      <c r="AW56" s="73" t="s">
        <v>32</v>
      </c>
      <c r="AX56" s="73" t="s">
        <v>32</v>
      </c>
      <c r="AY56" s="73" t="n">
        <v>1</v>
      </c>
      <c r="AZ56" s="73" t="s">
        <v>32</v>
      </c>
      <c r="BA56" s="17" t="n">
        <v>1</v>
      </c>
      <c r="BB56" s="17" t="s">
        <v>32</v>
      </c>
      <c r="BC56" s="17" t="n">
        <v>1</v>
      </c>
      <c r="BD56" s="17" t="s">
        <v>32</v>
      </c>
      <c r="BE56" s="17" t="n">
        <v>1</v>
      </c>
      <c r="BF56" s="17" t="s">
        <v>32</v>
      </c>
      <c r="BG56" s="17" t="s">
        <v>32</v>
      </c>
      <c r="BH56" s="17" t="s">
        <v>32</v>
      </c>
      <c r="BI56" s="17" t="s">
        <v>32</v>
      </c>
      <c r="BJ56" s="17" t="s">
        <v>32</v>
      </c>
      <c r="BK56" s="17" t="s">
        <v>32</v>
      </c>
      <c r="BL56" s="17"/>
      <c r="BM56" s="17"/>
      <c r="BN56" s="17"/>
      <c r="BO56" s="73"/>
      <c r="BP56" s="73"/>
    </row>
    <row r="57" customFormat="false" ht="12.75" hidden="false" customHeight="false" outlineLevel="0" collapsed="false">
      <c r="A57" s="71" t="s">
        <v>270</v>
      </c>
      <c r="B57" s="17" t="s">
        <v>1586</v>
      </c>
      <c r="C57" s="17" t="s">
        <v>1586</v>
      </c>
      <c r="D57" s="17" t="s">
        <v>1611</v>
      </c>
      <c r="E57" s="17" t="s">
        <v>1591</v>
      </c>
      <c r="F57" s="17" t="s">
        <v>1586</v>
      </c>
      <c r="G57" s="17" t="s">
        <v>1592</v>
      </c>
      <c r="H57" s="17" t="s">
        <v>1586</v>
      </c>
      <c r="I57" s="17" t="s">
        <v>1586</v>
      </c>
      <c r="J57" s="17" t="s">
        <v>32</v>
      </c>
      <c r="K57" s="17" t="s">
        <v>32</v>
      </c>
      <c r="L57" s="17" t="s">
        <v>32</v>
      </c>
      <c r="M57" s="17" t="s">
        <v>32</v>
      </c>
      <c r="N57" s="17" t="s">
        <v>32</v>
      </c>
      <c r="O57" s="17" t="s">
        <v>32</v>
      </c>
      <c r="P57" s="17" t="s">
        <v>32</v>
      </c>
      <c r="Q57" s="17" t="s">
        <v>32</v>
      </c>
      <c r="R57" s="17" t="s">
        <v>32</v>
      </c>
      <c r="S57" s="17" t="s">
        <v>32</v>
      </c>
      <c r="T57" s="17" t="s">
        <v>32</v>
      </c>
      <c r="U57" s="73" t="n">
        <v>1</v>
      </c>
      <c r="V57" s="73" t="s">
        <v>32</v>
      </c>
      <c r="W57" s="73" t="s">
        <v>32</v>
      </c>
      <c r="X57" s="73" t="s">
        <v>32</v>
      </c>
      <c r="Y57" s="73" t="n">
        <v>1</v>
      </c>
      <c r="Z57" s="73" t="s">
        <v>32</v>
      </c>
      <c r="AA57" s="73" t="s">
        <v>32</v>
      </c>
      <c r="AB57" s="73" t="s">
        <v>32</v>
      </c>
      <c r="AC57" s="73" t="n">
        <v>3</v>
      </c>
      <c r="AD57" s="73" t="s">
        <v>32</v>
      </c>
      <c r="AE57" s="73" t="s">
        <v>32</v>
      </c>
      <c r="AF57" s="73" t="s">
        <v>32</v>
      </c>
      <c r="AG57" s="73" t="n">
        <v>1</v>
      </c>
      <c r="AH57" s="73" t="s">
        <v>32</v>
      </c>
      <c r="AI57" s="73" t="s">
        <v>32</v>
      </c>
      <c r="AJ57" s="73" t="n">
        <v>1</v>
      </c>
      <c r="AK57" s="73" t="s">
        <v>32</v>
      </c>
      <c r="AL57" s="73" t="s">
        <v>32</v>
      </c>
      <c r="AM57" s="73" t="n">
        <v>1</v>
      </c>
      <c r="AN57" s="73" t="s">
        <v>32</v>
      </c>
      <c r="AO57" s="73" t="s">
        <v>32</v>
      </c>
      <c r="AP57" s="73" t="n">
        <v>1</v>
      </c>
      <c r="AQ57" s="73" t="n">
        <v>1</v>
      </c>
      <c r="AR57" s="73" t="s">
        <v>32</v>
      </c>
      <c r="AS57" s="73" t="s">
        <v>32</v>
      </c>
      <c r="AT57" s="73" t="n">
        <v>1</v>
      </c>
      <c r="AU57" s="73" t="n">
        <v>1</v>
      </c>
      <c r="AV57" s="73" t="s">
        <v>32</v>
      </c>
      <c r="AW57" s="73" t="s">
        <v>32</v>
      </c>
      <c r="AX57" s="73" t="s">
        <v>32</v>
      </c>
      <c r="AY57" s="73" t="s">
        <v>32</v>
      </c>
      <c r="AZ57" s="73" t="s">
        <v>32</v>
      </c>
      <c r="BA57" s="17" t="s">
        <v>32</v>
      </c>
      <c r="BB57" s="17" t="s">
        <v>32</v>
      </c>
      <c r="BC57" s="17" t="s">
        <v>32</v>
      </c>
      <c r="BD57" s="17" t="s">
        <v>32</v>
      </c>
      <c r="BE57" s="17" t="s">
        <v>32</v>
      </c>
      <c r="BF57" s="17" t="s">
        <v>32</v>
      </c>
      <c r="BG57" s="17" t="s">
        <v>32</v>
      </c>
      <c r="BH57" s="17" t="s">
        <v>32</v>
      </c>
      <c r="BI57" s="17" t="s">
        <v>32</v>
      </c>
      <c r="BJ57" s="17" t="s">
        <v>32</v>
      </c>
      <c r="BK57" s="17" t="s">
        <v>32</v>
      </c>
      <c r="BL57" s="17"/>
      <c r="BM57" s="17"/>
      <c r="BN57" s="17"/>
      <c r="BO57" s="73"/>
      <c r="BP57" s="73"/>
    </row>
    <row r="58" customFormat="false" ht="12.75" hidden="false" customHeight="false" outlineLevel="0" collapsed="false">
      <c r="A58" s="71" t="s">
        <v>276</v>
      </c>
      <c r="B58" s="17" t="s">
        <v>1599</v>
      </c>
      <c r="C58" s="17" t="s">
        <v>1586</v>
      </c>
      <c r="D58" s="17" t="s">
        <v>1586</v>
      </c>
      <c r="E58" s="17" t="s">
        <v>1586</v>
      </c>
      <c r="F58" s="17" t="s">
        <v>1586</v>
      </c>
      <c r="G58" s="17" t="s">
        <v>1592</v>
      </c>
      <c r="H58" s="17" t="s">
        <v>1591</v>
      </c>
      <c r="I58" s="17" t="s">
        <v>32</v>
      </c>
      <c r="J58" s="17" t="s">
        <v>32</v>
      </c>
      <c r="K58" s="17" t="s">
        <v>32</v>
      </c>
      <c r="L58" s="17" t="s">
        <v>32</v>
      </c>
      <c r="M58" s="17" t="s">
        <v>32</v>
      </c>
      <c r="N58" s="17" t="s">
        <v>32</v>
      </c>
      <c r="O58" s="17" t="s">
        <v>32</v>
      </c>
      <c r="P58" s="17" t="s">
        <v>32</v>
      </c>
      <c r="Q58" s="17" t="s">
        <v>32</v>
      </c>
      <c r="R58" s="17" t="s">
        <v>32</v>
      </c>
      <c r="S58" s="17" t="s">
        <v>32</v>
      </c>
      <c r="T58" s="17" t="s">
        <v>32</v>
      </c>
      <c r="U58" s="73" t="n">
        <v>1</v>
      </c>
      <c r="V58" s="73" t="s">
        <v>32</v>
      </c>
      <c r="W58" s="73" t="s">
        <v>32</v>
      </c>
      <c r="X58" s="73" t="s">
        <v>32</v>
      </c>
      <c r="Y58" s="73" t="n">
        <v>0</v>
      </c>
      <c r="Z58" s="73" t="s">
        <v>32</v>
      </c>
      <c r="AA58" s="73" t="s">
        <v>32</v>
      </c>
      <c r="AB58" s="73" t="s">
        <v>32</v>
      </c>
      <c r="AC58" s="73" t="n">
        <v>3</v>
      </c>
      <c r="AD58" s="73" t="s">
        <v>32</v>
      </c>
      <c r="AE58" s="73" t="s">
        <v>32</v>
      </c>
      <c r="AF58" s="73" t="s">
        <v>32</v>
      </c>
      <c r="AG58" s="73" t="n">
        <v>3</v>
      </c>
      <c r="AH58" s="73" t="n">
        <v>2</v>
      </c>
      <c r="AI58" s="73" t="s">
        <v>32</v>
      </c>
      <c r="AJ58" s="73" t="n">
        <v>1</v>
      </c>
      <c r="AK58" s="73" t="n">
        <v>1</v>
      </c>
      <c r="AL58" s="73" t="s">
        <v>32</v>
      </c>
      <c r="AM58" s="73" t="n">
        <v>1</v>
      </c>
      <c r="AN58" s="73" t="s">
        <v>32</v>
      </c>
      <c r="AO58" s="73" t="s">
        <v>32</v>
      </c>
      <c r="AP58" s="73" t="n">
        <v>1</v>
      </c>
      <c r="AQ58" s="73" t="s">
        <v>32</v>
      </c>
      <c r="AR58" s="73" t="s">
        <v>32</v>
      </c>
      <c r="AS58" s="73" t="s">
        <v>32</v>
      </c>
      <c r="AT58" s="73" t="s">
        <v>32</v>
      </c>
      <c r="AU58" s="73" t="s">
        <v>32</v>
      </c>
      <c r="AV58" s="73" t="s">
        <v>32</v>
      </c>
      <c r="AW58" s="73" t="s">
        <v>32</v>
      </c>
      <c r="AX58" s="73" t="s">
        <v>32</v>
      </c>
      <c r="AY58" s="73" t="s">
        <v>32</v>
      </c>
      <c r="AZ58" s="73" t="s">
        <v>32</v>
      </c>
      <c r="BA58" s="17" t="s">
        <v>32</v>
      </c>
      <c r="BB58" s="17" t="s">
        <v>32</v>
      </c>
      <c r="BC58" s="17" t="s">
        <v>32</v>
      </c>
      <c r="BD58" s="17" t="s">
        <v>32</v>
      </c>
      <c r="BE58" s="17" t="s">
        <v>32</v>
      </c>
      <c r="BF58" s="17" t="s">
        <v>32</v>
      </c>
      <c r="BG58" s="17" t="s">
        <v>32</v>
      </c>
      <c r="BH58" s="17" t="s">
        <v>32</v>
      </c>
      <c r="BI58" s="17" t="s">
        <v>32</v>
      </c>
      <c r="BJ58" s="17" t="s">
        <v>32</v>
      </c>
      <c r="BK58" s="17" t="s">
        <v>32</v>
      </c>
      <c r="BL58" s="17"/>
      <c r="BM58" s="17"/>
      <c r="BN58" s="17"/>
      <c r="BO58" s="73"/>
      <c r="BP58" s="73"/>
    </row>
    <row r="59" customFormat="false" ht="12.75" hidden="false" customHeight="false" outlineLevel="0" collapsed="false">
      <c r="A59" s="71" t="s">
        <v>280</v>
      </c>
      <c r="B59" s="17" t="s">
        <v>32</v>
      </c>
      <c r="C59" s="17" t="s">
        <v>32</v>
      </c>
      <c r="D59" s="17" t="s">
        <v>32</v>
      </c>
      <c r="E59" s="17" t="s">
        <v>32</v>
      </c>
      <c r="F59" s="17" t="s">
        <v>32</v>
      </c>
      <c r="G59" s="17" t="s">
        <v>32</v>
      </c>
      <c r="H59" s="17" t="s">
        <v>32</v>
      </c>
      <c r="I59" s="17" t="s">
        <v>32</v>
      </c>
      <c r="J59" s="17" t="s">
        <v>32</v>
      </c>
      <c r="K59" s="17" t="s">
        <v>32</v>
      </c>
      <c r="L59" s="17" t="s">
        <v>32</v>
      </c>
      <c r="M59" s="17" t="s">
        <v>32</v>
      </c>
      <c r="N59" s="17" t="s">
        <v>32</v>
      </c>
      <c r="O59" s="17" t="s">
        <v>32</v>
      </c>
      <c r="P59" s="17" t="s">
        <v>32</v>
      </c>
      <c r="Q59" s="17" t="s">
        <v>32</v>
      </c>
      <c r="R59" s="17" t="s">
        <v>32</v>
      </c>
      <c r="S59" s="17" t="s">
        <v>32</v>
      </c>
      <c r="T59" s="17" t="s">
        <v>32</v>
      </c>
      <c r="U59" s="73" t="s">
        <v>32</v>
      </c>
      <c r="V59" s="73" t="s">
        <v>32</v>
      </c>
      <c r="W59" s="73" t="s">
        <v>32</v>
      </c>
      <c r="X59" s="73" t="s">
        <v>32</v>
      </c>
      <c r="Y59" s="73" t="s">
        <v>32</v>
      </c>
      <c r="Z59" s="73" t="s">
        <v>32</v>
      </c>
      <c r="AA59" s="73" t="s">
        <v>32</v>
      </c>
      <c r="AB59" s="73" t="s">
        <v>32</v>
      </c>
      <c r="AC59" s="73" t="s">
        <v>32</v>
      </c>
      <c r="AD59" s="73" t="s">
        <v>32</v>
      </c>
      <c r="AE59" s="73" t="s">
        <v>32</v>
      </c>
      <c r="AF59" s="73" t="s">
        <v>32</v>
      </c>
      <c r="AG59" s="73" t="s">
        <v>32</v>
      </c>
      <c r="AH59" s="73" t="s">
        <v>32</v>
      </c>
      <c r="AI59" s="73" t="s">
        <v>32</v>
      </c>
      <c r="AJ59" s="73" t="s">
        <v>32</v>
      </c>
      <c r="AK59" s="73" t="s">
        <v>32</v>
      </c>
      <c r="AL59" s="73" t="s">
        <v>32</v>
      </c>
      <c r="AM59" s="73" t="s">
        <v>32</v>
      </c>
      <c r="AN59" s="73" t="s">
        <v>32</v>
      </c>
      <c r="AO59" s="73" t="s">
        <v>32</v>
      </c>
      <c r="AP59" s="73" t="s">
        <v>32</v>
      </c>
      <c r="AQ59" s="73" t="s">
        <v>32</v>
      </c>
      <c r="AR59" s="73" t="s">
        <v>32</v>
      </c>
      <c r="AS59" s="73" t="s">
        <v>32</v>
      </c>
      <c r="AT59" s="73" t="s">
        <v>32</v>
      </c>
      <c r="AU59" s="73" t="s">
        <v>32</v>
      </c>
      <c r="AV59" s="73" t="s">
        <v>32</v>
      </c>
      <c r="AW59" s="73" t="s">
        <v>32</v>
      </c>
      <c r="AX59" s="73" t="s">
        <v>32</v>
      </c>
      <c r="AY59" s="73" t="s">
        <v>32</v>
      </c>
      <c r="AZ59" s="73" t="s">
        <v>32</v>
      </c>
      <c r="BA59" s="17" t="s">
        <v>32</v>
      </c>
      <c r="BB59" s="17" t="s">
        <v>32</v>
      </c>
      <c r="BC59" s="17" t="s">
        <v>32</v>
      </c>
      <c r="BD59" s="17" t="s">
        <v>32</v>
      </c>
      <c r="BE59" s="17" t="s">
        <v>32</v>
      </c>
      <c r="BF59" s="17" t="s">
        <v>32</v>
      </c>
      <c r="BG59" s="17" t="s">
        <v>32</v>
      </c>
      <c r="BH59" s="17" t="s">
        <v>32</v>
      </c>
      <c r="BI59" s="17" t="s">
        <v>32</v>
      </c>
      <c r="BJ59" s="17" t="s">
        <v>32</v>
      </c>
      <c r="BK59" s="17" t="s">
        <v>32</v>
      </c>
      <c r="BL59" s="17"/>
      <c r="BM59" s="17"/>
      <c r="BN59" s="17"/>
      <c r="BO59" s="26"/>
      <c r="BP59" s="26"/>
    </row>
    <row r="60" customFormat="false" ht="12.75" hidden="false" customHeight="false" outlineLevel="0" collapsed="false">
      <c r="A60" s="71" t="s">
        <v>282</v>
      </c>
      <c r="B60" s="17" t="s">
        <v>1592</v>
      </c>
      <c r="C60" s="17" t="s">
        <v>1587</v>
      </c>
      <c r="D60" s="17" t="s">
        <v>1587</v>
      </c>
      <c r="E60" s="17" t="s">
        <v>1592</v>
      </c>
      <c r="F60" s="17" t="s">
        <v>1601</v>
      </c>
      <c r="G60" s="17" t="s">
        <v>1586</v>
      </c>
      <c r="H60" s="17" t="s">
        <v>1592</v>
      </c>
      <c r="I60" s="17" t="s">
        <v>1595</v>
      </c>
      <c r="J60" s="17" t="s">
        <v>1592</v>
      </c>
      <c r="K60" s="17" t="s">
        <v>1599</v>
      </c>
      <c r="L60" s="17" t="s">
        <v>32</v>
      </c>
      <c r="M60" s="17" t="s">
        <v>32</v>
      </c>
      <c r="N60" s="17" t="s">
        <v>32</v>
      </c>
      <c r="O60" s="17" t="s">
        <v>32</v>
      </c>
      <c r="P60" s="17" t="s">
        <v>32</v>
      </c>
      <c r="Q60" s="17" t="s">
        <v>32</v>
      </c>
      <c r="R60" s="17" t="s">
        <v>32</v>
      </c>
      <c r="S60" s="17" t="s">
        <v>32</v>
      </c>
      <c r="T60" s="17" t="s">
        <v>32</v>
      </c>
      <c r="U60" s="73" t="n">
        <v>3</v>
      </c>
      <c r="V60" s="73" t="s">
        <v>32</v>
      </c>
      <c r="W60" s="73" t="s">
        <v>32</v>
      </c>
      <c r="X60" s="73" t="s">
        <v>32</v>
      </c>
      <c r="Y60" s="73" t="n">
        <v>4</v>
      </c>
      <c r="Z60" s="73" t="n">
        <v>4</v>
      </c>
      <c r="AA60" s="73" t="s">
        <v>32</v>
      </c>
      <c r="AB60" s="73" t="s">
        <v>32</v>
      </c>
      <c r="AC60" s="73" t="n">
        <v>2</v>
      </c>
      <c r="AD60" s="73" t="n">
        <v>2</v>
      </c>
      <c r="AE60" s="73" t="s">
        <v>32</v>
      </c>
      <c r="AF60" s="73" t="s">
        <v>32</v>
      </c>
      <c r="AG60" s="73" t="n">
        <v>2</v>
      </c>
      <c r="AH60" s="73" t="s">
        <v>32</v>
      </c>
      <c r="AI60" s="73" t="s">
        <v>32</v>
      </c>
      <c r="AJ60" s="73" t="n">
        <v>4</v>
      </c>
      <c r="AK60" s="73" t="s">
        <v>32</v>
      </c>
      <c r="AL60" s="73" t="s">
        <v>32</v>
      </c>
      <c r="AM60" s="73" t="n">
        <v>3</v>
      </c>
      <c r="AN60" s="73" t="s">
        <v>32</v>
      </c>
      <c r="AO60" s="73" t="s">
        <v>32</v>
      </c>
      <c r="AP60" s="73" t="n">
        <v>1</v>
      </c>
      <c r="AQ60" s="73" t="s">
        <v>32</v>
      </c>
      <c r="AR60" s="73" t="s">
        <v>32</v>
      </c>
      <c r="AS60" s="73" t="s">
        <v>32</v>
      </c>
      <c r="AT60" s="73" t="n">
        <v>5</v>
      </c>
      <c r="AU60" s="73" t="n">
        <v>5</v>
      </c>
      <c r="AV60" s="73" t="n">
        <v>1</v>
      </c>
      <c r="AW60" s="73" t="s">
        <v>32</v>
      </c>
      <c r="AX60" s="73" t="s">
        <v>32</v>
      </c>
      <c r="AY60" s="73" t="n">
        <v>0</v>
      </c>
      <c r="AZ60" s="73" t="s">
        <v>32</v>
      </c>
      <c r="BA60" s="17" t="s">
        <v>32</v>
      </c>
      <c r="BB60" s="17" t="s">
        <v>32</v>
      </c>
      <c r="BC60" s="17" t="s">
        <v>32</v>
      </c>
      <c r="BD60" s="17" t="s">
        <v>32</v>
      </c>
      <c r="BE60" s="17" t="s">
        <v>32</v>
      </c>
      <c r="BF60" s="17" t="s">
        <v>32</v>
      </c>
      <c r="BG60" s="17" t="s">
        <v>32</v>
      </c>
      <c r="BH60" s="17" t="s">
        <v>32</v>
      </c>
      <c r="BI60" s="17" t="s">
        <v>32</v>
      </c>
      <c r="BJ60" s="17" t="s">
        <v>32</v>
      </c>
      <c r="BK60" s="17" t="s">
        <v>32</v>
      </c>
      <c r="BL60" s="17"/>
      <c r="BM60" s="17"/>
      <c r="BN60" s="17"/>
      <c r="BO60" s="73"/>
      <c r="BP60" s="73"/>
    </row>
    <row r="61" customFormat="false" ht="12.75" hidden="false" customHeight="false" outlineLevel="0" collapsed="false">
      <c r="A61" s="71" t="s">
        <v>285</v>
      </c>
      <c r="B61" s="17" t="s">
        <v>1607</v>
      </c>
      <c r="C61" s="17" t="s">
        <v>1599</v>
      </c>
      <c r="D61" s="17" t="s">
        <v>1586</v>
      </c>
      <c r="E61" s="17" t="s">
        <v>1591</v>
      </c>
      <c r="F61" s="17" t="s">
        <v>1586</v>
      </c>
      <c r="G61" s="17" t="s">
        <v>1592</v>
      </c>
      <c r="H61" s="17" t="s">
        <v>1592</v>
      </c>
      <c r="I61" s="17" t="s">
        <v>1593</v>
      </c>
      <c r="J61" s="17" t="s">
        <v>1592</v>
      </c>
      <c r="K61" s="17" t="s">
        <v>1593</v>
      </c>
      <c r="L61" s="17" t="s">
        <v>1586</v>
      </c>
      <c r="M61" s="17" t="s">
        <v>32</v>
      </c>
      <c r="N61" s="17" t="s">
        <v>32</v>
      </c>
      <c r="O61" s="17" t="s">
        <v>32</v>
      </c>
      <c r="P61" s="17" t="s">
        <v>32</v>
      </c>
      <c r="Q61" s="17" t="s">
        <v>32</v>
      </c>
      <c r="R61" s="17" t="s">
        <v>32</v>
      </c>
      <c r="S61" s="17" t="s">
        <v>32</v>
      </c>
      <c r="T61" s="17" t="s">
        <v>32</v>
      </c>
      <c r="U61" s="73" t="n">
        <v>1</v>
      </c>
      <c r="V61" s="73" t="s">
        <v>32</v>
      </c>
      <c r="W61" s="73" t="s">
        <v>32</v>
      </c>
      <c r="X61" s="73" t="s">
        <v>32</v>
      </c>
      <c r="Y61" s="73" t="n">
        <v>1</v>
      </c>
      <c r="Z61" s="73" t="n">
        <v>1</v>
      </c>
      <c r="AA61" s="73" t="s">
        <v>32</v>
      </c>
      <c r="AB61" s="73" t="s">
        <v>32</v>
      </c>
      <c r="AC61" s="73" t="n">
        <v>3</v>
      </c>
      <c r="AD61" s="73" t="s">
        <v>32</v>
      </c>
      <c r="AE61" s="73" t="s">
        <v>32</v>
      </c>
      <c r="AF61" s="73" t="s">
        <v>32</v>
      </c>
      <c r="AG61" s="73" t="n">
        <v>1</v>
      </c>
      <c r="AH61" s="73" t="s">
        <v>32</v>
      </c>
      <c r="AI61" s="73" t="s">
        <v>32</v>
      </c>
      <c r="AJ61" s="73" t="n">
        <v>1</v>
      </c>
      <c r="AK61" s="73" t="s">
        <v>32</v>
      </c>
      <c r="AL61" s="73" t="s">
        <v>32</v>
      </c>
      <c r="AM61" s="73" t="n">
        <v>2</v>
      </c>
      <c r="AN61" s="73" t="s">
        <v>32</v>
      </c>
      <c r="AO61" s="73" t="s">
        <v>32</v>
      </c>
      <c r="AP61" s="73" t="n">
        <v>1</v>
      </c>
      <c r="AQ61" s="73" t="s">
        <v>32</v>
      </c>
      <c r="AR61" s="73" t="s">
        <v>32</v>
      </c>
      <c r="AS61" s="73" t="s">
        <v>32</v>
      </c>
      <c r="AT61" s="73" t="n">
        <v>1</v>
      </c>
      <c r="AU61" s="73" t="s">
        <v>32</v>
      </c>
      <c r="AV61" s="73" t="n">
        <v>1</v>
      </c>
      <c r="AW61" s="73" t="s">
        <v>32</v>
      </c>
      <c r="AX61" s="73" t="s">
        <v>32</v>
      </c>
      <c r="AY61" s="73" t="n">
        <v>0</v>
      </c>
      <c r="AZ61" s="73" t="s">
        <v>32</v>
      </c>
      <c r="BA61" s="17" t="n">
        <v>1</v>
      </c>
      <c r="BB61" s="17" t="s">
        <v>32</v>
      </c>
      <c r="BC61" s="17" t="s">
        <v>32</v>
      </c>
      <c r="BD61" s="17" t="s">
        <v>32</v>
      </c>
      <c r="BE61" s="17" t="s">
        <v>32</v>
      </c>
      <c r="BF61" s="17" t="s">
        <v>32</v>
      </c>
      <c r="BG61" s="17" t="s">
        <v>32</v>
      </c>
      <c r="BH61" s="17" t="s">
        <v>32</v>
      </c>
      <c r="BI61" s="17" t="s">
        <v>32</v>
      </c>
      <c r="BJ61" s="17" t="s">
        <v>32</v>
      </c>
      <c r="BK61" s="17" t="s">
        <v>32</v>
      </c>
      <c r="BL61" s="17"/>
      <c r="BM61" s="17"/>
      <c r="BN61" s="17"/>
      <c r="BO61" s="73"/>
      <c r="BP61" s="73"/>
    </row>
    <row r="62" customFormat="false" ht="12.75" hidden="false" customHeight="false" outlineLevel="0" collapsed="false">
      <c r="A62" s="71" t="s">
        <v>288</v>
      </c>
      <c r="B62" s="17" t="s">
        <v>1592</v>
      </c>
      <c r="C62" s="17" t="s">
        <v>1586</v>
      </c>
      <c r="D62" s="17" t="s">
        <v>1586</v>
      </c>
      <c r="E62" s="17" t="s">
        <v>1586</v>
      </c>
      <c r="F62" s="17" t="s">
        <v>1599</v>
      </c>
      <c r="G62" s="17" t="s">
        <v>1586</v>
      </c>
      <c r="H62" s="17" t="s">
        <v>1586</v>
      </c>
      <c r="I62" s="17" t="s">
        <v>32</v>
      </c>
      <c r="J62" s="17" t="s">
        <v>32</v>
      </c>
      <c r="K62" s="17" t="s">
        <v>32</v>
      </c>
      <c r="L62" s="17" t="s">
        <v>32</v>
      </c>
      <c r="M62" s="17" t="s">
        <v>32</v>
      </c>
      <c r="N62" s="17" t="s">
        <v>32</v>
      </c>
      <c r="O62" s="17" t="s">
        <v>32</v>
      </c>
      <c r="P62" s="17" t="s">
        <v>32</v>
      </c>
      <c r="Q62" s="17" t="s">
        <v>32</v>
      </c>
      <c r="R62" s="17" t="s">
        <v>32</v>
      </c>
      <c r="S62" s="17" t="s">
        <v>32</v>
      </c>
      <c r="T62" s="17" t="s">
        <v>32</v>
      </c>
      <c r="U62" s="73" t="n">
        <v>1</v>
      </c>
      <c r="V62" s="73" t="s">
        <v>32</v>
      </c>
      <c r="W62" s="73" t="s">
        <v>32</v>
      </c>
      <c r="X62" s="73" t="s">
        <v>32</v>
      </c>
      <c r="Y62" s="73" t="n">
        <v>1</v>
      </c>
      <c r="Z62" s="73" t="s">
        <v>32</v>
      </c>
      <c r="AA62" s="73" t="s">
        <v>32</v>
      </c>
      <c r="AB62" s="73" t="s">
        <v>32</v>
      </c>
      <c r="AC62" s="73" t="n">
        <v>1</v>
      </c>
      <c r="AD62" s="73" t="s">
        <v>32</v>
      </c>
      <c r="AE62" s="73" t="s">
        <v>32</v>
      </c>
      <c r="AF62" s="73" t="s">
        <v>32</v>
      </c>
      <c r="AG62" s="73" t="n">
        <v>1</v>
      </c>
      <c r="AH62" s="73" t="n">
        <v>1</v>
      </c>
      <c r="AI62" s="73" t="s">
        <v>32</v>
      </c>
      <c r="AJ62" s="73" t="n">
        <v>1</v>
      </c>
      <c r="AK62" s="73" t="n">
        <v>1</v>
      </c>
      <c r="AL62" s="73" t="s">
        <v>32</v>
      </c>
      <c r="AM62" s="73" t="n">
        <v>0</v>
      </c>
      <c r="AN62" s="73" t="s">
        <v>32</v>
      </c>
      <c r="AO62" s="73" t="s">
        <v>32</v>
      </c>
      <c r="AP62" s="73" t="n">
        <v>1</v>
      </c>
      <c r="AQ62" s="73" t="s">
        <v>32</v>
      </c>
      <c r="AR62" s="73" t="s">
        <v>32</v>
      </c>
      <c r="AS62" s="73" t="s">
        <v>32</v>
      </c>
      <c r="AT62" s="73" t="s">
        <v>32</v>
      </c>
      <c r="AU62" s="73" t="s">
        <v>32</v>
      </c>
      <c r="AV62" s="73" t="s">
        <v>32</v>
      </c>
      <c r="AW62" s="73" t="s">
        <v>32</v>
      </c>
      <c r="AX62" s="73" t="s">
        <v>32</v>
      </c>
      <c r="AY62" s="73" t="s">
        <v>32</v>
      </c>
      <c r="AZ62" s="73" t="s">
        <v>32</v>
      </c>
      <c r="BA62" s="17" t="s">
        <v>32</v>
      </c>
      <c r="BB62" s="17" t="s">
        <v>32</v>
      </c>
      <c r="BC62" s="17" t="s">
        <v>32</v>
      </c>
      <c r="BD62" s="17" t="s">
        <v>32</v>
      </c>
      <c r="BE62" s="17" t="s">
        <v>32</v>
      </c>
      <c r="BF62" s="17" t="s">
        <v>32</v>
      </c>
      <c r="BG62" s="17" t="s">
        <v>32</v>
      </c>
      <c r="BH62" s="17" t="s">
        <v>32</v>
      </c>
      <c r="BI62" s="17" t="s">
        <v>32</v>
      </c>
      <c r="BJ62" s="17" t="s">
        <v>32</v>
      </c>
      <c r="BK62" s="17" t="s">
        <v>32</v>
      </c>
      <c r="BL62" s="17"/>
      <c r="BM62" s="17"/>
      <c r="BN62" s="17"/>
      <c r="BO62" s="73"/>
      <c r="BP62" s="73"/>
    </row>
    <row r="63" customFormat="false" ht="12.75" hidden="false" customHeight="false" outlineLevel="0" collapsed="false">
      <c r="A63" s="71" t="s">
        <v>292</v>
      </c>
      <c r="B63" s="17" t="s">
        <v>1599</v>
      </c>
      <c r="C63" s="17" t="s">
        <v>1594</v>
      </c>
      <c r="D63" s="17" t="s">
        <v>1586</v>
      </c>
      <c r="E63" s="17" t="s">
        <v>1591</v>
      </c>
      <c r="F63" s="17" t="s">
        <v>1586</v>
      </c>
      <c r="G63" s="17" t="s">
        <v>1601</v>
      </c>
      <c r="H63" s="17" t="s">
        <v>1586</v>
      </c>
      <c r="I63" s="17" t="s">
        <v>1594</v>
      </c>
      <c r="J63" s="17" t="s">
        <v>1586</v>
      </c>
      <c r="K63" s="17" t="s">
        <v>32</v>
      </c>
      <c r="L63" s="17" t="s">
        <v>32</v>
      </c>
      <c r="M63" s="17" t="s">
        <v>32</v>
      </c>
      <c r="N63" s="17" t="s">
        <v>32</v>
      </c>
      <c r="O63" s="17" t="s">
        <v>32</v>
      </c>
      <c r="P63" s="17" t="s">
        <v>32</v>
      </c>
      <c r="Q63" s="17" t="s">
        <v>32</v>
      </c>
      <c r="R63" s="17" t="s">
        <v>32</v>
      </c>
      <c r="S63" s="17" t="s">
        <v>32</v>
      </c>
      <c r="T63" s="17" t="s">
        <v>32</v>
      </c>
      <c r="U63" s="73" t="n">
        <v>2</v>
      </c>
      <c r="V63" s="73" t="s">
        <v>32</v>
      </c>
      <c r="W63" s="73" t="s">
        <v>32</v>
      </c>
      <c r="X63" s="73" t="s">
        <v>32</v>
      </c>
      <c r="Y63" s="73" t="n">
        <v>4</v>
      </c>
      <c r="Z63" s="73" t="s">
        <v>32</v>
      </c>
      <c r="AA63" s="73" t="s">
        <v>32</v>
      </c>
      <c r="AB63" s="73" t="s">
        <v>32</v>
      </c>
      <c r="AC63" s="73" t="n">
        <v>1</v>
      </c>
      <c r="AD63" s="73" t="s">
        <v>32</v>
      </c>
      <c r="AE63" s="73" t="s">
        <v>32</v>
      </c>
      <c r="AF63" s="73" t="s">
        <v>32</v>
      </c>
      <c r="AG63" s="73" t="n">
        <v>2</v>
      </c>
      <c r="AH63" s="73" t="s">
        <v>32</v>
      </c>
      <c r="AI63" s="73" t="s">
        <v>32</v>
      </c>
      <c r="AJ63" s="73" t="n">
        <v>1</v>
      </c>
      <c r="AK63" s="73" t="s">
        <v>32</v>
      </c>
      <c r="AL63" s="73" t="s">
        <v>32</v>
      </c>
      <c r="AM63" s="73" t="n">
        <v>1</v>
      </c>
      <c r="AN63" s="73" t="s">
        <v>32</v>
      </c>
      <c r="AO63" s="73" t="s">
        <v>32</v>
      </c>
      <c r="AP63" s="73" t="n">
        <v>1</v>
      </c>
      <c r="AQ63" s="73" t="n">
        <v>1</v>
      </c>
      <c r="AR63" s="73" t="n">
        <v>1</v>
      </c>
      <c r="AS63" s="73" t="s">
        <v>32</v>
      </c>
      <c r="AT63" s="73" t="n">
        <v>1</v>
      </c>
      <c r="AU63" s="73" t="s">
        <v>32</v>
      </c>
      <c r="AV63" s="73" t="n">
        <v>1</v>
      </c>
      <c r="AW63" s="73" t="n">
        <v>1</v>
      </c>
      <c r="AX63" s="73" t="s">
        <v>32</v>
      </c>
      <c r="AY63" s="73" t="s">
        <v>32</v>
      </c>
      <c r="AZ63" s="73" t="s">
        <v>32</v>
      </c>
      <c r="BA63" s="17" t="s">
        <v>32</v>
      </c>
      <c r="BB63" s="17" t="s">
        <v>32</v>
      </c>
      <c r="BC63" s="17" t="s">
        <v>32</v>
      </c>
      <c r="BD63" s="17" t="s">
        <v>32</v>
      </c>
      <c r="BE63" s="17" t="s">
        <v>32</v>
      </c>
      <c r="BF63" s="17" t="s">
        <v>32</v>
      </c>
      <c r="BG63" s="17" t="s">
        <v>32</v>
      </c>
      <c r="BH63" s="17" t="s">
        <v>32</v>
      </c>
      <c r="BI63" s="17" t="s">
        <v>32</v>
      </c>
      <c r="BJ63" s="17" t="s">
        <v>32</v>
      </c>
      <c r="BK63" s="17" t="s">
        <v>32</v>
      </c>
      <c r="BL63" s="17"/>
      <c r="BM63" s="17"/>
      <c r="BN63" s="17"/>
      <c r="BO63" s="73"/>
      <c r="BP63" s="73"/>
    </row>
    <row r="64" customFormat="false" ht="12.75" hidden="false" customHeight="false" outlineLevel="0" collapsed="false">
      <c r="A64" s="71" t="s">
        <v>296</v>
      </c>
      <c r="B64" s="17" t="s">
        <v>32</v>
      </c>
      <c r="C64" s="17" t="s">
        <v>32</v>
      </c>
      <c r="D64" s="17" t="s">
        <v>32</v>
      </c>
      <c r="E64" s="17" t="s">
        <v>32</v>
      </c>
      <c r="F64" s="17" t="s">
        <v>32</v>
      </c>
      <c r="G64" s="17" t="s">
        <v>32</v>
      </c>
      <c r="H64" s="17" t="s">
        <v>32</v>
      </c>
      <c r="I64" s="17" t="s">
        <v>32</v>
      </c>
      <c r="J64" s="17" t="s">
        <v>32</v>
      </c>
      <c r="K64" s="17" t="s">
        <v>32</v>
      </c>
      <c r="L64" s="17" t="s">
        <v>32</v>
      </c>
      <c r="M64" s="17" t="s">
        <v>32</v>
      </c>
      <c r="N64" s="17" t="s">
        <v>32</v>
      </c>
      <c r="O64" s="17" t="s">
        <v>32</v>
      </c>
      <c r="P64" s="17" t="s">
        <v>32</v>
      </c>
      <c r="Q64" s="17" t="s">
        <v>32</v>
      </c>
      <c r="R64" s="17" t="s">
        <v>32</v>
      </c>
      <c r="S64" s="17" t="s">
        <v>32</v>
      </c>
      <c r="T64" s="17" t="s">
        <v>32</v>
      </c>
      <c r="U64" s="73" t="s">
        <v>32</v>
      </c>
      <c r="V64" s="73" t="s">
        <v>32</v>
      </c>
      <c r="W64" s="73" t="s">
        <v>32</v>
      </c>
      <c r="X64" s="73" t="s">
        <v>32</v>
      </c>
      <c r="Y64" s="73" t="s">
        <v>32</v>
      </c>
      <c r="Z64" s="73" t="s">
        <v>32</v>
      </c>
      <c r="AA64" s="73" t="s">
        <v>32</v>
      </c>
      <c r="AB64" s="73" t="s">
        <v>32</v>
      </c>
      <c r="AC64" s="73" t="s">
        <v>32</v>
      </c>
      <c r="AD64" s="73" t="s">
        <v>32</v>
      </c>
      <c r="AE64" s="73" t="s">
        <v>32</v>
      </c>
      <c r="AF64" s="73" t="s">
        <v>32</v>
      </c>
      <c r="AG64" s="73" t="s">
        <v>32</v>
      </c>
      <c r="AH64" s="73" t="s">
        <v>32</v>
      </c>
      <c r="AI64" s="73" t="s">
        <v>32</v>
      </c>
      <c r="AJ64" s="73" t="s">
        <v>32</v>
      </c>
      <c r="AK64" s="73" t="s">
        <v>32</v>
      </c>
      <c r="AL64" s="73" t="s">
        <v>32</v>
      </c>
      <c r="AM64" s="73" t="s">
        <v>32</v>
      </c>
      <c r="AN64" s="73" t="s">
        <v>32</v>
      </c>
      <c r="AO64" s="73" t="s">
        <v>32</v>
      </c>
      <c r="AP64" s="73" t="s">
        <v>32</v>
      </c>
      <c r="AQ64" s="73" t="s">
        <v>32</v>
      </c>
      <c r="AR64" s="73" t="s">
        <v>32</v>
      </c>
      <c r="AS64" s="73" t="s">
        <v>32</v>
      </c>
      <c r="AT64" s="73" t="s">
        <v>32</v>
      </c>
      <c r="AU64" s="73" t="s">
        <v>32</v>
      </c>
      <c r="AV64" s="73" t="s">
        <v>32</v>
      </c>
      <c r="AW64" s="73" t="s">
        <v>32</v>
      </c>
      <c r="AX64" s="73" t="s">
        <v>32</v>
      </c>
      <c r="AY64" s="73" t="s">
        <v>32</v>
      </c>
      <c r="AZ64" s="73" t="s">
        <v>32</v>
      </c>
      <c r="BA64" s="17" t="s">
        <v>32</v>
      </c>
      <c r="BB64" s="17" t="s">
        <v>32</v>
      </c>
      <c r="BC64" s="17" t="s">
        <v>32</v>
      </c>
      <c r="BD64" s="17" t="s">
        <v>32</v>
      </c>
      <c r="BE64" s="17" t="s">
        <v>32</v>
      </c>
      <c r="BF64" s="17" t="s">
        <v>32</v>
      </c>
      <c r="BG64" s="17" t="s">
        <v>32</v>
      </c>
      <c r="BH64" s="17" t="s">
        <v>32</v>
      </c>
      <c r="BI64" s="17" t="s">
        <v>32</v>
      </c>
      <c r="BJ64" s="17" t="s">
        <v>32</v>
      </c>
      <c r="BK64" s="17" t="s">
        <v>32</v>
      </c>
      <c r="BL64" s="17"/>
      <c r="BM64" s="17"/>
      <c r="BN64" s="17"/>
      <c r="BO64" s="26"/>
      <c r="BP64" s="26"/>
    </row>
    <row r="65" customFormat="false" ht="12.75" hidden="false" customHeight="false" outlineLevel="0" collapsed="false">
      <c r="A65" s="71" t="s">
        <v>298</v>
      </c>
      <c r="B65" s="17" t="s">
        <v>32</v>
      </c>
      <c r="C65" s="17" t="s">
        <v>32</v>
      </c>
      <c r="D65" s="17" t="s">
        <v>32</v>
      </c>
      <c r="E65" s="17" t="s">
        <v>32</v>
      </c>
      <c r="F65" s="17" t="s">
        <v>32</v>
      </c>
      <c r="G65" s="17" t="s">
        <v>32</v>
      </c>
      <c r="H65" s="17" t="s">
        <v>32</v>
      </c>
      <c r="I65" s="17" t="s">
        <v>32</v>
      </c>
      <c r="J65" s="17" t="s">
        <v>32</v>
      </c>
      <c r="K65" s="17" t="s">
        <v>32</v>
      </c>
      <c r="L65" s="17" t="s">
        <v>32</v>
      </c>
      <c r="M65" s="17" t="s">
        <v>32</v>
      </c>
      <c r="N65" s="17" t="s">
        <v>32</v>
      </c>
      <c r="O65" s="17" t="s">
        <v>32</v>
      </c>
      <c r="P65" s="17" t="s">
        <v>32</v>
      </c>
      <c r="Q65" s="17" t="s">
        <v>32</v>
      </c>
      <c r="R65" s="17" t="s">
        <v>32</v>
      </c>
      <c r="S65" s="17" t="s">
        <v>32</v>
      </c>
      <c r="T65" s="17" t="s">
        <v>32</v>
      </c>
      <c r="U65" s="73" t="s">
        <v>32</v>
      </c>
      <c r="V65" s="73" t="s">
        <v>32</v>
      </c>
      <c r="W65" s="73" t="s">
        <v>32</v>
      </c>
      <c r="X65" s="73" t="s">
        <v>32</v>
      </c>
      <c r="Y65" s="73" t="s">
        <v>32</v>
      </c>
      <c r="Z65" s="73" t="s">
        <v>32</v>
      </c>
      <c r="AA65" s="73" t="s">
        <v>32</v>
      </c>
      <c r="AB65" s="73" t="s">
        <v>32</v>
      </c>
      <c r="AC65" s="73" t="s">
        <v>32</v>
      </c>
      <c r="AD65" s="73" t="s">
        <v>32</v>
      </c>
      <c r="AE65" s="73" t="s">
        <v>32</v>
      </c>
      <c r="AF65" s="73" t="s">
        <v>32</v>
      </c>
      <c r="AG65" s="73" t="s">
        <v>32</v>
      </c>
      <c r="AH65" s="73" t="s">
        <v>32</v>
      </c>
      <c r="AI65" s="73" t="s">
        <v>32</v>
      </c>
      <c r="AJ65" s="73" t="s">
        <v>32</v>
      </c>
      <c r="AK65" s="73" t="s">
        <v>32</v>
      </c>
      <c r="AL65" s="73" t="s">
        <v>32</v>
      </c>
      <c r="AM65" s="73" t="s">
        <v>32</v>
      </c>
      <c r="AN65" s="73" t="s">
        <v>32</v>
      </c>
      <c r="AO65" s="73" t="s">
        <v>32</v>
      </c>
      <c r="AP65" s="73" t="s">
        <v>32</v>
      </c>
      <c r="AQ65" s="73" t="s">
        <v>32</v>
      </c>
      <c r="AR65" s="73" t="s">
        <v>32</v>
      </c>
      <c r="AS65" s="73" t="s">
        <v>32</v>
      </c>
      <c r="AT65" s="73" t="s">
        <v>32</v>
      </c>
      <c r="AU65" s="73" t="s">
        <v>32</v>
      </c>
      <c r="AV65" s="73" t="s">
        <v>32</v>
      </c>
      <c r="AW65" s="73" t="s">
        <v>32</v>
      </c>
      <c r="AX65" s="73" t="s">
        <v>32</v>
      </c>
      <c r="AY65" s="73" t="s">
        <v>32</v>
      </c>
      <c r="AZ65" s="73" t="s">
        <v>32</v>
      </c>
      <c r="BA65" s="17" t="s">
        <v>32</v>
      </c>
      <c r="BB65" s="17" t="s">
        <v>32</v>
      </c>
      <c r="BC65" s="17" t="s">
        <v>32</v>
      </c>
      <c r="BD65" s="17" t="s">
        <v>32</v>
      </c>
      <c r="BE65" s="17" t="s">
        <v>32</v>
      </c>
      <c r="BF65" s="17" t="s">
        <v>32</v>
      </c>
      <c r="BG65" s="17" t="s">
        <v>32</v>
      </c>
      <c r="BH65" s="17" t="s">
        <v>32</v>
      </c>
      <c r="BI65" s="17" t="s">
        <v>32</v>
      </c>
      <c r="BJ65" s="17" t="s">
        <v>32</v>
      </c>
      <c r="BK65" s="17" t="s">
        <v>32</v>
      </c>
      <c r="BL65" s="17"/>
      <c r="BM65" s="17"/>
      <c r="BN65" s="17"/>
      <c r="BO65" s="26"/>
      <c r="BP65" s="26"/>
    </row>
    <row r="66" customFormat="false" ht="12.75" hidden="false" customHeight="false" outlineLevel="0" collapsed="false">
      <c r="A66" s="71" t="s">
        <v>300</v>
      </c>
      <c r="B66" s="17" t="s">
        <v>32</v>
      </c>
      <c r="C66" s="17" t="s">
        <v>32</v>
      </c>
      <c r="D66" s="17" t="s">
        <v>32</v>
      </c>
      <c r="E66" s="17" t="s">
        <v>32</v>
      </c>
      <c r="F66" s="17" t="s">
        <v>32</v>
      </c>
      <c r="G66" s="17" t="s">
        <v>32</v>
      </c>
      <c r="H66" s="17" t="s">
        <v>32</v>
      </c>
      <c r="I66" s="17" t="s">
        <v>32</v>
      </c>
      <c r="J66" s="17" t="s">
        <v>32</v>
      </c>
      <c r="K66" s="17" t="s">
        <v>32</v>
      </c>
      <c r="L66" s="17" t="s">
        <v>32</v>
      </c>
      <c r="M66" s="17" t="s">
        <v>32</v>
      </c>
      <c r="N66" s="17" t="s">
        <v>32</v>
      </c>
      <c r="O66" s="17" t="s">
        <v>32</v>
      </c>
      <c r="P66" s="17" t="s">
        <v>32</v>
      </c>
      <c r="Q66" s="17" t="s">
        <v>32</v>
      </c>
      <c r="R66" s="17" t="s">
        <v>32</v>
      </c>
      <c r="S66" s="17" t="s">
        <v>32</v>
      </c>
      <c r="T66" s="17" t="s">
        <v>32</v>
      </c>
      <c r="U66" s="73" t="s">
        <v>32</v>
      </c>
      <c r="V66" s="73" t="s">
        <v>32</v>
      </c>
      <c r="W66" s="73" t="s">
        <v>32</v>
      </c>
      <c r="X66" s="73" t="s">
        <v>32</v>
      </c>
      <c r="Y66" s="73" t="s">
        <v>32</v>
      </c>
      <c r="Z66" s="73" t="s">
        <v>32</v>
      </c>
      <c r="AA66" s="73" t="s">
        <v>32</v>
      </c>
      <c r="AB66" s="73" t="s">
        <v>32</v>
      </c>
      <c r="AC66" s="73" t="s">
        <v>32</v>
      </c>
      <c r="AD66" s="73" t="s">
        <v>32</v>
      </c>
      <c r="AE66" s="73" t="s">
        <v>32</v>
      </c>
      <c r="AF66" s="73" t="s">
        <v>32</v>
      </c>
      <c r="AG66" s="73" t="s">
        <v>32</v>
      </c>
      <c r="AH66" s="73" t="s">
        <v>32</v>
      </c>
      <c r="AI66" s="73" t="s">
        <v>32</v>
      </c>
      <c r="AJ66" s="73" t="s">
        <v>32</v>
      </c>
      <c r="AK66" s="73" t="s">
        <v>32</v>
      </c>
      <c r="AL66" s="73" t="s">
        <v>32</v>
      </c>
      <c r="AM66" s="73" t="s">
        <v>32</v>
      </c>
      <c r="AN66" s="73" t="s">
        <v>32</v>
      </c>
      <c r="AO66" s="73" t="s">
        <v>32</v>
      </c>
      <c r="AP66" s="73" t="s">
        <v>32</v>
      </c>
      <c r="AQ66" s="73" t="s">
        <v>32</v>
      </c>
      <c r="AR66" s="73" t="s">
        <v>32</v>
      </c>
      <c r="AS66" s="73" t="s">
        <v>32</v>
      </c>
      <c r="AT66" s="73" t="s">
        <v>32</v>
      </c>
      <c r="AU66" s="73" t="s">
        <v>32</v>
      </c>
      <c r="AV66" s="73" t="s">
        <v>32</v>
      </c>
      <c r="AW66" s="73" t="s">
        <v>32</v>
      </c>
      <c r="AX66" s="73" t="s">
        <v>32</v>
      </c>
      <c r="AY66" s="73" t="s">
        <v>32</v>
      </c>
      <c r="AZ66" s="73" t="s">
        <v>32</v>
      </c>
      <c r="BA66" s="17" t="s">
        <v>32</v>
      </c>
      <c r="BB66" s="17" t="s">
        <v>32</v>
      </c>
      <c r="BC66" s="17" t="s">
        <v>32</v>
      </c>
      <c r="BD66" s="17" t="s">
        <v>32</v>
      </c>
      <c r="BE66" s="17" t="s">
        <v>32</v>
      </c>
      <c r="BF66" s="17" t="s">
        <v>32</v>
      </c>
      <c r="BG66" s="17" t="s">
        <v>32</v>
      </c>
      <c r="BH66" s="17" t="s">
        <v>32</v>
      </c>
      <c r="BI66" s="17" t="s">
        <v>32</v>
      </c>
      <c r="BJ66" s="17" t="s">
        <v>32</v>
      </c>
      <c r="BK66" s="17" t="s">
        <v>32</v>
      </c>
      <c r="BL66" s="17"/>
      <c r="BM66" s="17"/>
      <c r="BN66" s="17"/>
      <c r="BO66" s="26"/>
      <c r="BP66" s="26"/>
    </row>
    <row r="67" customFormat="false" ht="12.75" hidden="false" customHeight="false" outlineLevel="0" collapsed="false">
      <c r="A67" s="71" t="s">
        <v>302</v>
      </c>
      <c r="B67" s="17" t="s">
        <v>1593</v>
      </c>
      <c r="C67" s="17" t="s">
        <v>1611</v>
      </c>
      <c r="D67" s="17" t="s">
        <v>1593</v>
      </c>
      <c r="E67" s="17" t="s">
        <v>1594</v>
      </c>
      <c r="F67" s="17" t="s">
        <v>1587</v>
      </c>
      <c r="G67" s="17" t="s">
        <v>1587</v>
      </c>
      <c r="H67" s="17" t="s">
        <v>1587</v>
      </c>
      <c r="I67" s="17" t="s">
        <v>1587</v>
      </c>
      <c r="J67" s="17" t="s">
        <v>1592</v>
      </c>
      <c r="K67" s="17" t="s">
        <v>1608</v>
      </c>
      <c r="L67" s="17" t="s">
        <v>32</v>
      </c>
      <c r="M67" s="17" t="s">
        <v>32</v>
      </c>
      <c r="N67" s="17" t="s">
        <v>32</v>
      </c>
      <c r="O67" s="17" t="s">
        <v>32</v>
      </c>
      <c r="P67" s="17" t="s">
        <v>32</v>
      </c>
      <c r="Q67" s="17" t="s">
        <v>32</v>
      </c>
      <c r="R67" s="17" t="s">
        <v>32</v>
      </c>
      <c r="S67" s="17" t="s">
        <v>32</v>
      </c>
      <c r="T67" s="17" t="s">
        <v>32</v>
      </c>
      <c r="U67" s="73" t="n">
        <v>1</v>
      </c>
      <c r="V67" s="73" t="s">
        <v>32</v>
      </c>
      <c r="W67" s="73" t="s">
        <v>32</v>
      </c>
      <c r="X67" s="73" t="s">
        <v>32</v>
      </c>
      <c r="Y67" s="73" t="n">
        <v>1</v>
      </c>
      <c r="Z67" s="73" t="s">
        <v>32</v>
      </c>
      <c r="AA67" s="73" t="s">
        <v>32</v>
      </c>
      <c r="AB67" s="73" t="s">
        <v>32</v>
      </c>
      <c r="AC67" s="73" t="n">
        <v>1</v>
      </c>
      <c r="AD67" s="73" t="s">
        <v>32</v>
      </c>
      <c r="AE67" s="73" t="s">
        <v>32</v>
      </c>
      <c r="AF67" s="73" t="s">
        <v>32</v>
      </c>
      <c r="AG67" s="73" t="n">
        <v>1</v>
      </c>
      <c r="AH67" s="73" t="s">
        <v>32</v>
      </c>
      <c r="AI67" s="73" t="s">
        <v>32</v>
      </c>
      <c r="AJ67" s="73" t="n">
        <v>3</v>
      </c>
      <c r="AK67" s="73" t="s">
        <v>32</v>
      </c>
      <c r="AL67" s="73" t="s">
        <v>32</v>
      </c>
      <c r="AM67" s="73" t="n">
        <v>1</v>
      </c>
      <c r="AN67" s="73" t="n">
        <v>1</v>
      </c>
      <c r="AO67" s="73" t="s">
        <v>32</v>
      </c>
      <c r="AP67" s="73" t="n">
        <v>2</v>
      </c>
      <c r="AQ67" s="73" t="s">
        <v>32</v>
      </c>
      <c r="AR67" s="73" t="s">
        <v>32</v>
      </c>
      <c r="AS67" s="73" t="s">
        <v>32</v>
      </c>
      <c r="AT67" s="73" t="n">
        <v>2</v>
      </c>
      <c r="AU67" s="73" t="n">
        <v>1</v>
      </c>
      <c r="AV67" s="73" t="n">
        <v>1</v>
      </c>
      <c r="AW67" s="73" t="n">
        <v>1</v>
      </c>
      <c r="AX67" s="73" t="s">
        <v>32</v>
      </c>
      <c r="AY67" s="73" t="n">
        <v>1</v>
      </c>
      <c r="AZ67" s="73" t="s">
        <v>32</v>
      </c>
      <c r="BA67" s="17" t="s">
        <v>32</v>
      </c>
      <c r="BB67" s="17" t="s">
        <v>32</v>
      </c>
      <c r="BC67" s="17" t="s">
        <v>32</v>
      </c>
      <c r="BD67" s="17" t="s">
        <v>32</v>
      </c>
      <c r="BE67" s="17" t="s">
        <v>32</v>
      </c>
      <c r="BF67" s="17" t="s">
        <v>32</v>
      </c>
      <c r="BG67" s="17" t="s">
        <v>32</v>
      </c>
      <c r="BH67" s="17" t="s">
        <v>32</v>
      </c>
      <c r="BI67" s="17" t="s">
        <v>32</v>
      </c>
      <c r="BJ67" s="17" t="s">
        <v>32</v>
      </c>
      <c r="BK67" s="17" t="s">
        <v>32</v>
      </c>
      <c r="BL67" s="17"/>
      <c r="BM67" s="17"/>
      <c r="BN67" s="17"/>
      <c r="BO67" s="73"/>
      <c r="BP67" s="73"/>
    </row>
    <row r="68" customFormat="false" ht="12.75" hidden="false" customHeight="false" outlineLevel="0" collapsed="false">
      <c r="A68" s="71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17"/>
      <c r="Q68" s="17"/>
      <c r="R68" s="17"/>
      <c r="S68" s="17"/>
      <c r="T68" s="17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73"/>
      <c r="BP68" s="73"/>
    </row>
    <row r="69" customFormat="false" ht="12.75" hidden="false" customHeight="false" outlineLevel="0" collapsed="false">
      <c r="A69" s="71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17"/>
      <c r="Q69" s="17"/>
      <c r="R69" s="17"/>
      <c r="S69" s="17"/>
      <c r="T69" s="17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73"/>
      <c r="BP69" s="73"/>
    </row>
    <row r="70" customFormat="false" ht="12.75" hidden="false" customHeight="false" outlineLevel="0" collapsed="false">
      <c r="A70" s="71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17"/>
      <c r="Q70" s="17"/>
      <c r="R70" s="17"/>
      <c r="S70" s="17"/>
      <c r="T70" s="17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73"/>
      <c r="BP70" s="73"/>
    </row>
    <row r="71" customFormat="false" ht="12.75" hidden="false" customHeight="false" outlineLevel="0" collapsed="false">
      <c r="A71" s="71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17"/>
      <c r="Q71" s="17"/>
      <c r="R71" s="17"/>
      <c r="S71" s="17"/>
      <c r="T71" s="17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73"/>
      <c r="BP71" s="73"/>
    </row>
    <row r="72" customFormat="false" ht="12.75" hidden="false" customHeight="false" outlineLevel="0" collapsed="false">
      <c r="A72" s="71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17"/>
      <c r="Q72" s="17"/>
      <c r="R72" s="17"/>
      <c r="S72" s="17"/>
      <c r="T72" s="17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4"/>
      <c r="AW72" s="73"/>
      <c r="AX72" s="73"/>
      <c r="AY72" s="73"/>
      <c r="AZ72" s="73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73"/>
      <c r="BP72" s="73"/>
    </row>
    <row r="73" customFormat="false" ht="12.75" hidden="false" customHeight="false" outlineLevel="0" collapsed="false">
      <c r="A73" s="71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17"/>
      <c r="Q73" s="17"/>
      <c r="R73" s="17"/>
      <c r="S73" s="17"/>
      <c r="T73" s="17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73"/>
      <c r="BP73" s="73"/>
    </row>
    <row r="74" customFormat="false" ht="12.75" hidden="false" customHeight="false" outlineLevel="0" collapsed="false">
      <c r="A74" s="71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17"/>
      <c r="Q74" s="17"/>
      <c r="R74" s="17"/>
      <c r="S74" s="17"/>
      <c r="T74" s="17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73"/>
      <c r="BP74" s="73"/>
    </row>
    <row r="75" customFormat="false" ht="12.75" hidden="false" customHeight="false" outlineLevel="0" collapsed="false">
      <c r="A75" s="71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17"/>
      <c r="Q75" s="17"/>
      <c r="R75" s="17"/>
      <c r="S75" s="17"/>
      <c r="T75" s="17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73"/>
      <c r="BP75" s="73"/>
    </row>
    <row r="76" customFormat="false" ht="12.75" hidden="false" customHeight="false" outlineLevel="0" collapsed="false">
      <c r="A76" s="7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17"/>
      <c r="Q76" s="17"/>
      <c r="R76" s="17"/>
      <c r="S76" s="17"/>
      <c r="T76" s="17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73"/>
      <c r="BP76" s="73"/>
    </row>
    <row r="77" customFormat="false" ht="12.75" hidden="false" customHeight="false" outlineLevel="0" collapsed="false">
      <c r="A77" s="71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17"/>
      <c r="Q77" s="17"/>
      <c r="R77" s="17"/>
      <c r="S77" s="17"/>
      <c r="T77" s="17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73"/>
      <c r="BP77" s="73"/>
    </row>
    <row r="78" customFormat="false" ht="12.75" hidden="false" customHeight="false" outlineLevel="0" collapsed="false">
      <c r="A78" s="71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17"/>
      <c r="Q78" s="17"/>
      <c r="R78" s="17"/>
      <c r="S78" s="17"/>
      <c r="T78" s="17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73"/>
      <c r="BP78" s="73"/>
    </row>
    <row r="79" customFormat="false" ht="12.75" hidden="false" customHeight="false" outlineLevel="0" collapsed="false">
      <c r="A79" s="71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17"/>
      <c r="Q79" s="17"/>
      <c r="R79" s="17"/>
      <c r="S79" s="17"/>
      <c r="T79" s="17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73"/>
      <c r="BP79" s="73"/>
    </row>
    <row r="80" customFormat="false" ht="12.75" hidden="false" customHeight="false" outlineLevel="0" collapsed="false">
      <c r="A80" s="71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17"/>
      <c r="Q80" s="17"/>
      <c r="R80" s="17"/>
      <c r="S80" s="17"/>
      <c r="T80" s="17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73"/>
      <c r="BP80" s="73"/>
    </row>
    <row r="81" customFormat="false" ht="12.75" hidden="false" customHeight="false" outlineLevel="0" collapsed="false">
      <c r="A81" s="71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17"/>
      <c r="Q81" s="17"/>
      <c r="R81" s="17"/>
      <c r="S81" s="17"/>
      <c r="T81" s="17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73"/>
      <c r="BP81" s="73"/>
    </row>
    <row r="82" customFormat="false" ht="12.75" hidden="false" customHeight="false" outlineLevel="0" collapsed="false">
      <c r="A82" s="71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17"/>
      <c r="Q82" s="17"/>
      <c r="R82" s="17"/>
      <c r="S82" s="17"/>
      <c r="T82" s="17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73"/>
      <c r="BP82" s="73"/>
    </row>
    <row r="83" customFormat="false" ht="12.75" hidden="false" customHeight="false" outlineLevel="0" collapsed="false">
      <c r="A83" s="71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17"/>
      <c r="Q83" s="17"/>
      <c r="R83" s="17"/>
      <c r="S83" s="17"/>
      <c r="T83" s="17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73"/>
      <c r="BP83" s="73"/>
    </row>
    <row r="84" customFormat="false" ht="12.75" hidden="false" customHeight="false" outlineLevel="0" collapsed="false">
      <c r="A84" s="71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17"/>
      <c r="Q84" s="17"/>
      <c r="R84" s="17"/>
      <c r="S84" s="17"/>
      <c r="T84" s="17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17"/>
      <c r="BB84" s="17"/>
      <c r="BC84" s="17"/>
      <c r="BD84" s="17"/>
      <c r="BE84" s="17"/>
      <c r="BF84" s="42"/>
      <c r="BG84" s="17"/>
      <c r="BH84" s="17"/>
      <c r="BI84" s="17"/>
      <c r="BJ84" s="17"/>
      <c r="BK84" s="17"/>
      <c r="BL84" s="17"/>
      <c r="BM84" s="17"/>
      <c r="BN84" s="17"/>
      <c r="BO84" s="73"/>
      <c r="BP84" s="73"/>
    </row>
    <row r="85" customFormat="false" ht="12.75" hidden="false" customHeight="false" outlineLevel="0" collapsed="false">
      <c r="A85" s="71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17"/>
      <c r="Q85" s="17"/>
      <c r="R85" s="17"/>
      <c r="S85" s="17"/>
      <c r="T85" s="17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73"/>
      <c r="BP85" s="73"/>
    </row>
    <row r="86" customFormat="false" ht="12.75" hidden="false" customHeight="false" outlineLevel="0" collapsed="false">
      <c r="A86" s="71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17"/>
      <c r="Q86" s="17"/>
      <c r="R86" s="17"/>
      <c r="S86" s="17"/>
      <c r="T86" s="17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73"/>
      <c r="BP86" s="73"/>
    </row>
    <row r="87" customFormat="false" ht="12.75" hidden="false" customHeight="false" outlineLevel="0" collapsed="false">
      <c r="A87" s="71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17"/>
      <c r="Q87" s="17"/>
      <c r="R87" s="17"/>
      <c r="S87" s="17"/>
      <c r="T87" s="17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73"/>
      <c r="BP87" s="73"/>
    </row>
    <row r="88" customFormat="false" ht="12.75" hidden="false" customHeight="false" outlineLevel="0" collapsed="false">
      <c r="A88" s="7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17"/>
      <c r="Q88" s="17"/>
      <c r="R88" s="17"/>
      <c r="S88" s="17"/>
      <c r="T88" s="17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73"/>
      <c r="BP88" s="73"/>
    </row>
    <row r="89" customFormat="false" ht="12.75" hidden="false" customHeight="false" outlineLevel="0" collapsed="false">
      <c r="A89" s="71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17"/>
      <c r="Q89" s="17"/>
      <c r="R89" s="17"/>
      <c r="S89" s="17"/>
      <c r="T89" s="17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73"/>
      <c r="BP89" s="73"/>
    </row>
    <row r="90" customFormat="false" ht="12.75" hidden="false" customHeight="false" outlineLevel="0" collapsed="false">
      <c r="A90" s="71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17"/>
      <c r="Q90" s="17"/>
      <c r="R90" s="17"/>
      <c r="S90" s="17"/>
      <c r="T90" s="17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73"/>
      <c r="BP90" s="73"/>
    </row>
    <row r="91" customFormat="false" ht="12.75" hidden="false" customHeight="false" outlineLevel="0" collapsed="false">
      <c r="A91" s="71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17"/>
      <c r="Q91" s="17"/>
      <c r="R91" s="17"/>
      <c r="S91" s="17"/>
      <c r="T91" s="17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73"/>
      <c r="BP91" s="73"/>
    </row>
    <row r="92" customFormat="false" ht="12.75" hidden="false" customHeight="false" outlineLevel="0" collapsed="false">
      <c r="A92" s="71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17"/>
      <c r="Q92" s="17"/>
      <c r="R92" s="17"/>
      <c r="S92" s="17"/>
      <c r="T92" s="17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73"/>
      <c r="BP92" s="73"/>
    </row>
    <row r="93" customFormat="false" ht="12.75" hidden="false" customHeight="false" outlineLevel="0" collapsed="false">
      <c r="A93" s="71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17"/>
      <c r="Q93" s="17"/>
      <c r="R93" s="17"/>
      <c r="S93" s="17"/>
      <c r="T93" s="17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73"/>
      <c r="BP93" s="73"/>
    </row>
    <row r="94" customFormat="false" ht="12.75" hidden="false" customHeight="false" outlineLevel="0" collapsed="false">
      <c r="A94" s="71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17"/>
      <c r="Q94" s="17"/>
      <c r="R94" s="17"/>
      <c r="S94" s="17"/>
      <c r="T94" s="17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73"/>
      <c r="BP94" s="73"/>
    </row>
    <row r="95" customFormat="false" ht="12.75" hidden="false" customHeight="false" outlineLevel="0" collapsed="false">
      <c r="A95" s="71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17"/>
      <c r="Q95" s="17"/>
      <c r="R95" s="17"/>
      <c r="S95" s="17"/>
      <c r="T95" s="17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73"/>
      <c r="BP95" s="73"/>
    </row>
    <row r="96" customFormat="false" ht="12.75" hidden="false" customHeight="false" outlineLevel="0" collapsed="false">
      <c r="A96" s="71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17"/>
      <c r="Q96" s="17"/>
      <c r="R96" s="17"/>
      <c r="S96" s="17"/>
      <c r="T96" s="17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73"/>
      <c r="BP96" s="73"/>
    </row>
    <row r="97" customFormat="false" ht="12.75" hidden="false" customHeight="false" outlineLevel="0" collapsed="false">
      <c r="A97" s="71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17"/>
      <c r="Q97" s="17"/>
      <c r="R97" s="17"/>
      <c r="S97" s="17"/>
      <c r="T97" s="17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73"/>
      <c r="BP97" s="73"/>
    </row>
    <row r="98" customFormat="false" ht="12.75" hidden="false" customHeight="false" outlineLevel="0" collapsed="false">
      <c r="A98" s="71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17"/>
      <c r="Q98" s="17"/>
      <c r="R98" s="17"/>
      <c r="S98" s="17"/>
      <c r="T98" s="17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73"/>
      <c r="BP98" s="73"/>
    </row>
    <row r="99" customFormat="false" ht="12.75" hidden="false" customHeight="false" outlineLevel="0" collapsed="false">
      <c r="A99" s="71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17"/>
      <c r="Q99" s="17"/>
      <c r="R99" s="17"/>
      <c r="S99" s="17"/>
      <c r="T99" s="17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73"/>
      <c r="BP99" s="73"/>
    </row>
    <row r="100" customFormat="false" ht="12.75" hidden="false" customHeight="false" outlineLevel="0" collapsed="false">
      <c r="A100" s="71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17"/>
      <c r="Q100" s="17"/>
      <c r="R100" s="17"/>
      <c r="S100" s="17"/>
      <c r="T100" s="17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73"/>
      <c r="BP100" s="73"/>
    </row>
    <row r="101" customFormat="false" ht="12.75" hidden="false" customHeight="false" outlineLevel="0" collapsed="false">
      <c r="A101" s="71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17"/>
      <c r="Q101" s="17"/>
      <c r="R101" s="17"/>
      <c r="S101" s="17"/>
      <c r="T101" s="17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73"/>
      <c r="BP101" s="73"/>
    </row>
    <row r="102" customFormat="false" ht="12.75" hidden="false" customHeight="false" outlineLevel="0" collapsed="false">
      <c r="A102" s="71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17"/>
      <c r="Q102" s="17"/>
      <c r="R102" s="17"/>
      <c r="S102" s="17"/>
      <c r="T102" s="17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73"/>
      <c r="BP102" s="73"/>
    </row>
    <row r="103" customFormat="false" ht="12.75" hidden="false" customHeight="false" outlineLevel="0" collapsed="false">
      <c r="A103" s="7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17"/>
      <c r="Q103" s="17"/>
      <c r="R103" s="17"/>
      <c r="S103" s="17"/>
      <c r="T103" s="17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73"/>
      <c r="BP103" s="73"/>
    </row>
    <row r="104" customFormat="false" ht="12.75" hidden="false" customHeight="false" outlineLevel="0" collapsed="false">
      <c r="A104" s="71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17"/>
      <c r="Q104" s="17"/>
      <c r="R104" s="17"/>
      <c r="S104" s="17"/>
      <c r="T104" s="17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73"/>
      <c r="BP104" s="73"/>
    </row>
    <row r="105" customFormat="false" ht="12.75" hidden="false" customHeight="false" outlineLevel="0" collapsed="false">
      <c r="A105" s="7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17"/>
      <c r="Q105" s="17"/>
      <c r="R105" s="17"/>
      <c r="S105" s="17"/>
      <c r="T105" s="17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73"/>
      <c r="BP105" s="73"/>
    </row>
    <row r="106" customFormat="false" ht="12.75" hidden="false" customHeight="false" outlineLevel="0" collapsed="false">
      <c r="A106" s="71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17"/>
      <c r="Q106" s="17"/>
      <c r="R106" s="17"/>
      <c r="S106" s="17"/>
      <c r="T106" s="17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73"/>
      <c r="BP106" s="73"/>
    </row>
    <row r="107" customFormat="false" ht="12.75" hidden="false" customHeight="false" outlineLevel="0" collapsed="false">
      <c r="A107" s="71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17"/>
      <c r="Q107" s="17"/>
      <c r="R107" s="17"/>
      <c r="S107" s="17"/>
      <c r="T107" s="17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73"/>
      <c r="BP107" s="73"/>
    </row>
    <row r="108" customFormat="false" ht="12.75" hidden="false" customHeight="false" outlineLevel="0" collapsed="false">
      <c r="A108" s="71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17"/>
      <c r="Q108" s="17"/>
      <c r="R108" s="17"/>
      <c r="S108" s="17"/>
      <c r="T108" s="17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73"/>
      <c r="BP108" s="73"/>
    </row>
    <row r="109" customFormat="false" ht="12.75" hidden="false" customHeight="false" outlineLevel="0" collapsed="false">
      <c r="A109" s="71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17"/>
      <c r="Q109" s="17"/>
      <c r="R109" s="17"/>
      <c r="S109" s="17"/>
      <c r="T109" s="17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73"/>
      <c r="BP109" s="73"/>
    </row>
    <row r="110" customFormat="false" ht="12.75" hidden="false" customHeight="false" outlineLevel="0" collapsed="false">
      <c r="A110" s="71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17"/>
      <c r="Q110" s="17"/>
      <c r="R110" s="17"/>
      <c r="S110" s="17"/>
      <c r="T110" s="17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73"/>
      <c r="BP110" s="73"/>
    </row>
    <row r="111" customFormat="false" ht="12.75" hidden="false" customHeight="false" outlineLevel="0" collapsed="false">
      <c r="A111" s="71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17"/>
      <c r="Q111" s="17"/>
      <c r="R111" s="17"/>
      <c r="S111" s="17"/>
      <c r="T111" s="17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73"/>
      <c r="BP111" s="73"/>
    </row>
    <row r="112" customFormat="false" ht="12.75" hidden="false" customHeight="false" outlineLevel="0" collapsed="false">
      <c r="A112" s="71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17"/>
      <c r="Q112" s="17"/>
      <c r="R112" s="17"/>
      <c r="S112" s="17"/>
      <c r="T112" s="17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73"/>
      <c r="BP112" s="73"/>
    </row>
    <row r="113" customFormat="false" ht="12.75" hidden="false" customHeight="false" outlineLevel="0" collapsed="false">
      <c r="A113" s="71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17"/>
      <c r="Q113" s="17"/>
      <c r="R113" s="17"/>
      <c r="S113" s="17"/>
      <c r="T113" s="17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73"/>
      <c r="BP113" s="73"/>
    </row>
    <row r="114" customFormat="false" ht="12.75" hidden="false" customHeight="false" outlineLevel="0" collapsed="false">
      <c r="A114" s="71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17"/>
      <c r="Q114" s="17"/>
      <c r="R114" s="17"/>
      <c r="S114" s="17"/>
      <c r="T114" s="17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73"/>
      <c r="BP114" s="73"/>
    </row>
    <row r="115" customFormat="false" ht="12.75" hidden="false" customHeight="false" outlineLevel="0" collapsed="false">
      <c r="A115" s="71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17"/>
      <c r="Q115" s="17"/>
      <c r="R115" s="17"/>
      <c r="S115" s="17"/>
      <c r="T115" s="17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73"/>
      <c r="BP115" s="73"/>
    </row>
    <row r="116" customFormat="false" ht="12.75" hidden="false" customHeight="false" outlineLevel="0" collapsed="false">
      <c r="A116" s="71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17"/>
      <c r="Q116" s="17"/>
      <c r="R116" s="17"/>
      <c r="S116" s="17"/>
      <c r="T116" s="17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73"/>
      <c r="BP116" s="73"/>
    </row>
    <row r="117" customFormat="false" ht="12.75" hidden="false" customHeight="false" outlineLevel="0" collapsed="false">
      <c r="A117" s="71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17"/>
      <c r="Q117" s="17"/>
      <c r="R117" s="17"/>
      <c r="S117" s="17"/>
      <c r="T117" s="17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73"/>
      <c r="BP117" s="73"/>
    </row>
    <row r="118" customFormat="false" ht="12.75" hidden="false" customHeight="false" outlineLevel="0" collapsed="false">
      <c r="A118" s="71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17"/>
      <c r="Q118" s="17"/>
      <c r="R118" s="17"/>
      <c r="S118" s="17"/>
      <c r="T118" s="17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73"/>
      <c r="BP118" s="73"/>
    </row>
    <row r="119" customFormat="false" ht="12.75" hidden="false" customHeight="false" outlineLevel="0" collapsed="false">
      <c r="A119" s="71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17"/>
      <c r="Q119" s="17"/>
      <c r="R119" s="17"/>
      <c r="S119" s="17"/>
      <c r="T119" s="17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73"/>
      <c r="BP119" s="73"/>
    </row>
    <row r="120" customFormat="false" ht="12.75" hidden="false" customHeight="false" outlineLevel="0" collapsed="false">
      <c r="A120" s="71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17"/>
      <c r="Q120" s="17"/>
      <c r="R120" s="17"/>
      <c r="S120" s="17"/>
      <c r="T120" s="17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73"/>
      <c r="BP120" s="73"/>
    </row>
    <row r="121" customFormat="false" ht="12.75" hidden="false" customHeight="false" outlineLevel="0" collapsed="false">
      <c r="A121" s="71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17"/>
      <c r="Q121" s="17"/>
      <c r="R121" s="17"/>
      <c r="S121" s="17"/>
      <c r="T121" s="17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73"/>
      <c r="BP121" s="73"/>
    </row>
    <row r="122" customFormat="false" ht="12.75" hidden="false" customHeight="false" outlineLevel="0" collapsed="false">
      <c r="A122" s="71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17"/>
      <c r="Q122" s="17"/>
      <c r="R122" s="17"/>
      <c r="S122" s="17"/>
      <c r="T122" s="17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73"/>
      <c r="BP122" s="73"/>
    </row>
    <row r="123" customFormat="false" ht="12.75" hidden="false" customHeight="false" outlineLevel="0" collapsed="false">
      <c r="A123" s="71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17"/>
      <c r="Q123" s="17"/>
      <c r="R123" s="17"/>
      <c r="S123" s="17"/>
      <c r="T123" s="17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73"/>
      <c r="BP123" s="73"/>
    </row>
    <row r="124" customFormat="false" ht="12.75" hidden="false" customHeight="false" outlineLevel="0" collapsed="false">
      <c r="A124" s="71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17"/>
      <c r="Q124" s="17"/>
      <c r="R124" s="17"/>
      <c r="S124" s="17"/>
      <c r="T124" s="17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73"/>
      <c r="BP124" s="73"/>
    </row>
    <row r="125" customFormat="false" ht="12.75" hidden="false" customHeight="false" outlineLevel="0" collapsed="false">
      <c r="A125" s="71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17"/>
      <c r="Q125" s="17"/>
      <c r="R125" s="17"/>
      <c r="S125" s="17"/>
      <c r="T125" s="17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73"/>
      <c r="BP125" s="73"/>
    </row>
    <row r="126" customFormat="false" ht="12.75" hidden="false" customHeight="false" outlineLevel="0" collapsed="false">
      <c r="A126" s="71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17"/>
      <c r="Q126" s="17"/>
      <c r="R126" s="17"/>
      <c r="S126" s="17"/>
      <c r="T126" s="17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73"/>
      <c r="BP126" s="73"/>
    </row>
    <row r="127" customFormat="false" ht="12.75" hidden="false" customHeight="false" outlineLevel="0" collapsed="false">
      <c r="A127" s="71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17"/>
      <c r="Q127" s="17"/>
      <c r="R127" s="17"/>
      <c r="S127" s="17"/>
      <c r="T127" s="17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73"/>
      <c r="BP127" s="73"/>
    </row>
    <row r="128" customFormat="false" ht="12.75" hidden="false" customHeight="false" outlineLevel="0" collapsed="false">
      <c r="A128" s="71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17"/>
      <c r="Q128" s="17"/>
      <c r="R128" s="17"/>
      <c r="S128" s="17"/>
      <c r="T128" s="17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73"/>
      <c r="BP128" s="73"/>
    </row>
    <row r="129" customFormat="false" ht="12.75" hidden="false" customHeight="false" outlineLevel="0" collapsed="false">
      <c r="A129" s="71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17"/>
      <c r="Q129" s="17"/>
      <c r="R129" s="17"/>
      <c r="S129" s="17"/>
      <c r="T129" s="17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73"/>
      <c r="BP129" s="73"/>
    </row>
    <row r="130" customFormat="false" ht="12.75" hidden="false" customHeight="false" outlineLevel="0" collapsed="false">
      <c r="A130" s="71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17"/>
      <c r="Q130" s="17"/>
      <c r="R130" s="17"/>
      <c r="S130" s="17"/>
      <c r="T130" s="17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73"/>
      <c r="BP130" s="73"/>
    </row>
    <row r="131" customFormat="false" ht="12.75" hidden="false" customHeight="false" outlineLevel="0" collapsed="false">
      <c r="A131" s="71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17"/>
      <c r="Q131" s="17"/>
      <c r="R131" s="17"/>
      <c r="S131" s="17"/>
      <c r="T131" s="17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73"/>
      <c r="BP131" s="73"/>
    </row>
    <row r="132" customFormat="false" ht="12.75" hidden="false" customHeight="false" outlineLevel="0" collapsed="false">
      <c r="A132" s="71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17"/>
      <c r="Q132" s="17"/>
      <c r="R132" s="17"/>
      <c r="S132" s="17"/>
      <c r="T132" s="17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73"/>
      <c r="BP132" s="73"/>
    </row>
    <row r="133" customFormat="false" ht="12.75" hidden="false" customHeight="false" outlineLevel="0" collapsed="false">
      <c r="A133" s="71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17"/>
      <c r="Q133" s="17"/>
      <c r="R133" s="17"/>
      <c r="S133" s="17"/>
      <c r="T133" s="17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73"/>
      <c r="BP133" s="73"/>
    </row>
    <row r="134" customFormat="false" ht="12.75" hidden="false" customHeight="false" outlineLevel="0" collapsed="false">
      <c r="A134" s="75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17"/>
      <c r="Q134" s="17"/>
      <c r="R134" s="17"/>
      <c r="S134" s="17"/>
      <c r="T134" s="17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81"/>
      <c r="BP134" s="81"/>
    </row>
    <row r="135" customFormat="false" ht="12.75" hidden="false" customHeight="false" outlineLevel="0" collapsed="false">
      <c r="A135" s="75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17"/>
      <c r="Q135" s="17"/>
      <c r="R135" s="17"/>
      <c r="S135" s="17"/>
      <c r="T135" s="17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81"/>
      <c r="BP135" s="81"/>
    </row>
    <row r="136" customFormat="false" ht="12.75" hidden="false" customHeight="false" outlineLevel="0" collapsed="false">
      <c r="A136" s="75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17"/>
      <c r="Q136" s="17"/>
      <c r="R136" s="17"/>
      <c r="S136" s="17"/>
      <c r="T136" s="17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81"/>
      <c r="BP136" s="81"/>
    </row>
    <row r="137" customFormat="false" ht="12.75" hidden="false" customHeight="false" outlineLevel="0" collapsed="false">
      <c r="A137" s="75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17"/>
      <c r="Q137" s="17"/>
      <c r="R137" s="17"/>
      <c r="S137" s="17"/>
      <c r="T137" s="17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81"/>
      <c r="BP137" s="81"/>
    </row>
    <row r="138" customFormat="false" ht="12.75" hidden="false" customHeight="false" outlineLevel="0" collapsed="false">
      <c r="A138" s="75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17"/>
      <c r="Q138" s="17"/>
      <c r="R138" s="17"/>
      <c r="S138" s="17"/>
      <c r="T138" s="17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81"/>
      <c r="BP138" s="81"/>
    </row>
    <row r="139" customFormat="false" ht="12.75" hidden="false" customHeight="false" outlineLevel="0" collapsed="false">
      <c r="A139" s="75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17"/>
      <c r="Q139" s="17"/>
      <c r="R139" s="17"/>
      <c r="S139" s="17"/>
      <c r="T139" s="17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81"/>
      <c r="BP139" s="81"/>
    </row>
    <row r="140" customFormat="false" ht="12.75" hidden="false" customHeight="false" outlineLevel="0" collapsed="false">
      <c r="A140" s="75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17"/>
      <c r="Q140" s="17"/>
      <c r="R140" s="17"/>
      <c r="S140" s="17"/>
      <c r="T140" s="17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81"/>
      <c r="BP140" s="81"/>
    </row>
    <row r="141" customFormat="false" ht="12.75" hidden="false" customHeight="false" outlineLevel="0" collapsed="false">
      <c r="A141" s="75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17"/>
      <c r="Q141" s="17"/>
      <c r="R141" s="17"/>
      <c r="S141" s="17"/>
      <c r="T141" s="17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81"/>
      <c r="BP141" s="81"/>
    </row>
    <row r="142" customFormat="false" ht="12.75" hidden="false" customHeight="false" outlineLevel="0" collapsed="false">
      <c r="A142" s="75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17"/>
      <c r="Q142" s="17"/>
      <c r="R142" s="17"/>
      <c r="S142" s="17"/>
      <c r="T142" s="17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81"/>
      <c r="BP142" s="81"/>
    </row>
    <row r="143" customFormat="false" ht="12.75" hidden="false" customHeight="false" outlineLevel="0" collapsed="false">
      <c r="A143" s="75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17"/>
      <c r="Q143" s="17"/>
      <c r="R143" s="17"/>
      <c r="S143" s="17"/>
      <c r="T143" s="17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81"/>
      <c r="BP143" s="81"/>
    </row>
    <row r="144" customFormat="false" ht="12.75" hidden="false" customHeight="false" outlineLevel="0" collapsed="false">
      <c r="A144" s="75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17"/>
      <c r="Q144" s="17"/>
      <c r="R144" s="17"/>
      <c r="S144" s="17"/>
      <c r="T144" s="17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81"/>
      <c r="BP144" s="81"/>
    </row>
    <row r="145" customFormat="false" ht="12.75" hidden="false" customHeight="false" outlineLevel="0" collapsed="false">
      <c r="A145" s="75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17"/>
      <c r="Q145" s="17"/>
      <c r="R145" s="17"/>
      <c r="S145" s="17"/>
      <c r="T145" s="17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81"/>
      <c r="BP145" s="81"/>
    </row>
    <row r="146" customFormat="false" ht="12.75" hidden="false" customHeight="false" outlineLevel="0" collapsed="false">
      <c r="A146" s="75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17"/>
      <c r="Q146" s="17"/>
      <c r="R146" s="17"/>
      <c r="S146" s="17"/>
      <c r="T146" s="17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81"/>
      <c r="BP146" s="81"/>
    </row>
    <row r="147" customFormat="false" ht="12.75" hidden="false" customHeight="false" outlineLevel="0" collapsed="false">
      <c r="A147" s="75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17"/>
      <c r="Q147" s="17"/>
      <c r="R147" s="17"/>
      <c r="S147" s="17"/>
      <c r="T147" s="17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81"/>
      <c r="BP147" s="81"/>
    </row>
    <row r="148" customFormat="false" ht="12.75" hidden="false" customHeight="false" outlineLevel="0" collapsed="false">
      <c r="A148" s="75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17"/>
      <c r="Q148" s="17"/>
      <c r="R148" s="17"/>
      <c r="S148" s="17"/>
      <c r="T148" s="17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81"/>
      <c r="BP148" s="81"/>
    </row>
    <row r="149" customFormat="false" ht="12.75" hidden="false" customHeight="false" outlineLevel="0" collapsed="false">
      <c r="A149" s="75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17"/>
      <c r="Q149" s="17"/>
      <c r="R149" s="17"/>
      <c r="S149" s="17"/>
      <c r="T149" s="17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81"/>
      <c r="BP149" s="81"/>
    </row>
    <row r="150" customFormat="false" ht="12.75" hidden="false" customHeight="false" outlineLevel="0" collapsed="false">
      <c r="A150" s="75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17"/>
      <c r="Q150" s="17"/>
      <c r="R150" s="17"/>
      <c r="S150" s="17"/>
      <c r="T150" s="17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81"/>
      <c r="BP150" s="81"/>
    </row>
    <row r="151" customFormat="false" ht="12.75" hidden="false" customHeight="false" outlineLevel="0" collapsed="false">
      <c r="A151" s="75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17"/>
      <c r="Q151" s="17"/>
      <c r="R151" s="17"/>
      <c r="S151" s="17"/>
      <c r="T151" s="17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81"/>
      <c r="BP151" s="81"/>
    </row>
    <row r="152" customFormat="false" ht="12.75" hidden="false" customHeight="false" outlineLevel="0" collapsed="false">
      <c r="A152" s="75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17"/>
      <c r="Q152" s="17"/>
      <c r="R152" s="17"/>
      <c r="S152" s="17"/>
      <c r="T152" s="17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81"/>
      <c r="BP152" s="81"/>
    </row>
    <row r="153" customFormat="false" ht="12.75" hidden="false" customHeight="false" outlineLevel="0" collapsed="false">
      <c r="A153" s="75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17"/>
      <c r="Q153" s="17"/>
      <c r="R153" s="17"/>
      <c r="S153" s="17"/>
      <c r="T153" s="17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81"/>
      <c r="BP153" s="81"/>
    </row>
    <row r="154" customFormat="false" ht="12.75" hidden="false" customHeight="false" outlineLevel="0" collapsed="false">
      <c r="A154" s="75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17"/>
      <c r="Q154" s="17"/>
      <c r="R154" s="17"/>
      <c r="S154" s="17"/>
      <c r="T154" s="17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81"/>
      <c r="BP154" s="81"/>
    </row>
    <row r="155" customFormat="false" ht="12.75" hidden="false" customHeight="false" outlineLevel="0" collapsed="false">
      <c r="A155" s="75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17"/>
      <c r="Q155" s="17"/>
      <c r="R155" s="17"/>
      <c r="S155" s="17"/>
      <c r="T155" s="17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81"/>
      <c r="BP155" s="81"/>
    </row>
    <row r="156" customFormat="false" ht="12.75" hidden="false" customHeight="false" outlineLevel="0" collapsed="false">
      <c r="A156" s="75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17"/>
      <c r="Q156" s="17"/>
      <c r="R156" s="17"/>
      <c r="S156" s="17"/>
      <c r="T156" s="17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81"/>
      <c r="BP156" s="81"/>
    </row>
    <row r="157" customFormat="false" ht="12.75" hidden="false" customHeight="false" outlineLevel="0" collapsed="false">
      <c r="A157" s="75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17"/>
      <c r="Q157" s="17"/>
      <c r="R157" s="17"/>
      <c r="S157" s="17"/>
      <c r="T157" s="17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81"/>
      <c r="BP157" s="81"/>
    </row>
    <row r="158" customFormat="false" ht="12.75" hidden="false" customHeight="false" outlineLevel="0" collapsed="false">
      <c r="A158" s="75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17"/>
      <c r="Q158" s="17"/>
      <c r="R158" s="17"/>
      <c r="S158" s="17"/>
      <c r="T158" s="17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81"/>
      <c r="BP158" s="81"/>
    </row>
    <row r="159" customFormat="false" ht="12.75" hidden="false" customHeight="false" outlineLevel="0" collapsed="false">
      <c r="A159" s="75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17"/>
      <c r="Q159" s="17"/>
      <c r="R159" s="17"/>
      <c r="S159" s="17"/>
      <c r="T159" s="17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81"/>
      <c r="BP159" s="81"/>
    </row>
    <row r="160" customFormat="false" ht="12.75" hidden="false" customHeight="false" outlineLevel="0" collapsed="false">
      <c r="A160" s="75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17"/>
      <c r="Q160" s="17"/>
      <c r="R160" s="17"/>
      <c r="S160" s="17"/>
      <c r="T160" s="17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81"/>
      <c r="BP160" s="81"/>
    </row>
    <row r="161" customFormat="false" ht="12.75" hidden="false" customHeight="false" outlineLevel="0" collapsed="false">
      <c r="A161" s="75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17"/>
      <c r="Q161" s="17"/>
      <c r="R161" s="17"/>
      <c r="S161" s="17"/>
      <c r="T161" s="17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81"/>
      <c r="BP161" s="81"/>
    </row>
    <row r="162" customFormat="false" ht="12.75" hidden="false" customHeight="false" outlineLevel="0" collapsed="false">
      <c r="A162" s="75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17"/>
      <c r="Q162" s="17"/>
      <c r="R162" s="17"/>
      <c r="S162" s="17"/>
      <c r="T162" s="17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81"/>
      <c r="BP162" s="81"/>
    </row>
    <row r="163" customFormat="false" ht="12.75" hidden="false" customHeight="false" outlineLevel="0" collapsed="false">
      <c r="A163" s="75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17"/>
      <c r="Q163" s="17"/>
      <c r="R163" s="17"/>
      <c r="S163" s="17"/>
      <c r="T163" s="17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81"/>
      <c r="BP163" s="81"/>
    </row>
    <row r="164" customFormat="false" ht="12.75" hidden="false" customHeight="false" outlineLevel="0" collapsed="false">
      <c r="A164" s="75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17"/>
      <c r="Q164" s="17"/>
      <c r="R164" s="17"/>
      <c r="S164" s="17"/>
      <c r="T164" s="17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81"/>
      <c r="BP164" s="81"/>
    </row>
    <row r="165" customFormat="false" ht="12.75" hidden="false" customHeight="false" outlineLevel="0" collapsed="false">
      <c r="A165" s="75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17"/>
      <c r="Q165" s="17"/>
      <c r="R165" s="17"/>
      <c r="S165" s="17"/>
      <c r="T165" s="17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81"/>
      <c r="BP165" s="81"/>
    </row>
    <row r="166" customFormat="false" ht="12.75" hidden="false" customHeight="false" outlineLevel="0" collapsed="false">
      <c r="A166" s="75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17"/>
      <c r="Q166" s="17"/>
      <c r="R166" s="17"/>
      <c r="S166" s="17"/>
      <c r="T166" s="17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81"/>
      <c r="BP166" s="81"/>
    </row>
    <row r="167" customFormat="false" ht="12.75" hidden="false" customHeight="false" outlineLevel="0" collapsed="false">
      <c r="A167" s="75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17"/>
      <c r="Q167" s="17"/>
      <c r="R167" s="17"/>
      <c r="S167" s="17"/>
      <c r="T167" s="17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81"/>
      <c r="BP167" s="81"/>
    </row>
    <row r="168" customFormat="false" ht="12.75" hidden="false" customHeight="false" outlineLevel="0" collapsed="false">
      <c r="A168" s="75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17"/>
      <c r="Q168" s="17"/>
      <c r="R168" s="17"/>
      <c r="S168" s="17"/>
      <c r="T168" s="17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81"/>
      <c r="BP168" s="81"/>
    </row>
    <row r="169" customFormat="false" ht="12.75" hidden="false" customHeight="false" outlineLevel="0" collapsed="false">
      <c r="A169" s="75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17"/>
      <c r="Q169" s="17"/>
      <c r="R169" s="17"/>
      <c r="S169" s="17"/>
      <c r="T169" s="17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81"/>
      <c r="BP169" s="81"/>
    </row>
    <row r="170" customFormat="false" ht="12.75" hidden="false" customHeight="false" outlineLevel="0" collapsed="false">
      <c r="A170" s="75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17"/>
      <c r="Q170" s="17"/>
      <c r="R170" s="17"/>
      <c r="S170" s="17"/>
      <c r="T170" s="17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81"/>
      <c r="BP170" s="81"/>
    </row>
    <row r="171" customFormat="false" ht="12.75" hidden="false" customHeight="false" outlineLevel="0" collapsed="false">
      <c r="A171" s="75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17"/>
      <c r="Q171" s="17"/>
      <c r="R171" s="17"/>
      <c r="S171" s="17"/>
      <c r="T171" s="17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81"/>
      <c r="BP171" s="81"/>
    </row>
    <row r="172" customFormat="false" ht="12.75" hidden="false" customHeight="false" outlineLevel="0" collapsed="false">
      <c r="A172" s="75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17"/>
      <c r="Q172" s="17"/>
      <c r="R172" s="17"/>
      <c r="S172" s="17"/>
      <c r="T172" s="17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81"/>
      <c r="BP172" s="81"/>
    </row>
    <row r="173" customFormat="false" ht="12.75" hidden="false" customHeight="false" outlineLevel="0" collapsed="false">
      <c r="A173" s="75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17"/>
      <c r="Q173" s="17"/>
      <c r="R173" s="17"/>
      <c r="S173" s="17"/>
      <c r="T173" s="17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81"/>
      <c r="BP173" s="81"/>
    </row>
    <row r="174" customFormat="false" ht="12.75" hidden="false" customHeight="false" outlineLevel="0" collapsed="false">
      <c r="A174" s="75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17"/>
      <c r="Q174" s="17"/>
      <c r="R174" s="17"/>
      <c r="S174" s="17"/>
      <c r="T174" s="17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81"/>
      <c r="BP174" s="81"/>
    </row>
    <row r="175" customFormat="false" ht="12.75" hidden="false" customHeight="false" outlineLevel="0" collapsed="false">
      <c r="A175" s="75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17"/>
      <c r="Q175" s="17"/>
      <c r="R175" s="17"/>
      <c r="S175" s="17"/>
      <c r="T175" s="17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81"/>
      <c r="BP175" s="81"/>
    </row>
    <row r="176" customFormat="false" ht="12.75" hidden="false" customHeight="false" outlineLevel="0" collapsed="false">
      <c r="A176" s="75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17"/>
      <c r="Q176" s="17"/>
      <c r="R176" s="17"/>
      <c r="S176" s="17"/>
      <c r="T176" s="17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81"/>
      <c r="BP176" s="81"/>
    </row>
    <row r="177" customFormat="false" ht="12.75" hidden="false" customHeight="false" outlineLevel="0" collapsed="false">
      <c r="A177" s="75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17"/>
      <c r="Q177" s="17"/>
      <c r="R177" s="17"/>
      <c r="S177" s="17"/>
      <c r="T177" s="17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81"/>
      <c r="BP177" s="81"/>
    </row>
    <row r="178" customFormat="false" ht="12.75" hidden="false" customHeight="false" outlineLevel="0" collapsed="false">
      <c r="A178" s="75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17"/>
      <c r="Q178" s="17"/>
      <c r="R178" s="17"/>
      <c r="S178" s="17"/>
      <c r="T178" s="17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81"/>
      <c r="BP178" s="81"/>
    </row>
    <row r="179" customFormat="false" ht="12.75" hidden="false" customHeight="false" outlineLevel="0" collapsed="false">
      <c r="A179" s="75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17"/>
      <c r="Q179" s="17"/>
      <c r="R179" s="17"/>
      <c r="S179" s="17"/>
      <c r="T179" s="17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81"/>
      <c r="BP179" s="81"/>
    </row>
    <row r="180" customFormat="false" ht="12.75" hidden="false" customHeight="false" outlineLevel="0" collapsed="false">
      <c r="A180" s="75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17"/>
      <c r="Q180" s="17"/>
      <c r="R180" s="17"/>
      <c r="S180" s="17"/>
      <c r="T180" s="17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81"/>
      <c r="BP180" s="81"/>
    </row>
    <row r="181" customFormat="false" ht="12.75" hidden="false" customHeight="false" outlineLevel="0" collapsed="false">
      <c r="A181" s="75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17"/>
      <c r="Q181" s="17"/>
      <c r="R181" s="17"/>
      <c r="S181" s="17"/>
      <c r="T181" s="17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81"/>
      <c r="BP181" s="81"/>
    </row>
    <row r="182" customFormat="false" ht="12.75" hidden="false" customHeight="false" outlineLevel="0" collapsed="false">
      <c r="A182" s="75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17"/>
      <c r="Q182" s="17"/>
      <c r="R182" s="17"/>
      <c r="S182" s="17"/>
      <c r="T182" s="17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81"/>
      <c r="BP182" s="81"/>
    </row>
    <row r="183" customFormat="false" ht="12.75" hidden="false" customHeight="false" outlineLevel="0" collapsed="false">
      <c r="A183" s="75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17"/>
      <c r="Q183" s="17"/>
      <c r="R183" s="17"/>
      <c r="S183" s="17"/>
      <c r="T183" s="17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81"/>
      <c r="BP183" s="81"/>
    </row>
    <row r="184" customFormat="false" ht="12.75" hidden="false" customHeight="false" outlineLevel="0" collapsed="false">
      <c r="A184" s="75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17"/>
      <c r="Q184" s="17"/>
      <c r="R184" s="17"/>
      <c r="S184" s="17"/>
      <c r="T184" s="17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81"/>
      <c r="BP184" s="81"/>
    </row>
    <row r="185" customFormat="false" ht="12.75" hidden="false" customHeight="false" outlineLevel="0" collapsed="false">
      <c r="A185" s="75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17"/>
      <c r="Q185" s="17"/>
      <c r="R185" s="17"/>
      <c r="S185" s="17"/>
      <c r="T185" s="17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81"/>
      <c r="BP185" s="81"/>
    </row>
    <row r="186" customFormat="false" ht="12.75" hidden="false" customHeight="false" outlineLevel="0" collapsed="false">
      <c r="A186" s="75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17"/>
      <c r="Q186" s="17"/>
      <c r="R186" s="17"/>
      <c r="S186" s="17"/>
      <c r="T186" s="17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81"/>
      <c r="BP186" s="81"/>
    </row>
    <row r="187" customFormat="false" ht="12.75" hidden="false" customHeight="false" outlineLevel="0" collapsed="false">
      <c r="A187" s="75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17"/>
      <c r="Q187" s="17"/>
      <c r="R187" s="17"/>
      <c r="S187" s="17"/>
      <c r="T187" s="17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81"/>
      <c r="BP187" s="81"/>
    </row>
    <row r="188" customFormat="false" ht="12.75" hidden="false" customHeight="false" outlineLevel="0" collapsed="false">
      <c r="A188" s="75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17"/>
      <c r="Q188" s="17"/>
      <c r="R188" s="17"/>
      <c r="S188" s="17"/>
      <c r="T188" s="17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81"/>
      <c r="BP188" s="81"/>
    </row>
    <row r="189" customFormat="false" ht="12.75" hidden="false" customHeight="false" outlineLevel="0" collapsed="false">
      <c r="A189" s="75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17"/>
      <c r="Q189" s="17"/>
      <c r="R189" s="17"/>
      <c r="S189" s="17"/>
      <c r="T189" s="17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81"/>
      <c r="BP189" s="81"/>
    </row>
    <row r="190" customFormat="false" ht="12.75" hidden="false" customHeight="false" outlineLevel="0" collapsed="false">
      <c r="A190" s="75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17"/>
      <c r="Q190" s="17"/>
      <c r="R190" s="17"/>
      <c r="S190" s="17"/>
      <c r="T190" s="17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81"/>
      <c r="BP190" s="81"/>
    </row>
    <row r="191" customFormat="false" ht="14.25" hidden="false" customHeight="true" outlineLevel="0" collapsed="false">
      <c r="A191" s="75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17"/>
      <c r="Q191" s="17"/>
      <c r="R191" s="17"/>
      <c r="S191" s="17"/>
      <c r="T191" s="17"/>
      <c r="U191" s="74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81"/>
      <c r="BP191" s="81"/>
    </row>
    <row r="192" customFormat="false" ht="12.75" hidden="false" customHeight="false" outlineLevel="0" collapsed="false">
      <c r="A192" s="75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17"/>
      <c r="Q192" s="17"/>
      <c r="R192" s="17"/>
      <c r="S192" s="17"/>
      <c r="T192" s="17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81"/>
      <c r="BP192" s="81"/>
    </row>
    <row r="193" customFormat="false" ht="12.75" hidden="false" customHeight="false" outlineLevel="0" collapsed="false">
      <c r="A193" s="75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17"/>
      <c r="Q193" s="17"/>
      <c r="R193" s="17"/>
      <c r="S193" s="17"/>
      <c r="T193" s="17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81"/>
      <c r="BP193" s="81"/>
    </row>
    <row r="194" customFormat="false" ht="12.75" hidden="false" customHeight="false" outlineLevel="0" collapsed="false">
      <c r="A194" s="75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17"/>
      <c r="Q194" s="17"/>
      <c r="R194" s="17"/>
      <c r="S194" s="17"/>
      <c r="T194" s="17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81"/>
      <c r="BP194" s="81"/>
    </row>
    <row r="195" customFormat="false" ht="12.75" hidden="false" customHeight="false" outlineLevel="0" collapsed="false">
      <c r="A195" s="75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17"/>
      <c r="Q195" s="17"/>
      <c r="R195" s="17"/>
      <c r="S195" s="17"/>
      <c r="T195" s="17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81"/>
      <c r="BP195" s="81"/>
    </row>
    <row r="196" customFormat="false" ht="12.75" hidden="false" customHeight="false" outlineLevel="0" collapsed="false">
      <c r="A196" s="75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17"/>
      <c r="Q196" s="17"/>
      <c r="R196" s="17"/>
      <c r="S196" s="17"/>
      <c r="T196" s="17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81"/>
      <c r="BP196" s="81"/>
    </row>
    <row r="197" customFormat="false" ht="12.75" hidden="false" customHeight="false" outlineLevel="0" collapsed="false">
      <c r="A197" s="75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17"/>
      <c r="Q197" s="17"/>
      <c r="R197" s="17"/>
      <c r="S197" s="17"/>
      <c r="T197" s="17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81"/>
      <c r="BP197" s="81"/>
    </row>
    <row r="198" customFormat="false" ht="12.75" hidden="false" customHeight="false" outlineLevel="0" collapsed="false">
      <c r="A198" s="75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17"/>
      <c r="Q198" s="17"/>
      <c r="R198" s="17"/>
      <c r="S198" s="17"/>
      <c r="T198" s="17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81"/>
      <c r="BP198" s="81"/>
    </row>
    <row r="199" customFormat="false" ht="12.75" hidden="false" customHeight="false" outlineLevel="0" collapsed="false">
      <c r="A199" s="75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17"/>
      <c r="Q199" s="17"/>
      <c r="R199" s="17"/>
      <c r="S199" s="17"/>
      <c r="T199" s="17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81"/>
      <c r="BP199" s="81"/>
    </row>
    <row r="200" customFormat="false" ht="12.75" hidden="false" customHeight="false" outlineLevel="0" collapsed="false">
      <c r="A200" s="75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17"/>
      <c r="Q200" s="17"/>
      <c r="R200" s="17"/>
      <c r="S200" s="17"/>
      <c r="T200" s="17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81"/>
      <c r="BP200" s="81"/>
    </row>
    <row r="201" customFormat="false" ht="12.75" hidden="false" customHeight="false" outlineLevel="0" collapsed="false">
      <c r="A201" s="75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17"/>
      <c r="Q201" s="17"/>
      <c r="R201" s="17"/>
      <c r="S201" s="17"/>
      <c r="T201" s="17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81"/>
      <c r="BP201" s="81"/>
    </row>
    <row r="202" customFormat="false" ht="12.75" hidden="false" customHeight="false" outlineLevel="0" collapsed="false">
      <c r="A202" s="75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17"/>
      <c r="Q202" s="17"/>
      <c r="R202" s="17"/>
      <c r="S202" s="17"/>
      <c r="T202" s="17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81"/>
      <c r="BP202" s="81"/>
    </row>
    <row r="203" customFormat="false" ht="12.75" hidden="false" customHeight="false" outlineLevel="0" collapsed="false">
      <c r="A203" s="75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17"/>
      <c r="Q203" s="17"/>
      <c r="R203" s="17"/>
      <c r="S203" s="17"/>
      <c r="T203" s="17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81"/>
      <c r="BP203" s="81"/>
    </row>
    <row r="204" customFormat="false" ht="12.75" hidden="false" customHeight="false" outlineLevel="0" collapsed="false">
      <c r="A204" s="75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17"/>
      <c r="Q204" s="17"/>
      <c r="R204" s="17"/>
      <c r="S204" s="17"/>
      <c r="T204" s="17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81"/>
      <c r="BP204" s="81"/>
    </row>
    <row r="205" customFormat="false" ht="12.75" hidden="false" customHeight="false" outlineLevel="0" collapsed="false">
      <c r="A205" s="75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17"/>
      <c r="Q205" s="17"/>
      <c r="R205" s="17"/>
      <c r="S205" s="17"/>
      <c r="T205" s="17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81"/>
      <c r="BP205" s="81"/>
    </row>
    <row r="206" customFormat="false" ht="12.75" hidden="false" customHeight="false" outlineLevel="0" collapsed="false">
      <c r="A206" s="75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17"/>
      <c r="Q206" s="17"/>
      <c r="R206" s="17"/>
      <c r="S206" s="17"/>
      <c r="T206" s="17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81"/>
      <c r="BP206" s="81"/>
    </row>
    <row r="207" customFormat="false" ht="12.75" hidden="false" customHeight="false" outlineLevel="0" collapsed="false">
      <c r="A207" s="75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17"/>
      <c r="Q207" s="17"/>
      <c r="R207" s="17"/>
      <c r="S207" s="17"/>
      <c r="T207" s="17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81"/>
      <c r="BP207" s="81"/>
    </row>
    <row r="208" customFormat="false" ht="12.75" hidden="false" customHeight="false" outlineLevel="0" collapsed="false">
      <c r="A208" s="75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17"/>
      <c r="Q208" s="17"/>
      <c r="R208" s="17"/>
      <c r="S208" s="17"/>
      <c r="T208" s="17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81"/>
      <c r="BP208" s="81"/>
    </row>
    <row r="209" customFormat="false" ht="12.75" hidden="false" customHeight="false" outlineLevel="0" collapsed="false">
      <c r="A209" s="75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17"/>
      <c r="Q209" s="17"/>
      <c r="R209" s="17"/>
      <c r="S209" s="17"/>
      <c r="T209" s="17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81"/>
      <c r="BP209" s="81"/>
    </row>
    <row r="210" customFormat="false" ht="12.75" hidden="false" customHeight="false" outlineLevel="0" collapsed="false">
      <c r="A210" s="75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17"/>
      <c r="Q210" s="17"/>
      <c r="R210" s="17"/>
      <c r="S210" s="17"/>
      <c r="T210" s="17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81"/>
      <c r="BP210" s="81"/>
    </row>
    <row r="211" customFormat="false" ht="12.75" hidden="false" customHeight="false" outlineLevel="0" collapsed="false">
      <c r="A211" s="75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17"/>
      <c r="Q211" s="17"/>
      <c r="R211" s="17"/>
      <c r="S211" s="17"/>
      <c r="T211" s="17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81"/>
      <c r="BP211" s="81"/>
    </row>
    <row r="212" customFormat="false" ht="12.75" hidden="false" customHeight="false" outlineLevel="0" collapsed="false">
      <c r="A212" s="75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17"/>
      <c r="Q212" s="17"/>
      <c r="R212" s="17"/>
      <c r="S212" s="17"/>
      <c r="T212" s="17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81"/>
      <c r="BP212" s="81"/>
    </row>
    <row r="213" customFormat="false" ht="12.75" hidden="false" customHeight="false" outlineLevel="0" collapsed="false">
      <c r="A213" s="75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17"/>
      <c r="Q213" s="17"/>
      <c r="R213" s="17"/>
      <c r="S213" s="17"/>
      <c r="T213" s="17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81"/>
      <c r="BP213" s="81"/>
    </row>
    <row r="214" customFormat="false" ht="12.75" hidden="false" customHeight="false" outlineLevel="0" collapsed="false">
      <c r="A214" s="75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17"/>
      <c r="Q214" s="17"/>
      <c r="R214" s="17"/>
      <c r="S214" s="17"/>
      <c r="T214" s="17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81"/>
      <c r="BP214" s="81"/>
    </row>
    <row r="215" customFormat="false" ht="12.75" hidden="false" customHeight="false" outlineLevel="0" collapsed="false">
      <c r="A215" s="75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17"/>
      <c r="Q215" s="17"/>
      <c r="R215" s="17"/>
      <c r="S215" s="17"/>
      <c r="T215" s="17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81"/>
      <c r="BP215" s="81"/>
    </row>
    <row r="216" customFormat="false" ht="12.75" hidden="false" customHeight="false" outlineLevel="0" collapsed="false">
      <c r="A216" s="75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17"/>
      <c r="Q216" s="17"/>
      <c r="R216" s="17"/>
      <c r="S216" s="17"/>
      <c r="T216" s="17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81"/>
      <c r="BP216" s="81"/>
    </row>
    <row r="217" customFormat="false" ht="12.75" hidden="false" customHeight="false" outlineLevel="0" collapsed="false">
      <c r="A217" s="75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17"/>
      <c r="Q217" s="17"/>
      <c r="R217" s="17"/>
      <c r="S217" s="17"/>
      <c r="T217" s="17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81"/>
      <c r="BP217" s="81"/>
    </row>
    <row r="218" customFormat="false" ht="12.75" hidden="false" customHeight="false" outlineLevel="0" collapsed="false">
      <c r="A218" s="75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17"/>
      <c r="Q218" s="17"/>
      <c r="R218" s="17"/>
      <c r="S218" s="17"/>
      <c r="T218" s="17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81"/>
      <c r="BP218" s="81"/>
    </row>
    <row r="219" customFormat="false" ht="12.75" hidden="false" customHeight="false" outlineLevel="0" collapsed="false">
      <c r="A219" s="75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17"/>
      <c r="Q219" s="17"/>
      <c r="R219" s="17"/>
      <c r="S219" s="17"/>
      <c r="T219" s="17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81"/>
      <c r="BP219" s="81"/>
    </row>
    <row r="220" customFormat="false" ht="12.75" hidden="false" customHeight="false" outlineLevel="0" collapsed="false">
      <c r="A220" s="75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17"/>
      <c r="Q220" s="17"/>
      <c r="R220" s="17"/>
      <c r="S220" s="17"/>
      <c r="T220" s="17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81"/>
      <c r="BP220" s="81"/>
    </row>
    <row r="221" customFormat="false" ht="12.75" hidden="false" customHeight="false" outlineLevel="0" collapsed="false">
      <c r="A221" s="75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17"/>
      <c r="Q221" s="17"/>
      <c r="R221" s="17"/>
      <c r="S221" s="17"/>
      <c r="T221" s="17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81"/>
      <c r="BP221" s="81"/>
    </row>
    <row r="222" customFormat="false" ht="12.75" hidden="false" customHeight="false" outlineLevel="0" collapsed="false">
      <c r="A222" s="75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17"/>
      <c r="Q222" s="17"/>
      <c r="R222" s="17"/>
      <c r="S222" s="17"/>
      <c r="T222" s="17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81"/>
      <c r="BP222" s="81"/>
    </row>
    <row r="223" customFormat="false" ht="12.75" hidden="false" customHeight="false" outlineLevel="0" collapsed="false">
      <c r="A223" s="75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17"/>
      <c r="Q223" s="17"/>
      <c r="R223" s="17"/>
      <c r="S223" s="17"/>
      <c r="T223" s="17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81"/>
      <c r="BP223" s="81"/>
    </row>
    <row r="224" customFormat="false" ht="12.75" hidden="false" customHeight="false" outlineLevel="0" collapsed="false">
      <c r="A224" s="75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17"/>
      <c r="Q224" s="17"/>
      <c r="R224" s="17"/>
      <c r="S224" s="17"/>
      <c r="T224" s="17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81"/>
      <c r="BP224" s="81"/>
    </row>
    <row r="225" customFormat="false" ht="12.75" hidden="false" customHeight="false" outlineLevel="0" collapsed="false">
      <c r="A225" s="75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17"/>
      <c r="Q225" s="17"/>
      <c r="R225" s="17"/>
      <c r="S225" s="17"/>
      <c r="T225" s="17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81"/>
      <c r="BP225" s="81"/>
    </row>
    <row r="226" customFormat="false" ht="12.75" hidden="false" customHeight="false" outlineLevel="0" collapsed="false">
      <c r="A226" s="75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17"/>
      <c r="Q226" s="17"/>
      <c r="R226" s="17"/>
      <c r="S226" s="17"/>
      <c r="T226" s="17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81"/>
      <c r="BP226" s="81"/>
    </row>
    <row r="227" customFormat="false" ht="12.75" hidden="false" customHeight="false" outlineLevel="0" collapsed="false">
      <c r="A227" s="75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17"/>
      <c r="Q227" s="17"/>
      <c r="R227" s="17"/>
      <c r="S227" s="17"/>
      <c r="T227" s="17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81"/>
      <c r="BP227" s="81"/>
    </row>
    <row r="228" customFormat="false" ht="12.75" hidden="false" customHeight="false" outlineLevel="0" collapsed="false">
      <c r="A228" s="75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17"/>
      <c r="Q228" s="17"/>
      <c r="R228" s="17"/>
      <c r="S228" s="17"/>
      <c r="T228" s="17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81"/>
      <c r="BP228" s="81"/>
    </row>
    <row r="229" customFormat="false" ht="12.75" hidden="false" customHeight="false" outlineLevel="0" collapsed="false">
      <c r="A229" s="75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17"/>
      <c r="Q229" s="17"/>
      <c r="R229" s="17"/>
      <c r="S229" s="17"/>
      <c r="T229" s="17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81"/>
      <c r="BP229" s="81"/>
    </row>
    <row r="230" customFormat="false" ht="12.75" hidden="false" customHeight="false" outlineLevel="0" collapsed="false">
      <c r="A230" s="75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17"/>
      <c r="Q230" s="17"/>
      <c r="R230" s="17"/>
      <c r="S230" s="17"/>
      <c r="T230" s="17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81"/>
      <c r="BP230" s="81"/>
    </row>
    <row r="231" customFormat="false" ht="12.75" hidden="false" customHeight="false" outlineLevel="0" collapsed="false">
      <c r="A231" s="75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17"/>
      <c r="Q231" s="17"/>
      <c r="R231" s="17"/>
      <c r="S231" s="17"/>
      <c r="T231" s="17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81"/>
      <c r="BP231" s="81"/>
    </row>
    <row r="232" customFormat="false" ht="12.75" hidden="false" customHeight="false" outlineLevel="0" collapsed="false">
      <c r="A232" s="75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17"/>
      <c r="Q232" s="17"/>
      <c r="R232" s="17"/>
      <c r="S232" s="17"/>
      <c r="T232" s="17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81"/>
      <c r="BP232" s="81"/>
    </row>
    <row r="233" customFormat="false" ht="12.75" hidden="false" customHeight="false" outlineLevel="0" collapsed="false">
      <c r="A233" s="75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17"/>
      <c r="Q233" s="17"/>
      <c r="R233" s="17"/>
      <c r="S233" s="17"/>
      <c r="T233" s="17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81"/>
      <c r="BP233" s="81"/>
    </row>
    <row r="234" customFormat="false" ht="12.75" hidden="false" customHeight="false" outlineLevel="0" collapsed="false">
      <c r="A234" s="75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17"/>
      <c r="Q234" s="17"/>
      <c r="R234" s="17"/>
      <c r="S234" s="17"/>
      <c r="T234" s="17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81"/>
      <c r="BP234" s="81"/>
    </row>
    <row r="235" customFormat="false" ht="12.75" hidden="false" customHeight="false" outlineLevel="0" collapsed="false">
      <c r="A235" s="75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17"/>
      <c r="Q235" s="17"/>
      <c r="R235" s="17"/>
      <c r="S235" s="17"/>
      <c r="T235" s="17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81"/>
      <c r="BP235" s="81"/>
    </row>
    <row r="236" customFormat="false" ht="12.75" hidden="false" customHeight="false" outlineLevel="0" collapsed="false">
      <c r="A236" s="75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17"/>
      <c r="Q236" s="17"/>
      <c r="R236" s="17"/>
      <c r="S236" s="17"/>
      <c r="T236" s="17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81"/>
      <c r="BP236" s="81"/>
    </row>
    <row r="237" customFormat="false" ht="12.75" hidden="false" customHeight="false" outlineLevel="0" collapsed="false">
      <c r="A237" s="75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17"/>
      <c r="Q237" s="17"/>
      <c r="R237" s="17"/>
      <c r="S237" s="17"/>
      <c r="T237" s="17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81"/>
      <c r="BP237" s="81"/>
    </row>
    <row r="238" customFormat="false" ht="12.75" hidden="false" customHeight="false" outlineLevel="0" collapsed="false">
      <c r="A238" s="75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17"/>
      <c r="Q238" s="17"/>
      <c r="R238" s="17"/>
      <c r="S238" s="17"/>
      <c r="T238" s="17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81"/>
      <c r="BP238" s="81"/>
    </row>
    <row r="239" customFormat="false" ht="12.75" hidden="false" customHeight="false" outlineLevel="0" collapsed="false">
      <c r="A239" s="75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17"/>
      <c r="Q239" s="17"/>
      <c r="R239" s="17"/>
      <c r="S239" s="17"/>
      <c r="T239" s="17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81"/>
      <c r="BP239" s="81"/>
    </row>
    <row r="240" customFormat="false" ht="12.75" hidden="false" customHeight="false" outlineLevel="0" collapsed="false">
      <c r="A240" s="75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17"/>
      <c r="Q240" s="17"/>
      <c r="R240" s="17"/>
      <c r="S240" s="17"/>
      <c r="T240" s="17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81"/>
      <c r="BP240" s="81"/>
    </row>
    <row r="241" customFormat="false" ht="12.75" hidden="false" customHeight="false" outlineLevel="0" collapsed="false">
      <c r="A241" s="75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17"/>
      <c r="Q241" s="17"/>
      <c r="R241" s="17"/>
      <c r="S241" s="17"/>
      <c r="T241" s="17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81"/>
      <c r="BP241" s="81"/>
    </row>
    <row r="242" customFormat="false" ht="12.75" hidden="false" customHeight="false" outlineLevel="0" collapsed="false">
      <c r="A242" s="75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17"/>
      <c r="Q242" s="17"/>
      <c r="R242" s="17"/>
      <c r="S242" s="17"/>
      <c r="T242" s="17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81"/>
      <c r="BP242" s="81"/>
    </row>
    <row r="243" customFormat="false" ht="12.75" hidden="false" customHeight="false" outlineLevel="0" collapsed="false">
      <c r="A243" s="75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17"/>
      <c r="Q243" s="17"/>
      <c r="R243" s="17"/>
      <c r="S243" s="17"/>
      <c r="T243" s="17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81"/>
      <c r="BP243" s="81"/>
    </row>
    <row r="244" customFormat="false" ht="12.75" hidden="false" customHeight="false" outlineLevel="0" collapsed="false">
      <c r="A244" s="75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17"/>
      <c r="Q244" s="17"/>
      <c r="R244" s="17"/>
      <c r="S244" s="17"/>
      <c r="T244" s="17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81"/>
      <c r="BP244" s="81"/>
    </row>
    <row r="245" customFormat="false" ht="12.75" hidden="false" customHeight="false" outlineLevel="0" collapsed="false">
      <c r="A245" s="75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17"/>
      <c r="Q245" s="17"/>
      <c r="R245" s="17"/>
      <c r="S245" s="17"/>
      <c r="T245" s="17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81"/>
      <c r="BP245" s="81"/>
    </row>
    <row r="246" customFormat="false" ht="12.75" hidden="false" customHeight="false" outlineLevel="0" collapsed="false">
      <c r="A246" s="75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17"/>
      <c r="Q246" s="17"/>
      <c r="R246" s="17"/>
      <c r="S246" s="17"/>
      <c r="T246" s="17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81"/>
      <c r="BP246" s="81"/>
    </row>
    <row r="247" customFormat="false" ht="12.75" hidden="false" customHeight="false" outlineLevel="0" collapsed="false">
      <c r="A247" s="75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17"/>
      <c r="Q247" s="17"/>
      <c r="R247" s="17"/>
      <c r="S247" s="17"/>
      <c r="T247" s="17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81"/>
      <c r="BP247" s="81"/>
    </row>
    <row r="248" customFormat="false" ht="12.75" hidden="false" customHeight="false" outlineLevel="0" collapsed="false">
      <c r="A248" s="75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17"/>
      <c r="Q248" s="17"/>
      <c r="R248" s="17"/>
      <c r="S248" s="17"/>
      <c r="T248" s="17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81"/>
      <c r="BP248" s="81"/>
    </row>
    <row r="249" customFormat="false" ht="12.75" hidden="false" customHeight="false" outlineLevel="0" collapsed="false">
      <c r="A249" s="75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17"/>
      <c r="Q249" s="17"/>
      <c r="R249" s="17"/>
      <c r="S249" s="17"/>
      <c r="T249" s="17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81"/>
      <c r="BP249" s="81"/>
    </row>
    <row r="250" customFormat="false" ht="12.75" hidden="false" customHeight="false" outlineLevel="0" collapsed="false">
      <c r="A250" s="75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17"/>
      <c r="Q250" s="17"/>
      <c r="R250" s="17"/>
      <c r="S250" s="17"/>
      <c r="T250" s="17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81"/>
      <c r="BP250" s="81"/>
    </row>
    <row r="251" customFormat="false" ht="18.75" hidden="false" customHeight="true" outlineLevel="0" collapsed="false">
      <c r="A251" s="75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17"/>
      <c r="Q251" s="17"/>
      <c r="R251" s="17"/>
      <c r="S251" s="17"/>
      <c r="T251" s="17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81"/>
      <c r="BP251" s="81"/>
    </row>
    <row r="252" customFormat="false" ht="12.75" hidden="false" customHeight="false" outlineLevel="0" collapsed="false">
      <c r="A252" s="75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17"/>
      <c r="Q252" s="17"/>
      <c r="R252" s="17"/>
      <c r="S252" s="17"/>
      <c r="T252" s="17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81"/>
      <c r="BP252" s="81"/>
    </row>
    <row r="253" customFormat="false" ht="12.75" hidden="false" customHeight="false" outlineLevel="0" collapsed="false">
      <c r="A253" s="75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17"/>
      <c r="Q253" s="17"/>
      <c r="R253" s="17"/>
      <c r="S253" s="17"/>
      <c r="T253" s="17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81"/>
      <c r="BP253" s="81"/>
    </row>
    <row r="254" customFormat="false" ht="12.75" hidden="false" customHeight="false" outlineLevel="0" collapsed="false">
      <c r="A254" s="75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17"/>
      <c r="Q254" s="17"/>
      <c r="R254" s="17"/>
      <c r="S254" s="17"/>
      <c r="T254" s="17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81"/>
      <c r="BP254" s="81"/>
    </row>
    <row r="255" customFormat="false" ht="12.75" hidden="false" customHeight="false" outlineLevel="0" collapsed="false">
      <c r="A255" s="75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17"/>
      <c r="Q255" s="17"/>
      <c r="R255" s="17"/>
      <c r="S255" s="17"/>
      <c r="T255" s="17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81"/>
      <c r="BP255" s="81"/>
    </row>
    <row r="256" customFormat="false" ht="12.75" hidden="false" customHeight="false" outlineLevel="0" collapsed="false">
      <c r="A256" s="75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17"/>
      <c r="Q256" s="17"/>
      <c r="R256" s="17"/>
      <c r="S256" s="17"/>
      <c r="T256" s="17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81"/>
      <c r="BP256" s="81"/>
    </row>
    <row r="257" customFormat="false" ht="12.75" hidden="false" customHeight="false" outlineLevel="0" collapsed="false">
      <c r="A257" s="75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17"/>
      <c r="Q257" s="17"/>
      <c r="R257" s="17"/>
      <c r="S257" s="17"/>
      <c r="T257" s="17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81"/>
      <c r="BP257" s="81"/>
    </row>
    <row r="258" customFormat="false" ht="12.75" hidden="false" customHeight="false" outlineLevel="0" collapsed="false">
      <c r="A258" s="75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17"/>
      <c r="Q258" s="17"/>
      <c r="R258" s="17"/>
      <c r="S258" s="17"/>
      <c r="T258" s="17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81"/>
      <c r="BP258" s="81"/>
    </row>
    <row r="259" customFormat="false" ht="12.75" hidden="false" customHeight="false" outlineLevel="0" collapsed="false">
      <c r="A259" s="75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17"/>
      <c r="Q259" s="17"/>
      <c r="R259" s="17"/>
      <c r="S259" s="17"/>
      <c r="T259" s="17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81"/>
      <c r="BP259" s="81"/>
    </row>
    <row r="260" customFormat="false" ht="12.75" hidden="false" customHeight="false" outlineLevel="0" collapsed="false">
      <c r="A260" s="75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17"/>
      <c r="Q260" s="17"/>
      <c r="R260" s="17"/>
      <c r="S260" s="17"/>
      <c r="T260" s="17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81"/>
      <c r="BP260" s="81"/>
    </row>
    <row r="261" customFormat="false" ht="12.75" hidden="false" customHeight="false" outlineLevel="0" collapsed="false">
      <c r="A261" s="75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17"/>
      <c r="Q261" s="17"/>
      <c r="R261" s="17"/>
      <c r="S261" s="17"/>
      <c r="T261" s="17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81"/>
      <c r="BP261" s="81"/>
    </row>
    <row r="262" customFormat="false" ht="12.75" hidden="false" customHeight="false" outlineLevel="0" collapsed="false">
      <c r="A262" s="75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17"/>
      <c r="Q262" s="17"/>
      <c r="R262" s="17"/>
      <c r="S262" s="17"/>
      <c r="T262" s="17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81"/>
      <c r="BP262" s="81"/>
    </row>
    <row r="263" customFormat="false" ht="12.75" hidden="false" customHeight="false" outlineLevel="0" collapsed="false">
      <c r="A263" s="75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17"/>
      <c r="Q263" s="17"/>
      <c r="R263" s="17"/>
      <c r="S263" s="17"/>
      <c r="T263" s="17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81"/>
      <c r="BP263" s="81"/>
    </row>
    <row r="264" customFormat="false" ht="12.75" hidden="false" customHeight="false" outlineLevel="0" collapsed="false">
      <c r="A264" s="75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17"/>
      <c r="Q264" s="17"/>
      <c r="R264" s="17"/>
      <c r="S264" s="17"/>
      <c r="T264" s="17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81"/>
      <c r="BP264" s="81"/>
    </row>
    <row r="265" customFormat="false" ht="12.75" hidden="false" customHeight="false" outlineLevel="0" collapsed="false">
      <c r="A265" s="75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17"/>
      <c r="Q265" s="17"/>
      <c r="R265" s="17"/>
      <c r="S265" s="17"/>
      <c r="T265" s="17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81"/>
      <c r="BP265" s="81"/>
    </row>
    <row r="266" customFormat="false" ht="12.75" hidden="false" customHeight="false" outlineLevel="0" collapsed="false">
      <c r="A266" s="75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17"/>
      <c r="Q266" s="17"/>
      <c r="R266" s="17"/>
      <c r="S266" s="17"/>
      <c r="T266" s="17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81"/>
      <c r="BP266" s="81"/>
    </row>
    <row r="267" customFormat="false" ht="12.75" hidden="false" customHeight="false" outlineLevel="0" collapsed="false">
      <c r="A267" s="75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17"/>
      <c r="Q267" s="17"/>
      <c r="R267" s="17"/>
      <c r="S267" s="17"/>
      <c r="T267" s="17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81"/>
      <c r="BP267" s="81"/>
    </row>
    <row r="268" customFormat="false" ht="12.75" hidden="false" customHeight="false" outlineLevel="0" collapsed="false">
      <c r="A268" s="75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17"/>
      <c r="Q268" s="17"/>
      <c r="R268" s="17"/>
      <c r="S268" s="17"/>
      <c r="T268" s="17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81"/>
      <c r="BP268" s="81"/>
    </row>
    <row r="269" customFormat="false" ht="12.75" hidden="false" customHeight="false" outlineLevel="0" collapsed="false">
      <c r="A269" s="75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17"/>
      <c r="Q269" s="17"/>
      <c r="R269" s="17"/>
      <c r="S269" s="17"/>
      <c r="T269" s="17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81"/>
      <c r="BP269" s="81"/>
    </row>
    <row r="270" customFormat="false" ht="12.75" hidden="false" customHeight="false" outlineLevel="0" collapsed="false">
      <c r="A270" s="75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17"/>
      <c r="Q270" s="17"/>
      <c r="R270" s="17"/>
      <c r="S270" s="17"/>
      <c r="T270" s="17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81"/>
      <c r="BP270" s="81"/>
    </row>
    <row r="271" customFormat="false" ht="12.75" hidden="false" customHeight="false" outlineLevel="0" collapsed="false">
      <c r="A271" s="75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17"/>
      <c r="Q271" s="17"/>
      <c r="R271" s="17"/>
      <c r="S271" s="17"/>
      <c r="T271" s="17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81"/>
      <c r="BP271" s="81"/>
    </row>
    <row r="272" customFormat="false" ht="12.75" hidden="false" customHeight="false" outlineLevel="0" collapsed="false">
      <c r="A272" s="75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17"/>
      <c r="Q272" s="17"/>
      <c r="R272" s="17"/>
      <c r="S272" s="17"/>
      <c r="T272" s="17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81"/>
      <c r="BP272" s="81"/>
    </row>
    <row r="273" customFormat="false" ht="12.75" hidden="false" customHeight="false" outlineLevel="0" collapsed="false">
      <c r="A273" s="75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17"/>
      <c r="Q273" s="17"/>
      <c r="R273" s="17"/>
      <c r="S273" s="17"/>
      <c r="T273" s="17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81"/>
      <c r="BP273" s="81"/>
    </row>
    <row r="274" customFormat="false" ht="12.75" hidden="false" customHeight="false" outlineLevel="0" collapsed="false">
      <c r="A274" s="75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17"/>
      <c r="Q274" s="17"/>
      <c r="R274" s="17"/>
      <c r="S274" s="17"/>
      <c r="T274" s="17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81"/>
      <c r="BP274" s="81"/>
    </row>
    <row r="275" customFormat="false" ht="12.75" hidden="false" customHeight="false" outlineLevel="0" collapsed="false">
      <c r="A275" s="75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17"/>
      <c r="Q275" s="17"/>
      <c r="R275" s="17"/>
      <c r="S275" s="17"/>
      <c r="T275" s="17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81"/>
      <c r="BP275" s="81"/>
    </row>
    <row r="276" customFormat="false" ht="12.75" hidden="false" customHeight="false" outlineLevel="0" collapsed="false">
      <c r="A276" s="75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17"/>
      <c r="Q276" s="17"/>
      <c r="R276" s="17"/>
      <c r="S276" s="17"/>
      <c r="T276" s="17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81"/>
      <c r="BP276" s="81"/>
    </row>
    <row r="277" customFormat="false" ht="12.75" hidden="false" customHeight="false" outlineLevel="0" collapsed="false">
      <c r="A277" s="75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17"/>
      <c r="Q277" s="17"/>
      <c r="R277" s="17"/>
      <c r="S277" s="17"/>
      <c r="T277" s="17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81"/>
      <c r="BP277" s="81"/>
    </row>
    <row r="278" customFormat="false" ht="12.75" hidden="false" customHeight="false" outlineLevel="0" collapsed="false">
      <c r="A278" s="75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17"/>
      <c r="Q278" s="17"/>
      <c r="R278" s="17"/>
      <c r="S278" s="17"/>
      <c r="T278" s="17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81"/>
      <c r="BP278" s="81"/>
    </row>
    <row r="279" customFormat="false" ht="12.75" hidden="false" customHeight="false" outlineLevel="0" collapsed="false">
      <c r="A279" s="75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17"/>
      <c r="Q279" s="17"/>
      <c r="R279" s="17"/>
      <c r="S279" s="17"/>
      <c r="T279" s="17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81"/>
      <c r="BP279" s="81"/>
    </row>
    <row r="280" customFormat="false" ht="12.75" hidden="false" customHeight="false" outlineLevel="0" collapsed="false">
      <c r="A280" s="75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17"/>
      <c r="Q280" s="17"/>
      <c r="R280" s="17"/>
      <c r="S280" s="17"/>
      <c r="T280" s="17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81"/>
      <c r="BP280" s="81"/>
    </row>
    <row r="281" customFormat="false" ht="14.25" hidden="false" customHeight="true" outlineLevel="0" collapsed="false">
      <c r="A281" s="75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17"/>
      <c r="Q281" s="17"/>
      <c r="R281" s="17"/>
      <c r="S281" s="17"/>
      <c r="T281" s="17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81"/>
      <c r="BP281" s="81"/>
    </row>
    <row r="282" customFormat="false" ht="14.25" hidden="false" customHeight="true" outlineLevel="0" collapsed="false">
      <c r="A282" s="75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17"/>
      <c r="Q282" s="17"/>
      <c r="R282" s="17"/>
      <c r="S282" s="17"/>
      <c r="T282" s="17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81"/>
      <c r="BP282" s="81"/>
    </row>
    <row r="283" customFormat="false" ht="12.75" hidden="false" customHeight="false" outlineLevel="0" collapsed="false">
      <c r="A283" s="75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17"/>
      <c r="Q283" s="17"/>
      <c r="R283" s="17"/>
      <c r="S283" s="17"/>
      <c r="T283" s="17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81"/>
      <c r="BP283" s="81"/>
    </row>
    <row r="284" customFormat="false" ht="12.75" hidden="false" customHeight="false" outlineLevel="0" collapsed="false">
      <c r="A284" s="75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17"/>
      <c r="Q284" s="17"/>
      <c r="R284" s="17"/>
      <c r="S284" s="17"/>
      <c r="T284" s="17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81"/>
      <c r="BP284" s="81"/>
    </row>
    <row r="285" customFormat="false" ht="12.75" hidden="false" customHeight="false" outlineLevel="0" collapsed="false">
      <c r="A285" s="75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17"/>
      <c r="Q285" s="17"/>
      <c r="R285" s="17"/>
      <c r="S285" s="17"/>
      <c r="T285" s="17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81"/>
      <c r="BP285" s="81"/>
    </row>
    <row r="286" customFormat="false" ht="12.75" hidden="false" customHeight="false" outlineLevel="0" collapsed="false">
      <c r="A286" s="75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17"/>
      <c r="Q286" s="17"/>
      <c r="R286" s="17"/>
      <c r="S286" s="17"/>
      <c r="T286" s="17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81"/>
      <c r="BP286" s="81"/>
    </row>
    <row r="287" customFormat="false" ht="12.75" hidden="false" customHeight="false" outlineLevel="0" collapsed="false">
      <c r="A287" s="75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17"/>
      <c r="Q287" s="17"/>
      <c r="R287" s="17"/>
      <c r="S287" s="17"/>
      <c r="T287" s="17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81"/>
      <c r="BP287" s="81"/>
    </row>
    <row r="288" customFormat="false" ht="12.75" hidden="false" customHeight="false" outlineLevel="0" collapsed="false">
      <c r="A288" s="75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17"/>
      <c r="Q288" s="17"/>
      <c r="R288" s="17"/>
      <c r="S288" s="17"/>
      <c r="T288" s="17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81"/>
      <c r="BP288" s="81"/>
    </row>
    <row r="289" customFormat="false" ht="12.75" hidden="false" customHeight="false" outlineLevel="0" collapsed="false">
      <c r="A289" s="75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17"/>
      <c r="Q289" s="17"/>
      <c r="R289" s="17"/>
      <c r="S289" s="17"/>
      <c r="T289" s="17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81"/>
      <c r="BP289" s="81"/>
    </row>
    <row r="290" customFormat="false" ht="12.75" hidden="false" customHeight="false" outlineLevel="0" collapsed="false">
      <c r="A290" s="75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17"/>
      <c r="Q290" s="17"/>
      <c r="R290" s="17"/>
      <c r="S290" s="17"/>
      <c r="T290" s="17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81"/>
      <c r="BP290" s="81"/>
    </row>
    <row r="291" customFormat="false" ht="12.75" hidden="false" customHeight="false" outlineLevel="0" collapsed="false">
      <c r="A291" s="75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17"/>
      <c r="Q291" s="17"/>
      <c r="R291" s="17"/>
      <c r="S291" s="17"/>
      <c r="T291" s="17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81"/>
      <c r="BP291" s="81"/>
    </row>
    <row r="292" customFormat="false" ht="12.75" hidden="false" customHeight="false" outlineLevel="0" collapsed="false">
      <c r="A292" s="75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17"/>
      <c r="Q292" s="17"/>
      <c r="R292" s="17"/>
      <c r="S292" s="17"/>
      <c r="T292" s="17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81"/>
      <c r="BP292" s="81"/>
    </row>
    <row r="293" customFormat="false" ht="12.75" hidden="false" customHeight="false" outlineLevel="0" collapsed="false">
      <c r="A293" s="75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17"/>
      <c r="Q293" s="17"/>
      <c r="R293" s="17"/>
      <c r="S293" s="17"/>
      <c r="T293" s="17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81"/>
      <c r="BP293" s="81"/>
    </row>
    <row r="294" customFormat="false" ht="12.75" hidden="false" customHeight="false" outlineLevel="0" collapsed="false">
      <c r="A294" s="75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17"/>
      <c r="Q294" s="17"/>
      <c r="R294" s="17"/>
      <c r="S294" s="17"/>
      <c r="T294" s="17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81"/>
      <c r="BP294" s="81"/>
    </row>
    <row r="295" customFormat="false" ht="12.75" hidden="false" customHeight="false" outlineLevel="0" collapsed="false">
      <c r="A295" s="75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17"/>
      <c r="Q295" s="17"/>
      <c r="R295" s="17"/>
      <c r="S295" s="17"/>
      <c r="T295" s="17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81"/>
      <c r="BP295" s="81"/>
    </row>
    <row r="296" customFormat="false" ht="12.75" hidden="false" customHeight="false" outlineLevel="0" collapsed="false">
      <c r="A296" s="75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17"/>
      <c r="Q296" s="17"/>
      <c r="R296" s="17"/>
      <c r="S296" s="17"/>
      <c r="T296" s="17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81"/>
      <c r="BP296" s="81"/>
    </row>
    <row r="297" customFormat="false" ht="12.75" hidden="false" customHeight="false" outlineLevel="0" collapsed="false">
      <c r="A297" s="75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17"/>
      <c r="Q297" s="17"/>
      <c r="R297" s="17"/>
      <c r="S297" s="17"/>
      <c r="T297" s="17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81"/>
      <c r="BP297" s="81"/>
    </row>
    <row r="298" customFormat="false" ht="12.75" hidden="false" customHeight="false" outlineLevel="0" collapsed="false">
      <c r="A298" s="75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17"/>
      <c r="Q298" s="17"/>
      <c r="R298" s="17"/>
      <c r="S298" s="17"/>
      <c r="T298" s="17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81"/>
      <c r="BP298" s="81"/>
    </row>
    <row r="299" customFormat="false" ht="12.75" hidden="false" customHeight="false" outlineLevel="0" collapsed="false">
      <c r="A299" s="75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17"/>
      <c r="Q299" s="17"/>
      <c r="R299" s="17"/>
      <c r="S299" s="17"/>
      <c r="T299" s="17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81"/>
      <c r="BP299" s="81"/>
    </row>
    <row r="300" customFormat="false" ht="12.75" hidden="false" customHeight="false" outlineLevel="0" collapsed="false">
      <c r="A300" s="75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17"/>
      <c r="Q300" s="17"/>
      <c r="R300" s="17"/>
      <c r="S300" s="17"/>
      <c r="T300" s="17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81"/>
      <c r="BP300" s="81"/>
    </row>
    <row r="301" customFormat="false" ht="12.75" hidden="false" customHeight="false" outlineLevel="0" collapsed="false">
      <c r="A301" s="75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17"/>
      <c r="Q301" s="17"/>
      <c r="R301" s="17"/>
      <c r="S301" s="17"/>
      <c r="T301" s="17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81"/>
      <c r="BP301" s="81"/>
    </row>
    <row r="302" customFormat="false" ht="12.75" hidden="false" customHeight="false" outlineLevel="0" collapsed="false">
      <c r="A302" s="75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17"/>
      <c r="Q302" s="17"/>
      <c r="R302" s="17"/>
      <c r="S302" s="17"/>
      <c r="T302" s="17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81"/>
      <c r="BP302" s="81"/>
    </row>
    <row r="303" customFormat="false" ht="12.75" hidden="false" customHeight="false" outlineLevel="0" collapsed="false">
      <c r="A303" s="75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17"/>
      <c r="Q303" s="17"/>
      <c r="R303" s="17"/>
      <c r="S303" s="17"/>
      <c r="T303" s="17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81"/>
      <c r="BP303" s="81"/>
    </row>
    <row r="304" customFormat="false" ht="12.75" hidden="false" customHeight="false" outlineLevel="0" collapsed="false">
      <c r="A304" s="75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17"/>
      <c r="Q304" s="17"/>
      <c r="R304" s="17"/>
      <c r="S304" s="17"/>
      <c r="T304" s="17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81"/>
      <c r="BP304" s="81"/>
    </row>
    <row r="305" customFormat="false" ht="12.75" hidden="false" customHeight="false" outlineLevel="0" collapsed="false">
      <c r="A305" s="75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17"/>
      <c r="Q305" s="17"/>
      <c r="R305" s="17"/>
      <c r="S305" s="17"/>
      <c r="T305" s="17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81"/>
      <c r="BP305" s="81"/>
    </row>
    <row r="306" customFormat="false" ht="12.75" hidden="false" customHeight="false" outlineLevel="0" collapsed="false">
      <c r="A306" s="75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17"/>
      <c r="Q306" s="17"/>
      <c r="R306" s="17"/>
      <c r="S306" s="17"/>
      <c r="T306" s="17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81"/>
      <c r="BP306" s="81"/>
    </row>
    <row r="307" customFormat="false" ht="12.75" hidden="false" customHeight="false" outlineLevel="0" collapsed="false">
      <c r="A307" s="75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17"/>
      <c r="Q307" s="17"/>
      <c r="R307" s="17"/>
      <c r="S307" s="17"/>
      <c r="T307" s="17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81"/>
      <c r="BP307" s="81"/>
    </row>
    <row r="308" customFormat="false" ht="12.75" hidden="false" customHeight="false" outlineLevel="0" collapsed="false">
      <c r="A308" s="75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17"/>
      <c r="Q308" s="17"/>
      <c r="R308" s="17"/>
      <c r="S308" s="17"/>
      <c r="T308" s="17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81"/>
      <c r="BP308" s="81"/>
    </row>
    <row r="309" customFormat="false" ht="12.75" hidden="false" customHeight="false" outlineLevel="0" collapsed="false">
      <c r="A309" s="41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7"/>
      <c r="Q309" s="17"/>
      <c r="R309" s="17"/>
      <c r="S309" s="17"/>
      <c r="T309" s="17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3"/>
      <c r="BP309" s="13"/>
    </row>
    <row r="310" customFormat="false" ht="12.75" hidden="false" customHeight="false" outlineLevel="0" collapsed="false">
      <c r="A310" s="41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7"/>
      <c r="Q310" s="17"/>
      <c r="R310" s="17"/>
      <c r="S310" s="17"/>
      <c r="T310" s="17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3"/>
      <c r="BP310" s="13"/>
    </row>
    <row r="311" customFormat="false" ht="12.75" hidden="false" customHeight="false" outlineLevel="0" collapsed="false">
      <c r="A311" s="41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7"/>
      <c r="Q311" s="17"/>
      <c r="R311" s="17"/>
      <c r="S311" s="17"/>
      <c r="T311" s="17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3"/>
      <c r="BP311" s="13"/>
    </row>
    <row r="312" customFormat="false" ht="12.75" hidden="false" customHeight="false" outlineLevel="0" collapsed="false">
      <c r="A312" s="41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7"/>
      <c r="Q312" s="17"/>
      <c r="R312" s="17"/>
      <c r="S312" s="17"/>
      <c r="T312" s="17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3"/>
      <c r="BP312" s="13"/>
    </row>
    <row r="313" customFormat="false" ht="12.75" hidden="false" customHeight="false" outlineLevel="0" collapsed="false">
      <c r="A313" s="41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7"/>
      <c r="Q313" s="17"/>
      <c r="R313" s="17"/>
      <c r="S313" s="17"/>
      <c r="T313" s="17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3"/>
      <c r="BP313" s="13"/>
    </row>
    <row r="314" customFormat="false" ht="12.75" hidden="false" customHeight="false" outlineLevel="0" collapsed="false">
      <c r="A314" s="41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7"/>
      <c r="Q314" s="17"/>
      <c r="R314" s="17"/>
      <c r="S314" s="17"/>
      <c r="T314" s="17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3"/>
      <c r="BP314" s="13"/>
    </row>
    <row r="315" customFormat="false" ht="12.75" hidden="false" customHeight="false" outlineLevel="0" collapsed="false">
      <c r="A315" s="41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7"/>
      <c r="Q315" s="17"/>
      <c r="R315" s="17"/>
      <c r="S315" s="17"/>
      <c r="T315" s="17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3"/>
      <c r="BP315" s="13"/>
    </row>
    <row r="316" customFormat="false" ht="12.75" hidden="false" customHeight="false" outlineLevel="0" collapsed="false">
      <c r="A316" s="41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7"/>
      <c r="Q316" s="17"/>
      <c r="R316" s="17"/>
      <c r="S316" s="17"/>
      <c r="T316" s="17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3"/>
      <c r="BP316" s="13"/>
    </row>
    <row r="317" customFormat="false" ht="12.75" hidden="false" customHeight="false" outlineLevel="0" collapsed="false">
      <c r="A317" s="41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7"/>
      <c r="Q317" s="17"/>
      <c r="R317" s="17"/>
      <c r="S317" s="17"/>
      <c r="T317" s="17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3"/>
      <c r="BP317" s="13"/>
    </row>
    <row r="318" customFormat="false" ht="12.75" hidden="false" customHeight="false" outlineLevel="0" collapsed="false">
      <c r="A318" s="41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7"/>
      <c r="Q318" s="17"/>
      <c r="R318" s="17"/>
      <c r="S318" s="17"/>
      <c r="T318" s="17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3"/>
      <c r="BP318" s="13"/>
    </row>
    <row r="319" customFormat="false" ht="12.75" hidden="false" customHeight="false" outlineLevel="0" collapsed="false">
      <c r="A319" s="41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7"/>
      <c r="Q319" s="17"/>
      <c r="R319" s="17"/>
      <c r="S319" s="17"/>
      <c r="T319" s="17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3"/>
      <c r="BP319" s="13"/>
    </row>
    <row r="320" customFormat="false" ht="12.75" hidden="false" customHeight="false" outlineLevel="0" collapsed="false">
      <c r="A320" s="41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7"/>
      <c r="Q320" s="17"/>
      <c r="R320" s="17"/>
      <c r="S320" s="17"/>
      <c r="T320" s="17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3"/>
      <c r="BP320" s="13"/>
    </row>
    <row r="321" customFormat="false" ht="12.75" hidden="false" customHeight="false" outlineLevel="0" collapsed="false">
      <c r="A321" s="41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7"/>
      <c r="Q321" s="17"/>
      <c r="R321" s="17"/>
      <c r="S321" s="17"/>
      <c r="T321" s="17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3"/>
      <c r="BP321" s="13"/>
    </row>
    <row r="322" customFormat="false" ht="12.75" hidden="false" customHeight="false" outlineLevel="0" collapsed="false">
      <c r="A322" s="41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7"/>
      <c r="Q322" s="17"/>
      <c r="R322" s="17"/>
      <c r="S322" s="17"/>
      <c r="T322" s="17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3"/>
      <c r="BP322" s="13"/>
    </row>
    <row r="323" customFormat="false" ht="12.75" hidden="false" customHeight="false" outlineLevel="0" collapsed="false">
      <c r="A323" s="41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7"/>
      <c r="Q323" s="17"/>
      <c r="R323" s="17"/>
      <c r="S323" s="17"/>
      <c r="T323" s="17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3"/>
      <c r="BP323" s="13"/>
    </row>
    <row r="324" customFormat="false" ht="12.75" hidden="false" customHeight="false" outlineLevel="0" collapsed="false">
      <c r="A324" s="41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7"/>
      <c r="Q324" s="17"/>
      <c r="R324" s="17"/>
      <c r="S324" s="17"/>
      <c r="T324" s="17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3"/>
      <c r="BP324" s="13"/>
    </row>
    <row r="325" customFormat="false" ht="12.75" hidden="false" customHeight="false" outlineLevel="0" collapsed="false">
      <c r="A325" s="41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7"/>
      <c r="Q325" s="17"/>
      <c r="R325" s="17"/>
      <c r="S325" s="17"/>
      <c r="T325" s="17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3"/>
      <c r="BP325" s="13"/>
    </row>
    <row r="326" customFormat="false" ht="12.75" hidden="false" customHeight="false" outlineLevel="0" collapsed="false">
      <c r="A326" s="41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7"/>
      <c r="Q326" s="17"/>
      <c r="R326" s="17"/>
      <c r="S326" s="17"/>
      <c r="T326" s="17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3"/>
      <c r="BP326" s="13"/>
    </row>
    <row r="327" customFormat="false" ht="12.75" hidden="false" customHeight="false" outlineLevel="0" collapsed="false">
      <c r="A327" s="41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7"/>
      <c r="Q327" s="17"/>
      <c r="R327" s="17"/>
      <c r="S327" s="17"/>
      <c r="T327" s="17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3"/>
      <c r="BP327" s="13"/>
    </row>
    <row r="328" customFormat="false" ht="12.75" hidden="false" customHeight="false" outlineLevel="0" collapsed="false">
      <c r="A328" s="41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7"/>
      <c r="Q328" s="17"/>
      <c r="R328" s="17"/>
      <c r="S328" s="17"/>
      <c r="T328" s="17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3"/>
      <c r="BP328" s="13"/>
    </row>
    <row r="329" customFormat="false" ht="12.75" hidden="false" customHeight="false" outlineLevel="0" collapsed="false">
      <c r="A329" s="41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7"/>
      <c r="Q329" s="17"/>
      <c r="R329" s="17"/>
      <c r="S329" s="17"/>
      <c r="T329" s="17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3"/>
      <c r="BP329" s="13"/>
    </row>
    <row r="330" customFormat="false" ht="12.75" hidden="false" customHeight="false" outlineLevel="0" collapsed="false">
      <c r="A330" s="41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7"/>
      <c r="Q330" s="17"/>
      <c r="R330" s="17"/>
      <c r="S330" s="17"/>
      <c r="T330" s="17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3"/>
      <c r="BP330" s="13"/>
    </row>
    <row r="331" customFormat="false" ht="12.75" hidden="false" customHeight="false" outlineLevel="0" collapsed="false">
      <c r="A331" s="41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7"/>
      <c r="Q331" s="17"/>
      <c r="R331" s="17"/>
      <c r="S331" s="17"/>
      <c r="T331" s="17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3"/>
      <c r="BP331" s="13"/>
    </row>
    <row r="332" customFormat="false" ht="12.75" hidden="false" customHeight="false" outlineLevel="0" collapsed="false">
      <c r="A332" s="41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7"/>
      <c r="Q332" s="17"/>
      <c r="R332" s="17"/>
      <c r="S332" s="17"/>
      <c r="T332" s="17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3"/>
      <c r="BP332" s="13"/>
    </row>
    <row r="333" customFormat="false" ht="12.75" hidden="false" customHeight="false" outlineLevel="0" collapsed="false">
      <c r="A333" s="41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7"/>
      <c r="Q333" s="17"/>
      <c r="R333" s="17"/>
      <c r="S333" s="17"/>
      <c r="T333" s="17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3"/>
      <c r="BP333" s="13"/>
    </row>
    <row r="334" customFormat="false" ht="12.75" hidden="false" customHeight="false" outlineLevel="0" collapsed="false">
      <c r="A334" s="41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7"/>
      <c r="Q334" s="17"/>
      <c r="R334" s="17"/>
      <c r="S334" s="17"/>
      <c r="T334" s="17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3"/>
      <c r="BP334" s="13"/>
    </row>
    <row r="335" customFormat="false" ht="12.75" hidden="false" customHeight="false" outlineLevel="0" collapsed="false">
      <c r="A335" s="41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7"/>
      <c r="Q335" s="17"/>
      <c r="R335" s="17"/>
      <c r="S335" s="17"/>
      <c r="T335" s="17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3"/>
      <c r="BP335" s="13"/>
    </row>
    <row r="336" customFormat="false" ht="12.75" hidden="false" customHeight="false" outlineLevel="0" collapsed="false">
      <c r="A336" s="41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7"/>
      <c r="Q336" s="17"/>
      <c r="R336" s="17"/>
      <c r="S336" s="17"/>
      <c r="T336" s="17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3"/>
      <c r="BP336" s="13"/>
    </row>
    <row r="337" customFormat="false" ht="12.75" hidden="false" customHeight="false" outlineLevel="0" collapsed="false">
      <c r="A337" s="41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7"/>
      <c r="Q337" s="17"/>
      <c r="R337" s="17"/>
      <c r="S337" s="17"/>
      <c r="T337" s="17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3"/>
      <c r="BP337" s="13"/>
    </row>
    <row r="338" customFormat="false" ht="12.75" hidden="false" customHeight="false" outlineLevel="0" collapsed="false">
      <c r="A338" s="41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7"/>
      <c r="Q338" s="17"/>
      <c r="R338" s="17"/>
      <c r="S338" s="17"/>
      <c r="T338" s="17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3"/>
      <c r="BP338" s="13"/>
    </row>
    <row r="339" customFormat="false" ht="12.75" hidden="false" customHeight="false" outlineLevel="0" collapsed="false">
      <c r="A339" s="41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7"/>
      <c r="Q339" s="17"/>
      <c r="R339" s="17"/>
      <c r="S339" s="17"/>
      <c r="T339" s="17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3"/>
      <c r="BP339" s="13"/>
    </row>
    <row r="340" customFormat="false" ht="12.75" hidden="false" customHeight="false" outlineLevel="0" collapsed="false">
      <c r="A340" s="41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7"/>
      <c r="Q340" s="17"/>
      <c r="R340" s="17"/>
      <c r="S340" s="17"/>
      <c r="T340" s="17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3"/>
      <c r="BP340" s="13"/>
    </row>
    <row r="341" customFormat="false" ht="12.75" hidden="false" customHeight="false" outlineLevel="0" collapsed="false">
      <c r="A341" s="41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7"/>
      <c r="Q341" s="17"/>
      <c r="R341" s="17"/>
      <c r="S341" s="17"/>
      <c r="T341" s="17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3"/>
      <c r="BP341" s="13"/>
    </row>
    <row r="342" customFormat="false" ht="12.75" hidden="false" customHeight="false" outlineLevel="0" collapsed="false">
      <c r="A342" s="41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7"/>
      <c r="Q342" s="17"/>
      <c r="R342" s="17"/>
      <c r="S342" s="17"/>
      <c r="T342" s="17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3"/>
      <c r="BP342" s="13"/>
    </row>
    <row r="343" customFormat="false" ht="12.75" hidden="false" customHeight="false" outlineLevel="0" collapsed="false">
      <c r="A343" s="41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7"/>
      <c r="Q343" s="17"/>
      <c r="R343" s="17"/>
      <c r="S343" s="17"/>
      <c r="T343" s="17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3"/>
      <c r="BP343" s="13"/>
    </row>
    <row r="344" customFormat="false" ht="12.75" hidden="false" customHeight="false" outlineLevel="0" collapsed="false">
      <c r="A344" s="41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7"/>
      <c r="Q344" s="17"/>
      <c r="R344" s="17"/>
      <c r="S344" s="17"/>
      <c r="T344" s="17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3"/>
      <c r="BP344" s="13"/>
    </row>
    <row r="345" customFormat="false" ht="12.75" hidden="false" customHeight="false" outlineLevel="0" collapsed="false">
      <c r="A345" s="41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7"/>
      <c r="Q345" s="17"/>
      <c r="R345" s="17"/>
      <c r="S345" s="17"/>
      <c r="T345" s="17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3"/>
      <c r="BP345" s="13"/>
    </row>
    <row r="346" customFormat="false" ht="12.75" hidden="false" customHeight="false" outlineLevel="0" collapsed="false">
      <c r="A346" s="41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7"/>
      <c r="Q346" s="17"/>
      <c r="R346" s="17"/>
      <c r="S346" s="17"/>
      <c r="T346" s="17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3"/>
      <c r="BP346" s="13"/>
    </row>
    <row r="347" customFormat="false" ht="12.75" hidden="false" customHeight="false" outlineLevel="0" collapsed="false">
      <c r="A347" s="41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7"/>
      <c r="Q347" s="17"/>
      <c r="R347" s="17"/>
      <c r="S347" s="17"/>
      <c r="T347" s="17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3"/>
      <c r="BP347" s="13"/>
    </row>
    <row r="348" customFormat="false" ht="12.75" hidden="false" customHeight="false" outlineLevel="0" collapsed="false">
      <c r="A348" s="41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7"/>
      <c r="Q348" s="17"/>
      <c r="R348" s="17"/>
      <c r="S348" s="17"/>
      <c r="T348" s="17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3"/>
      <c r="BP348" s="13"/>
    </row>
    <row r="349" customFormat="false" ht="12.75" hidden="false" customHeight="false" outlineLevel="0" collapsed="false">
      <c r="A349" s="41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7"/>
      <c r="Q349" s="17"/>
      <c r="R349" s="17"/>
      <c r="S349" s="17"/>
      <c r="T349" s="17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3"/>
      <c r="BP349" s="13"/>
    </row>
    <row r="350" customFormat="false" ht="12.75" hidden="false" customHeight="false" outlineLevel="0" collapsed="false">
      <c r="A350" s="41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7"/>
      <c r="Q350" s="17"/>
      <c r="R350" s="17"/>
      <c r="S350" s="17"/>
      <c r="T350" s="17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3"/>
      <c r="BP350" s="13"/>
    </row>
    <row r="351" customFormat="false" ht="12.75" hidden="false" customHeight="false" outlineLevel="0" collapsed="false">
      <c r="A351" s="41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7"/>
      <c r="Q351" s="17"/>
      <c r="R351" s="17"/>
      <c r="S351" s="17"/>
      <c r="T351" s="17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3"/>
      <c r="BP351" s="13"/>
    </row>
    <row r="352" customFormat="false" ht="12.75" hidden="false" customHeight="false" outlineLevel="0" collapsed="false">
      <c r="A352" s="41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7"/>
      <c r="Q352" s="17"/>
      <c r="R352" s="17"/>
      <c r="S352" s="17"/>
      <c r="T352" s="17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3"/>
      <c r="BP352" s="13"/>
    </row>
    <row r="353" customFormat="false" ht="12.75" hidden="false" customHeight="false" outlineLevel="0" collapsed="false">
      <c r="A353" s="41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7"/>
      <c r="Q353" s="17"/>
      <c r="R353" s="17"/>
      <c r="S353" s="17"/>
      <c r="T353" s="17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3"/>
      <c r="BP353" s="13"/>
    </row>
    <row r="354" customFormat="false" ht="12.75" hidden="false" customHeight="false" outlineLevel="0" collapsed="false">
      <c r="A354" s="41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7"/>
      <c r="Q354" s="17"/>
      <c r="R354" s="17"/>
      <c r="S354" s="17"/>
      <c r="T354" s="17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3"/>
      <c r="BP354" s="13"/>
    </row>
    <row r="355" customFormat="false" ht="12.75" hidden="false" customHeight="false" outlineLevel="0" collapsed="false">
      <c r="A355" s="41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7"/>
      <c r="Q355" s="17"/>
      <c r="R355" s="17"/>
      <c r="S355" s="17"/>
      <c r="T355" s="17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3"/>
      <c r="BP355" s="13"/>
    </row>
    <row r="356" customFormat="false" ht="12.75" hidden="false" customHeight="false" outlineLevel="0" collapsed="false">
      <c r="A356" s="41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7"/>
      <c r="Q356" s="17"/>
      <c r="R356" s="17"/>
      <c r="S356" s="17"/>
      <c r="T356" s="17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3"/>
      <c r="BP356" s="13"/>
    </row>
    <row r="357" customFormat="false" ht="12.75" hidden="false" customHeight="false" outlineLevel="0" collapsed="false">
      <c r="A357" s="41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7"/>
      <c r="Q357" s="17"/>
      <c r="R357" s="17"/>
      <c r="S357" s="17"/>
      <c r="T357" s="17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3"/>
      <c r="BP357" s="13"/>
    </row>
    <row r="358" customFormat="false" ht="12.75" hidden="false" customHeight="false" outlineLevel="0" collapsed="false">
      <c r="A358" s="41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7"/>
      <c r="Q358" s="17"/>
      <c r="R358" s="17"/>
      <c r="S358" s="17"/>
      <c r="T358" s="17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3"/>
      <c r="BP358" s="13"/>
    </row>
    <row r="359" customFormat="false" ht="12.75" hidden="false" customHeight="false" outlineLevel="0" collapsed="false">
      <c r="A359" s="41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7"/>
      <c r="Q359" s="17"/>
      <c r="R359" s="17"/>
      <c r="S359" s="17"/>
      <c r="T359" s="17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3"/>
      <c r="BP359" s="13"/>
    </row>
    <row r="360" customFormat="false" ht="12.75" hidden="false" customHeight="false" outlineLevel="0" collapsed="false">
      <c r="A360" s="41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7"/>
      <c r="Q360" s="17"/>
      <c r="R360" s="17"/>
      <c r="S360" s="17"/>
      <c r="T360" s="17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3"/>
      <c r="BP360" s="13"/>
    </row>
    <row r="361" customFormat="false" ht="12.75" hidden="false" customHeight="false" outlineLevel="0" collapsed="false">
      <c r="A361" s="41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7"/>
      <c r="Q361" s="17"/>
      <c r="R361" s="17"/>
      <c r="S361" s="17"/>
      <c r="T361" s="17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3"/>
      <c r="BP361" s="13"/>
    </row>
    <row r="362" customFormat="false" ht="12.75" hidden="false" customHeight="false" outlineLevel="0" collapsed="false">
      <c r="A362" s="41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7"/>
      <c r="Q362" s="17"/>
      <c r="R362" s="17"/>
      <c r="S362" s="17"/>
      <c r="T362" s="17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3"/>
      <c r="BP362" s="13"/>
    </row>
    <row r="363" customFormat="false" ht="12.75" hidden="false" customHeight="false" outlineLevel="0" collapsed="false">
      <c r="A363" s="41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7"/>
      <c r="Q363" s="17"/>
      <c r="R363" s="17"/>
      <c r="S363" s="17"/>
      <c r="T363" s="17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3"/>
      <c r="BP363" s="13"/>
    </row>
    <row r="364" customFormat="false" ht="12.75" hidden="false" customHeight="false" outlineLevel="0" collapsed="false">
      <c r="A364" s="41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7"/>
      <c r="Q364" s="17"/>
      <c r="R364" s="17"/>
      <c r="S364" s="17"/>
      <c r="T364" s="17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3"/>
      <c r="BP364" s="13"/>
    </row>
    <row r="365" customFormat="false" ht="12.75" hidden="false" customHeight="false" outlineLevel="0" collapsed="false">
      <c r="A365" s="41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7"/>
      <c r="Q365" s="17"/>
      <c r="R365" s="17"/>
      <c r="S365" s="17"/>
      <c r="T365" s="17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3"/>
      <c r="BP365" s="13"/>
    </row>
    <row r="366" customFormat="false" ht="12.75" hidden="false" customHeight="false" outlineLevel="0" collapsed="false">
      <c r="A366" s="41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7"/>
      <c r="Q366" s="17"/>
      <c r="R366" s="17"/>
      <c r="S366" s="17"/>
      <c r="T366" s="17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3"/>
      <c r="BP366" s="13"/>
    </row>
    <row r="367" customFormat="false" ht="12.75" hidden="false" customHeight="false" outlineLevel="0" collapsed="false">
      <c r="A367" s="41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7"/>
      <c r="Q367" s="17"/>
      <c r="R367" s="17"/>
      <c r="S367" s="17"/>
      <c r="T367" s="17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3"/>
      <c r="BP367" s="13"/>
    </row>
    <row r="368" customFormat="false" ht="12.75" hidden="false" customHeight="false" outlineLevel="0" collapsed="false">
      <c r="A368" s="41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7"/>
      <c r="Q368" s="17"/>
      <c r="R368" s="17"/>
      <c r="S368" s="17"/>
      <c r="T368" s="17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3"/>
      <c r="BP368" s="13"/>
    </row>
    <row r="369" customFormat="false" ht="12.75" hidden="false" customHeight="false" outlineLevel="0" collapsed="false">
      <c r="A369" s="41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7"/>
      <c r="Q369" s="17"/>
      <c r="R369" s="17"/>
      <c r="S369" s="17"/>
      <c r="T369" s="17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3"/>
      <c r="BP369" s="13"/>
    </row>
    <row r="370" customFormat="false" ht="12.75" hidden="false" customHeight="false" outlineLevel="0" collapsed="false">
      <c r="A370" s="41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7"/>
      <c r="Q370" s="17"/>
      <c r="R370" s="17"/>
      <c r="S370" s="17"/>
      <c r="T370" s="17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3"/>
      <c r="BP370" s="13"/>
    </row>
    <row r="371" customFormat="false" ht="12.75" hidden="false" customHeight="false" outlineLevel="0" collapsed="false">
      <c r="A371" s="41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7"/>
      <c r="Q371" s="17"/>
      <c r="R371" s="17"/>
      <c r="S371" s="17"/>
      <c r="T371" s="17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3"/>
      <c r="BP371" s="13"/>
    </row>
    <row r="372" customFormat="false" ht="12.75" hidden="false" customHeight="false" outlineLevel="0" collapsed="false">
      <c r="A372" s="41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7"/>
      <c r="Q372" s="17"/>
      <c r="R372" s="17"/>
      <c r="S372" s="17"/>
      <c r="T372" s="17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3"/>
      <c r="BP372" s="13"/>
    </row>
    <row r="373" customFormat="false" ht="12.75" hidden="false" customHeight="false" outlineLevel="0" collapsed="false">
      <c r="A373" s="41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7"/>
      <c r="Q373" s="17"/>
      <c r="R373" s="17"/>
      <c r="S373" s="17"/>
      <c r="T373" s="17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3"/>
      <c r="BP373" s="13"/>
    </row>
    <row r="374" customFormat="false" ht="12.75" hidden="false" customHeight="false" outlineLevel="0" collapsed="false">
      <c r="A374" s="41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7"/>
      <c r="Q374" s="17"/>
      <c r="R374" s="17"/>
      <c r="S374" s="17"/>
      <c r="T374" s="17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3"/>
      <c r="BP374" s="13"/>
    </row>
    <row r="375" customFormat="false" ht="12.75" hidden="false" customHeight="false" outlineLevel="0" collapsed="false">
      <c r="A375" s="41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7"/>
      <c r="Q375" s="17"/>
      <c r="R375" s="17"/>
      <c r="S375" s="17"/>
      <c r="T375" s="17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3"/>
      <c r="BP375" s="13"/>
    </row>
    <row r="376" customFormat="false" ht="12.75" hidden="false" customHeight="false" outlineLevel="0" collapsed="false">
      <c r="A376" s="41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7"/>
      <c r="Q376" s="17"/>
      <c r="R376" s="17"/>
      <c r="S376" s="17"/>
      <c r="T376" s="17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3"/>
      <c r="BP376" s="13"/>
    </row>
    <row r="377" customFormat="false" ht="12.75" hidden="false" customHeight="false" outlineLevel="0" collapsed="false">
      <c r="A377" s="41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7"/>
      <c r="Q377" s="17"/>
      <c r="R377" s="17"/>
      <c r="S377" s="17"/>
      <c r="T377" s="17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3"/>
      <c r="BP377" s="13"/>
    </row>
    <row r="378" customFormat="false" ht="12.75" hidden="false" customHeight="false" outlineLevel="0" collapsed="false">
      <c r="A378" s="41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7"/>
      <c r="Q378" s="17"/>
      <c r="R378" s="17"/>
      <c r="S378" s="17"/>
      <c r="T378" s="17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3"/>
      <c r="BP378" s="13"/>
    </row>
    <row r="379" customFormat="false" ht="12.75" hidden="false" customHeight="false" outlineLevel="0" collapsed="false">
      <c r="A379" s="41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7"/>
      <c r="Q379" s="17"/>
      <c r="R379" s="17"/>
      <c r="S379" s="17"/>
      <c r="T379" s="17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3"/>
      <c r="BP379" s="13"/>
    </row>
    <row r="380" customFormat="false" ht="12.75" hidden="false" customHeight="false" outlineLevel="0" collapsed="false">
      <c r="A380" s="41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7"/>
      <c r="Q380" s="17"/>
      <c r="R380" s="17"/>
      <c r="S380" s="17"/>
      <c r="T380" s="17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3"/>
      <c r="BP380" s="13"/>
    </row>
    <row r="381" customFormat="false" ht="12.75" hidden="false" customHeight="false" outlineLevel="0" collapsed="false">
      <c r="A381" s="41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7"/>
      <c r="Q381" s="17"/>
      <c r="R381" s="17"/>
      <c r="S381" s="17"/>
      <c r="T381" s="17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3"/>
      <c r="BP381" s="13"/>
    </row>
    <row r="382" customFormat="false" ht="12.75" hidden="false" customHeight="false" outlineLevel="0" collapsed="false">
      <c r="A382" s="41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7"/>
      <c r="Q382" s="17"/>
      <c r="R382" s="17"/>
      <c r="S382" s="17"/>
      <c r="T382" s="17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3"/>
      <c r="BP382" s="13"/>
    </row>
    <row r="383" customFormat="false" ht="12.75" hidden="false" customHeight="false" outlineLevel="0" collapsed="false">
      <c r="A383" s="41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7"/>
      <c r="Q383" s="17"/>
      <c r="R383" s="17"/>
      <c r="S383" s="17"/>
      <c r="T383" s="17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3"/>
      <c r="BP383" s="13"/>
    </row>
    <row r="384" customFormat="false" ht="12.75" hidden="false" customHeight="false" outlineLevel="0" collapsed="false">
      <c r="A384" s="41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7"/>
      <c r="Q384" s="17"/>
      <c r="R384" s="17"/>
      <c r="S384" s="17"/>
      <c r="T384" s="17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3"/>
      <c r="BP384" s="13"/>
    </row>
    <row r="385" customFormat="false" ht="12.75" hidden="false" customHeight="false" outlineLevel="0" collapsed="false">
      <c r="A385" s="41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7"/>
      <c r="Q385" s="17"/>
      <c r="R385" s="17"/>
      <c r="S385" s="17"/>
      <c r="T385" s="17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3"/>
      <c r="BP385" s="13"/>
    </row>
    <row r="386" customFormat="false" ht="12.75" hidden="false" customHeight="false" outlineLevel="0" collapsed="false">
      <c r="A386" s="41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7"/>
      <c r="Q386" s="17"/>
      <c r="R386" s="17"/>
      <c r="S386" s="17"/>
      <c r="T386" s="17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3"/>
      <c r="BP386" s="13"/>
    </row>
    <row r="387" customFormat="false" ht="12.75" hidden="false" customHeight="false" outlineLevel="0" collapsed="false">
      <c r="A387" s="41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7"/>
      <c r="Q387" s="17"/>
      <c r="R387" s="17"/>
      <c r="S387" s="17"/>
      <c r="T387" s="17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3"/>
      <c r="BP387" s="13"/>
    </row>
    <row r="388" customFormat="false" ht="12.75" hidden="false" customHeight="false" outlineLevel="0" collapsed="false">
      <c r="A388" s="41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7"/>
      <c r="Q388" s="17"/>
      <c r="R388" s="17"/>
      <c r="S388" s="17"/>
      <c r="T388" s="17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3"/>
      <c r="BP388" s="13"/>
    </row>
    <row r="389" customFormat="false" ht="12.75" hidden="false" customHeight="false" outlineLevel="0" collapsed="false">
      <c r="A389" s="41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7"/>
      <c r="Q389" s="17"/>
      <c r="R389" s="17"/>
      <c r="S389" s="17"/>
      <c r="T389" s="17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3"/>
      <c r="BP389" s="13"/>
    </row>
    <row r="390" customFormat="false" ht="12.75" hidden="false" customHeight="false" outlineLevel="0" collapsed="false">
      <c r="A390" s="41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7"/>
      <c r="Q390" s="17"/>
      <c r="R390" s="17"/>
      <c r="S390" s="17"/>
      <c r="T390" s="17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3"/>
      <c r="BP390" s="13"/>
    </row>
    <row r="391" customFormat="false" ht="12.75" hidden="false" customHeight="false" outlineLevel="0" collapsed="false">
      <c r="A391" s="41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7"/>
      <c r="Q391" s="17"/>
      <c r="R391" s="17"/>
      <c r="S391" s="17"/>
      <c r="T391" s="17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3"/>
      <c r="BP391" s="13"/>
    </row>
    <row r="392" customFormat="false" ht="12.75" hidden="false" customHeight="false" outlineLevel="0" collapsed="false">
      <c r="A392" s="41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7"/>
      <c r="Q392" s="17"/>
      <c r="R392" s="17"/>
      <c r="S392" s="17"/>
      <c r="T392" s="17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3"/>
      <c r="BP392" s="13"/>
    </row>
    <row r="393" customFormat="false" ht="12.75" hidden="false" customHeight="false" outlineLevel="0" collapsed="false">
      <c r="A393" s="41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7"/>
      <c r="Q393" s="17"/>
      <c r="R393" s="17"/>
      <c r="S393" s="17"/>
      <c r="T393" s="17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3"/>
      <c r="BP393" s="13"/>
    </row>
    <row r="394" customFormat="false" ht="12.75" hidden="false" customHeight="false" outlineLevel="0" collapsed="false">
      <c r="A394" s="41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7"/>
      <c r="Q394" s="17"/>
      <c r="R394" s="17"/>
      <c r="S394" s="17"/>
      <c r="T394" s="17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3"/>
      <c r="BP394" s="13"/>
    </row>
    <row r="395" customFormat="false" ht="12.75" hidden="false" customHeight="false" outlineLevel="0" collapsed="false">
      <c r="A395" s="41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7"/>
      <c r="Q395" s="17"/>
      <c r="R395" s="17"/>
      <c r="S395" s="17"/>
      <c r="T395" s="17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3"/>
      <c r="BP395" s="13"/>
    </row>
    <row r="396" customFormat="false" ht="12.75" hidden="false" customHeight="false" outlineLevel="0" collapsed="false">
      <c r="A396" s="41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7"/>
      <c r="Q396" s="17"/>
      <c r="R396" s="17"/>
      <c r="S396" s="17"/>
      <c r="T396" s="17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3"/>
      <c r="BP396" s="13"/>
    </row>
    <row r="397" customFormat="false" ht="12.75" hidden="false" customHeight="false" outlineLevel="0" collapsed="false">
      <c r="A397" s="41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7"/>
      <c r="Q397" s="17"/>
      <c r="R397" s="17"/>
      <c r="S397" s="17"/>
      <c r="T397" s="17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3"/>
      <c r="BP397" s="13"/>
    </row>
    <row r="398" customFormat="false" ht="12.75" hidden="false" customHeight="false" outlineLevel="0" collapsed="false">
      <c r="A398" s="41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7"/>
      <c r="Q398" s="17"/>
      <c r="R398" s="17"/>
      <c r="S398" s="17"/>
      <c r="T398" s="17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3"/>
      <c r="BP398" s="13"/>
    </row>
    <row r="399" customFormat="false" ht="12.75" hidden="false" customHeight="false" outlineLevel="0" collapsed="false">
      <c r="A399" s="41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7"/>
      <c r="Q399" s="17"/>
      <c r="R399" s="17"/>
      <c r="S399" s="17"/>
      <c r="T399" s="17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3"/>
      <c r="BP399" s="13"/>
    </row>
    <row r="400" customFormat="false" ht="12.75" hidden="false" customHeight="false" outlineLevel="0" collapsed="false">
      <c r="A400" s="41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7"/>
      <c r="Q400" s="17"/>
      <c r="R400" s="17"/>
      <c r="S400" s="17"/>
      <c r="T400" s="17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3"/>
      <c r="BP400" s="13"/>
    </row>
    <row r="401" customFormat="false" ht="12.75" hidden="false" customHeight="false" outlineLevel="0" collapsed="false">
      <c r="A401" s="41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7"/>
      <c r="Q401" s="17"/>
      <c r="R401" s="17"/>
      <c r="S401" s="17"/>
      <c r="T401" s="17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3"/>
      <c r="BP401" s="13"/>
    </row>
    <row r="402" customFormat="false" ht="12.75" hidden="false" customHeight="false" outlineLevel="0" collapsed="false">
      <c r="A402" s="41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7"/>
      <c r="Q402" s="17"/>
      <c r="R402" s="17"/>
      <c r="S402" s="17"/>
      <c r="T402" s="17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3"/>
      <c r="BP402" s="13"/>
    </row>
    <row r="403" customFormat="false" ht="12.75" hidden="false" customHeight="false" outlineLevel="0" collapsed="false">
      <c r="A403" s="41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7"/>
      <c r="Q403" s="17"/>
      <c r="R403" s="17"/>
      <c r="S403" s="17"/>
      <c r="T403" s="17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3"/>
      <c r="BP403" s="13"/>
    </row>
    <row r="404" customFormat="false" ht="12.75" hidden="false" customHeight="false" outlineLevel="0" collapsed="false">
      <c r="A404" s="41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7"/>
      <c r="Q404" s="17"/>
      <c r="R404" s="17"/>
      <c r="S404" s="17"/>
      <c r="T404" s="17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3"/>
      <c r="BP404" s="13"/>
    </row>
    <row r="405" customFormat="false" ht="12.75" hidden="false" customHeight="false" outlineLevel="0" collapsed="false">
      <c r="A405" s="41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7"/>
      <c r="Q405" s="17"/>
      <c r="R405" s="17"/>
      <c r="S405" s="17"/>
      <c r="T405" s="17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3"/>
      <c r="BP405" s="13"/>
    </row>
    <row r="406" customFormat="false" ht="12.75" hidden="false" customHeight="false" outlineLevel="0" collapsed="false">
      <c r="A406" s="41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7"/>
      <c r="Q406" s="17"/>
      <c r="R406" s="17"/>
      <c r="S406" s="17"/>
      <c r="T406" s="17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3"/>
      <c r="BP406" s="13"/>
    </row>
    <row r="407" customFormat="false" ht="12.75" hidden="false" customHeight="false" outlineLevel="0" collapsed="false">
      <c r="A407" s="41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7"/>
      <c r="Q407" s="17"/>
      <c r="R407" s="17"/>
      <c r="S407" s="17"/>
      <c r="T407" s="17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3"/>
      <c r="BP407" s="13"/>
    </row>
    <row r="408" customFormat="false" ht="12.75" hidden="false" customHeight="false" outlineLevel="0" collapsed="false">
      <c r="A408" s="41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7"/>
      <c r="Q408" s="17"/>
      <c r="R408" s="17"/>
      <c r="S408" s="17"/>
      <c r="T408" s="17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3"/>
      <c r="BP408" s="13"/>
    </row>
    <row r="409" customFormat="false" ht="12.75" hidden="false" customHeight="false" outlineLevel="0" collapsed="false">
      <c r="A409" s="41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7"/>
      <c r="Q409" s="17"/>
      <c r="R409" s="17"/>
      <c r="S409" s="17"/>
      <c r="T409" s="17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3"/>
      <c r="BP409" s="13"/>
    </row>
    <row r="410" customFormat="false" ht="12.75" hidden="false" customHeight="false" outlineLevel="0" collapsed="false">
      <c r="A410" s="41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7"/>
      <c r="Q410" s="17"/>
      <c r="R410" s="17"/>
      <c r="S410" s="17"/>
      <c r="T410" s="17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3"/>
      <c r="BP410" s="13"/>
    </row>
    <row r="411" customFormat="false" ht="12.75" hidden="false" customHeight="false" outlineLevel="0" collapsed="false">
      <c r="A411" s="41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7"/>
      <c r="Q411" s="17"/>
      <c r="R411" s="17"/>
      <c r="S411" s="17"/>
      <c r="T411" s="17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3"/>
      <c r="BP411" s="13"/>
    </row>
    <row r="412" customFormat="false" ht="12.75" hidden="false" customHeight="false" outlineLevel="0" collapsed="false">
      <c r="A412" s="41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7"/>
      <c r="Q412" s="17"/>
      <c r="R412" s="17"/>
      <c r="S412" s="17"/>
      <c r="T412" s="17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3"/>
      <c r="BP412" s="13"/>
    </row>
    <row r="413" customFormat="false" ht="12.75" hidden="false" customHeight="false" outlineLevel="0" collapsed="false">
      <c r="A413" s="41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7"/>
      <c r="Q413" s="17"/>
      <c r="R413" s="17"/>
      <c r="S413" s="17"/>
      <c r="T413" s="17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3"/>
      <c r="BP413" s="13"/>
    </row>
    <row r="414" customFormat="false" ht="12.75" hidden="false" customHeight="false" outlineLevel="0" collapsed="false">
      <c r="A414" s="41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7"/>
      <c r="Q414" s="17"/>
      <c r="R414" s="17"/>
      <c r="S414" s="17"/>
      <c r="T414" s="17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3"/>
      <c r="BP414" s="13"/>
    </row>
    <row r="415" customFormat="false" ht="12.75" hidden="false" customHeight="false" outlineLevel="0" collapsed="false">
      <c r="A415" s="41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7"/>
      <c r="Q415" s="17"/>
      <c r="R415" s="17"/>
      <c r="S415" s="17"/>
      <c r="T415" s="17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3"/>
      <c r="BP415" s="13"/>
    </row>
    <row r="416" customFormat="false" ht="12.75" hidden="false" customHeight="false" outlineLevel="0" collapsed="false">
      <c r="A416" s="41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7"/>
      <c r="Q416" s="17"/>
      <c r="R416" s="17"/>
      <c r="S416" s="17"/>
      <c r="T416" s="17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3"/>
      <c r="BP416" s="13"/>
    </row>
    <row r="417" customFormat="false" ht="12.75" hidden="false" customHeight="false" outlineLevel="0" collapsed="false">
      <c r="A417" s="41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7"/>
      <c r="Q417" s="17"/>
      <c r="R417" s="17"/>
      <c r="S417" s="17"/>
      <c r="T417" s="17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3"/>
      <c r="BP417" s="13"/>
    </row>
    <row r="418" customFormat="false" ht="12.75" hidden="false" customHeight="false" outlineLevel="0" collapsed="false">
      <c r="A418" s="41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7"/>
      <c r="Q418" s="17"/>
      <c r="R418" s="17"/>
      <c r="S418" s="17"/>
      <c r="T418" s="17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3"/>
      <c r="BP418" s="13"/>
    </row>
    <row r="419" customFormat="false" ht="12.75" hidden="false" customHeight="false" outlineLevel="0" collapsed="false">
      <c r="A419" s="41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7"/>
      <c r="Q419" s="17"/>
      <c r="R419" s="17"/>
      <c r="S419" s="17"/>
      <c r="T419" s="17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3"/>
      <c r="BP419" s="13"/>
    </row>
    <row r="420" customFormat="false" ht="12.75" hidden="false" customHeight="false" outlineLevel="0" collapsed="false">
      <c r="A420" s="41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7"/>
      <c r="Q420" s="17"/>
      <c r="R420" s="17"/>
      <c r="S420" s="17"/>
      <c r="T420" s="17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3"/>
      <c r="BP420" s="13"/>
    </row>
    <row r="421" customFormat="false" ht="12.75" hidden="false" customHeight="false" outlineLevel="0" collapsed="false">
      <c r="A421" s="41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7"/>
      <c r="Q421" s="17"/>
      <c r="R421" s="17"/>
      <c r="S421" s="17"/>
      <c r="T421" s="17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3"/>
      <c r="BP421" s="13"/>
    </row>
    <row r="422" customFormat="false" ht="12.75" hidden="false" customHeight="false" outlineLevel="0" collapsed="false">
      <c r="A422" s="41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7"/>
      <c r="Q422" s="17"/>
      <c r="R422" s="17"/>
      <c r="S422" s="17"/>
      <c r="T422" s="17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3"/>
      <c r="BP422" s="13"/>
    </row>
    <row r="423" customFormat="false" ht="12.75" hidden="false" customHeight="false" outlineLevel="0" collapsed="false">
      <c r="A423" s="41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7"/>
      <c r="Q423" s="17"/>
      <c r="R423" s="17"/>
      <c r="S423" s="17"/>
      <c r="T423" s="17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3"/>
      <c r="BP423" s="13"/>
    </row>
    <row r="424" customFormat="false" ht="12.75" hidden="false" customHeight="false" outlineLevel="0" collapsed="false">
      <c r="A424" s="41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7"/>
      <c r="Q424" s="17"/>
      <c r="R424" s="17"/>
      <c r="S424" s="17"/>
      <c r="T424" s="17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3"/>
      <c r="BP424" s="13"/>
    </row>
    <row r="425" customFormat="false" ht="12.75" hidden="false" customHeight="false" outlineLevel="0" collapsed="false">
      <c r="A425" s="41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7"/>
      <c r="Q425" s="17"/>
      <c r="R425" s="17"/>
      <c r="S425" s="17"/>
      <c r="T425" s="17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3"/>
      <c r="BP425" s="13"/>
    </row>
    <row r="426" customFormat="false" ht="12.75" hidden="false" customHeight="false" outlineLevel="0" collapsed="false">
      <c r="A426" s="41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7"/>
      <c r="Q426" s="17"/>
      <c r="R426" s="17"/>
      <c r="S426" s="17"/>
      <c r="T426" s="17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3"/>
      <c r="BP426" s="13"/>
    </row>
    <row r="427" customFormat="false" ht="12.75" hidden="false" customHeight="false" outlineLevel="0" collapsed="false">
      <c r="A427" s="41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7"/>
      <c r="Q427" s="17"/>
      <c r="R427" s="17"/>
      <c r="S427" s="17"/>
      <c r="T427" s="17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3"/>
      <c r="BP427" s="13"/>
    </row>
    <row r="428" customFormat="false" ht="12.75" hidden="false" customHeight="false" outlineLevel="0" collapsed="false">
      <c r="A428" s="41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7"/>
      <c r="Q428" s="17"/>
      <c r="R428" s="17"/>
      <c r="S428" s="17"/>
      <c r="T428" s="17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3"/>
      <c r="BP428" s="13"/>
    </row>
    <row r="429" customFormat="false" ht="12.75" hidden="false" customHeight="false" outlineLevel="0" collapsed="false">
      <c r="A429" s="41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7"/>
      <c r="Q429" s="17"/>
      <c r="R429" s="17"/>
      <c r="S429" s="17"/>
      <c r="T429" s="17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3"/>
      <c r="BP429" s="13"/>
    </row>
    <row r="430" customFormat="false" ht="12.75" hidden="false" customHeight="false" outlineLevel="0" collapsed="false">
      <c r="A430" s="41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7"/>
      <c r="Q430" s="17"/>
      <c r="R430" s="17"/>
      <c r="S430" s="17"/>
      <c r="T430" s="17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3"/>
      <c r="BP430" s="13"/>
    </row>
    <row r="431" customFormat="false" ht="12.75" hidden="false" customHeight="false" outlineLevel="0" collapsed="false">
      <c r="A431" s="41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7"/>
      <c r="Q431" s="17"/>
      <c r="R431" s="17"/>
      <c r="S431" s="17"/>
      <c r="T431" s="17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3"/>
      <c r="BP431" s="13"/>
    </row>
    <row r="432" customFormat="false" ht="12.75" hidden="false" customHeight="false" outlineLevel="0" collapsed="false">
      <c r="A432" s="41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7"/>
      <c r="Q432" s="17"/>
      <c r="R432" s="17"/>
      <c r="S432" s="17"/>
      <c r="T432" s="17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3"/>
      <c r="BP432" s="13"/>
    </row>
    <row r="433" customFormat="false" ht="12.75" hidden="false" customHeight="false" outlineLevel="0" collapsed="false">
      <c r="A433" s="41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7"/>
      <c r="Q433" s="17"/>
      <c r="R433" s="17"/>
      <c r="S433" s="17"/>
      <c r="T433" s="17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3"/>
      <c r="BP433" s="13"/>
    </row>
    <row r="434" customFormat="false" ht="12.75" hidden="false" customHeight="false" outlineLevel="0" collapsed="false">
      <c r="A434" s="41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7"/>
      <c r="Q434" s="17"/>
      <c r="R434" s="17"/>
      <c r="S434" s="17"/>
      <c r="T434" s="17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3"/>
      <c r="BP434" s="13"/>
    </row>
    <row r="435" customFormat="false" ht="12.75" hidden="false" customHeight="false" outlineLevel="0" collapsed="false">
      <c r="A435" s="41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7"/>
      <c r="Q435" s="17"/>
      <c r="R435" s="17"/>
      <c r="S435" s="17"/>
      <c r="T435" s="17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3"/>
      <c r="BP435" s="13"/>
    </row>
    <row r="436" customFormat="false" ht="12.75" hidden="false" customHeight="false" outlineLevel="0" collapsed="false">
      <c r="A436" s="41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7"/>
      <c r="Q436" s="17"/>
      <c r="R436" s="17"/>
      <c r="S436" s="17"/>
      <c r="T436" s="17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3"/>
      <c r="BP436" s="13"/>
    </row>
    <row r="437" customFormat="false" ht="12.75" hidden="false" customHeight="false" outlineLevel="0" collapsed="false">
      <c r="A437" s="41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7"/>
      <c r="Q437" s="17"/>
      <c r="R437" s="17"/>
      <c r="S437" s="17"/>
      <c r="T437" s="17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3"/>
      <c r="BP437" s="13"/>
    </row>
    <row r="438" customFormat="false" ht="12.75" hidden="false" customHeight="false" outlineLevel="0" collapsed="false">
      <c r="A438" s="41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7"/>
      <c r="Q438" s="17"/>
      <c r="R438" s="17"/>
      <c r="S438" s="17"/>
      <c r="T438" s="17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3"/>
      <c r="BP438" s="13"/>
    </row>
    <row r="439" customFormat="false" ht="12.75" hidden="false" customHeight="false" outlineLevel="0" collapsed="false">
      <c r="A439" s="41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7"/>
      <c r="Q439" s="17"/>
      <c r="R439" s="17"/>
      <c r="S439" s="17"/>
      <c r="T439" s="17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3"/>
      <c r="BP439" s="13"/>
    </row>
    <row r="440" customFormat="false" ht="12.75" hidden="false" customHeight="false" outlineLevel="0" collapsed="false">
      <c r="A440" s="41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7"/>
      <c r="Q440" s="17"/>
      <c r="R440" s="17"/>
      <c r="S440" s="17"/>
      <c r="T440" s="17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3"/>
      <c r="BP440" s="13"/>
    </row>
    <row r="441" customFormat="false" ht="12.75" hidden="false" customHeight="false" outlineLevel="0" collapsed="false">
      <c r="A441" s="41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7"/>
      <c r="Q441" s="17"/>
      <c r="R441" s="17"/>
      <c r="S441" s="17"/>
      <c r="T441" s="17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3"/>
      <c r="BP441" s="13"/>
    </row>
    <row r="442" customFormat="false" ht="12.75" hidden="false" customHeight="false" outlineLevel="0" collapsed="false">
      <c r="A442" s="41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7"/>
      <c r="Q442" s="17"/>
      <c r="R442" s="17"/>
      <c r="S442" s="17"/>
      <c r="T442" s="17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3"/>
      <c r="BP442" s="13"/>
    </row>
    <row r="443" customFormat="false" ht="12.75" hidden="false" customHeight="false" outlineLevel="0" collapsed="false">
      <c r="A443" s="41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7"/>
      <c r="Q443" s="17"/>
      <c r="R443" s="17"/>
      <c r="S443" s="17"/>
      <c r="T443" s="17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3"/>
      <c r="BP443" s="13"/>
    </row>
    <row r="444" customFormat="false" ht="12.75" hidden="false" customHeight="false" outlineLevel="0" collapsed="false">
      <c r="A444" s="41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7"/>
      <c r="Q444" s="17"/>
      <c r="R444" s="17"/>
      <c r="S444" s="17"/>
      <c r="T444" s="17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3"/>
      <c r="BP444" s="13"/>
    </row>
    <row r="445" customFormat="false" ht="12.75" hidden="false" customHeight="false" outlineLevel="0" collapsed="false">
      <c r="A445" s="41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7"/>
      <c r="Q445" s="17"/>
      <c r="R445" s="17"/>
      <c r="S445" s="17"/>
      <c r="T445" s="17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3"/>
      <c r="BP445" s="13"/>
    </row>
    <row r="446" customFormat="false" ht="12.75" hidden="false" customHeight="false" outlineLevel="0" collapsed="false">
      <c r="A446" s="41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7"/>
      <c r="Q446" s="17"/>
      <c r="R446" s="17"/>
      <c r="S446" s="17"/>
      <c r="T446" s="17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3"/>
      <c r="BP446" s="13"/>
    </row>
    <row r="447" customFormat="false" ht="12.75" hidden="false" customHeight="false" outlineLevel="0" collapsed="false">
      <c r="A447" s="41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7"/>
      <c r="Q447" s="17"/>
      <c r="R447" s="17"/>
      <c r="S447" s="17"/>
      <c r="T447" s="17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3"/>
      <c r="BP447" s="13"/>
    </row>
    <row r="448" customFormat="false" ht="12.75" hidden="false" customHeight="false" outlineLevel="0" collapsed="false">
      <c r="A448" s="41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7"/>
      <c r="Q448" s="17"/>
      <c r="R448" s="17"/>
      <c r="S448" s="17"/>
      <c r="T448" s="17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3"/>
      <c r="BP448" s="13"/>
    </row>
    <row r="449" customFormat="false" ht="12.75" hidden="false" customHeight="false" outlineLevel="0" collapsed="false">
      <c r="A449" s="41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7"/>
      <c r="Q449" s="17"/>
      <c r="R449" s="17"/>
      <c r="S449" s="17"/>
      <c r="T449" s="17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3"/>
      <c r="BP449" s="13"/>
    </row>
    <row r="450" customFormat="false" ht="12.75" hidden="false" customHeight="false" outlineLevel="0" collapsed="false">
      <c r="A450" s="41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7"/>
      <c r="Q450" s="17"/>
      <c r="R450" s="17"/>
      <c r="S450" s="17"/>
      <c r="T450" s="17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3"/>
      <c r="BP450" s="13"/>
    </row>
    <row r="451" customFormat="false" ht="12.75" hidden="false" customHeight="false" outlineLevel="0" collapsed="false">
      <c r="A451" s="41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7"/>
      <c r="Q451" s="17"/>
      <c r="R451" s="17"/>
      <c r="S451" s="17"/>
      <c r="T451" s="17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3"/>
      <c r="BP451" s="13"/>
    </row>
    <row r="452" customFormat="false" ht="12.75" hidden="false" customHeight="false" outlineLevel="0" collapsed="false">
      <c r="A452" s="41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7"/>
      <c r="Q452" s="17"/>
      <c r="R452" s="17"/>
      <c r="S452" s="17"/>
      <c r="T452" s="17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3"/>
      <c r="BP452" s="13"/>
    </row>
    <row r="453" customFormat="false" ht="12.75" hidden="false" customHeight="false" outlineLevel="0" collapsed="false">
      <c r="A453" s="41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7"/>
      <c r="Q453" s="17"/>
      <c r="R453" s="17"/>
      <c r="S453" s="17"/>
      <c r="T453" s="17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3"/>
      <c r="BP453" s="13"/>
    </row>
    <row r="454" customFormat="false" ht="12.75" hidden="false" customHeight="false" outlineLevel="0" collapsed="false">
      <c r="A454" s="41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7"/>
      <c r="Q454" s="17"/>
      <c r="R454" s="17"/>
      <c r="S454" s="17"/>
      <c r="T454" s="17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3"/>
      <c r="BP454" s="13"/>
    </row>
    <row r="455" customFormat="false" ht="12.75" hidden="false" customHeight="false" outlineLevel="0" collapsed="false">
      <c r="A455" s="41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7"/>
      <c r="Q455" s="17"/>
      <c r="R455" s="17"/>
      <c r="S455" s="17"/>
      <c r="T455" s="17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3"/>
      <c r="BP455" s="13"/>
    </row>
    <row r="456" customFormat="false" ht="12.75" hidden="false" customHeight="false" outlineLevel="0" collapsed="false">
      <c r="A456" s="41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7"/>
      <c r="Q456" s="17"/>
      <c r="R456" s="17"/>
      <c r="S456" s="17"/>
      <c r="T456" s="17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3"/>
      <c r="BP456" s="13"/>
    </row>
    <row r="457" customFormat="false" ht="12.75" hidden="false" customHeight="false" outlineLevel="0" collapsed="false">
      <c r="A457" s="41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7"/>
      <c r="Q457" s="17"/>
      <c r="R457" s="17"/>
      <c r="S457" s="17"/>
      <c r="T457" s="17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3"/>
      <c r="BP457" s="13"/>
    </row>
    <row r="458" customFormat="false" ht="12.75" hidden="false" customHeight="false" outlineLevel="0" collapsed="false">
      <c r="A458" s="41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7"/>
      <c r="Q458" s="17"/>
      <c r="R458" s="17"/>
      <c r="S458" s="17"/>
      <c r="T458" s="17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3"/>
      <c r="BP458" s="13"/>
    </row>
    <row r="459" customFormat="false" ht="12.75" hidden="false" customHeight="false" outlineLevel="0" collapsed="false">
      <c r="A459" s="41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7"/>
      <c r="Q459" s="17"/>
      <c r="R459" s="17"/>
      <c r="S459" s="17"/>
      <c r="T459" s="17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3"/>
      <c r="BP459" s="13"/>
    </row>
    <row r="460" customFormat="false" ht="12.75" hidden="false" customHeight="false" outlineLevel="0" collapsed="false">
      <c r="A460" s="41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7"/>
      <c r="Q460" s="17"/>
      <c r="R460" s="17"/>
      <c r="S460" s="17"/>
      <c r="T460" s="17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3"/>
      <c r="BP460" s="13"/>
    </row>
    <row r="461" customFormat="false" ht="12.75" hidden="false" customHeight="false" outlineLevel="0" collapsed="false">
      <c r="A461" s="41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7"/>
      <c r="Q461" s="17"/>
      <c r="R461" s="17"/>
      <c r="S461" s="17"/>
      <c r="T461" s="17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3"/>
      <c r="BP461" s="13"/>
    </row>
    <row r="462" customFormat="false" ht="12.75" hidden="false" customHeight="false" outlineLevel="0" collapsed="false">
      <c r="A462" s="41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7"/>
      <c r="Q462" s="17"/>
      <c r="R462" s="17"/>
      <c r="S462" s="17"/>
      <c r="T462" s="17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3"/>
      <c r="BP462" s="13"/>
    </row>
    <row r="463" customFormat="false" ht="12.75" hidden="false" customHeight="false" outlineLevel="0" collapsed="false">
      <c r="A463" s="41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7"/>
      <c r="Q463" s="17"/>
      <c r="R463" s="17"/>
      <c r="S463" s="17"/>
      <c r="T463" s="17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3"/>
      <c r="BP463" s="13"/>
    </row>
    <row r="464" customFormat="false" ht="12.75" hidden="false" customHeight="false" outlineLevel="0" collapsed="false">
      <c r="A464" s="41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7"/>
      <c r="Q464" s="17"/>
      <c r="R464" s="17"/>
      <c r="S464" s="17"/>
      <c r="T464" s="17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3"/>
      <c r="BP464" s="13"/>
    </row>
    <row r="465" customFormat="false" ht="12.75" hidden="false" customHeight="false" outlineLevel="0" collapsed="false">
      <c r="A465" s="41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7"/>
      <c r="Q465" s="17"/>
      <c r="R465" s="17"/>
      <c r="S465" s="17"/>
      <c r="T465" s="17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3"/>
      <c r="BP465" s="13"/>
    </row>
    <row r="466" customFormat="false" ht="12.75" hidden="false" customHeight="false" outlineLevel="0" collapsed="false">
      <c r="A466" s="41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7"/>
      <c r="Q466" s="17"/>
      <c r="R466" s="17"/>
      <c r="S466" s="17"/>
      <c r="T466" s="17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3"/>
      <c r="BP466" s="13"/>
    </row>
    <row r="467" customFormat="false" ht="12.75" hidden="false" customHeight="false" outlineLevel="0" collapsed="false">
      <c r="A467" s="41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7"/>
      <c r="Q467" s="17"/>
      <c r="R467" s="17"/>
      <c r="S467" s="17"/>
      <c r="T467" s="17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3"/>
      <c r="BP467" s="13"/>
    </row>
    <row r="468" customFormat="false" ht="12.75" hidden="false" customHeight="false" outlineLevel="0" collapsed="false">
      <c r="A468" s="41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7"/>
      <c r="Q468" s="17"/>
      <c r="R468" s="17"/>
      <c r="S468" s="17"/>
      <c r="T468" s="17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3"/>
      <c r="BP468" s="13"/>
    </row>
    <row r="469" customFormat="false" ht="12.75" hidden="false" customHeight="false" outlineLevel="0" collapsed="false">
      <c r="A469" s="41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7"/>
      <c r="Q469" s="17"/>
      <c r="R469" s="17"/>
      <c r="S469" s="17"/>
      <c r="T469" s="17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3"/>
      <c r="BP469" s="13"/>
    </row>
    <row r="470" customFormat="false" ht="12.75" hidden="false" customHeight="false" outlineLevel="0" collapsed="false">
      <c r="A470" s="41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7"/>
      <c r="Q470" s="17"/>
      <c r="R470" s="17"/>
      <c r="S470" s="17"/>
      <c r="T470" s="17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3"/>
      <c r="BP470" s="13"/>
    </row>
    <row r="471" customFormat="false" ht="12.75" hidden="false" customHeight="false" outlineLevel="0" collapsed="false">
      <c r="A471" s="41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7"/>
      <c r="Q471" s="17"/>
      <c r="R471" s="17"/>
      <c r="S471" s="17"/>
      <c r="T471" s="17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3"/>
      <c r="BP471" s="13"/>
    </row>
    <row r="472" customFormat="false" ht="12.75" hidden="false" customHeight="false" outlineLevel="0" collapsed="false">
      <c r="A472" s="41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7"/>
      <c r="Q472" s="17"/>
      <c r="R472" s="17"/>
      <c r="S472" s="17"/>
      <c r="T472" s="17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3"/>
      <c r="BP472" s="13"/>
    </row>
    <row r="473" customFormat="false" ht="12.75" hidden="false" customHeight="false" outlineLevel="0" collapsed="false">
      <c r="A473" s="41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7"/>
      <c r="Q473" s="17"/>
      <c r="R473" s="17"/>
      <c r="S473" s="17"/>
      <c r="T473" s="17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3"/>
      <c r="BP473" s="13"/>
    </row>
    <row r="474" customFormat="false" ht="12.75" hidden="false" customHeight="false" outlineLevel="0" collapsed="false">
      <c r="A474" s="41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7"/>
      <c r="Q474" s="17"/>
      <c r="R474" s="17"/>
      <c r="S474" s="17"/>
      <c r="T474" s="17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3"/>
      <c r="BP474" s="13"/>
    </row>
    <row r="475" customFormat="false" ht="12.75" hidden="false" customHeight="false" outlineLevel="0" collapsed="false">
      <c r="A475" s="41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7"/>
      <c r="Q475" s="17"/>
      <c r="R475" s="17"/>
      <c r="S475" s="17"/>
      <c r="T475" s="17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3"/>
      <c r="BP475" s="13"/>
    </row>
    <row r="476" customFormat="false" ht="12.75" hidden="false" customHeight="false" outlineLevel="0" collapsed="false">
      <c r="A476" s="41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7"/>
      <c r="Q476" s="17"/>
      <c r="R476" s="17"/>
      <c r="S476" s="17"/>
      <c r="T476" s="17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3"/>
      <c r="BP476" s="13"/>
    </row>
    <row r="477" customFormat="false" ht="12.75" hidden="false" customHeight="false" outlineLevel="0" collapsed="false">
      <c r="A477" s="41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7"/>
      <c r="Q477" s="17"/>
      <c r="R477" s="17"/>
      <c r="S477" s="17"/>
      <c r="T477" s="17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3"/>
      <c r="BP477" s="13"/>
    </row>
    <row r="478" customFormat="false" ht="12.75" hidden="false" customHeight="false" outlineLevel="0" collapsed="false">
      <c r="A478" s="41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7"/>
      <c r="Q478" s="17"/>
      <c r="R478" s="17"/>
      <c r="S478" s="17"/>
      <c r="T478" s="17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3"/>
      <c r="BP478" s="13"/>
    </row>
    <row r="479" customFormat="false" ht="12.75" hidden="false" customHeight="false" outlineLevel="0" collapsed="false">
      <c r="A479" s="41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7"/>
      <c r="Q479" s="17"/>
      <c r="R479" s="17"/>
      <c r="S479" s="17"/>
      <c r="T479" s="17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3"/>
      <c r="BP479" s="13"/>
    </row>
    <row r="480" customFormat="false" ht="12.75" hidden="false" customHeight="false" outlineLevel="0" collapsed="false">
      <c r="A480" s="41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7"/>
      <c r="Q480" s="17"/>
      <c r="R480" s="17"/>
      <c r="S480" s="17"/>
      <c r="T480" s="17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3"/>
      <c r="BP480" s="13"/>
    </row>
    <row r="481" customFormat="false" ht="12.75" hidden="false" customHeight="false" outlineLevel="0" collapsed="false">
      <c r="A481" s="41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7"/>
      <c r="Q481" s="17"/>
      <c r="R481" s="17"/>
      <c r="S481" s="17"/>
      <c r="T481" s="17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3"/>
      <c r="BP481" s="13"/>
    </row>
    <row r="482" customFormat="false" ht="12.75" hidden="false" customHeight="false" outlineLevel="0" collapsed="false">
      <c r="A482" s="41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7"/>
      <c r="Q482" s="17"/>
      <c r="R482" s="17"/>
      <c r="S482" s="17"/>
      <c r="T482" s="17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3"/>
      <c r="BP482" s="13"/>
    </row>
    <row r="483" customFormat="false" ht="12.75" hidden="false" customHeight="false" outlineLevel="0" collapsed="false">
      <c r="A483" s="41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7"/>
      <c r="Q483" s="17"/>
      <c r="R483" s="17"/>
      <c r="S483" s="17"/>
      <c r="T483" s="17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3"/>
      <c r="BP483" s="13"/>
    </row>
    <row r="484" customFormat="false" ht="12.75" hidden="false" customHeight="false" outlineLevel="0" collapsed="false">
      <c r="A484" s="41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7"/>
      <c r="Q484" s="17"/>
      <c r="R484" s="17"/>
      <c r="S484" s="17"/>
      <c r="T484" s="17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3"/>
      <c r="BP484" s="13"/>
    </row>
    <row r="485" customFormat="false" ht="12.75" hidden="false" customHeight="false" outlineLevel="0" collapsed="false">
      <c r="A485" s="41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7"/>
      <c r="Q485" s="17"/>
      <c r="R485" s="17"/>
      <c r="S485" s="17"/>
      <c r="T485" s="17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3"/>
      <c r="BP485" s="13"/>
    </row>
    <row r="486" customFormat="false" ht="12.75" hidden="false" customHeight="false" outlineLevel="0" collapsed="false">
      <c r="A486" s="41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7"/>
      <c r="Q486" s="17"/>
      <c r="R486" s="17"/>
      <c r="S486" s="17"/>
      <c r="T486" s="17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3"/>
      <c r="BP486" s="13"/>
    </row>
    <row r="487" customFormat="false" ht="12.75" hidden="false" customHeight="false" outlineLevel="0" collapsed="false">
      <c r="A487" s="41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7"/>
      <c r="Q487" s="17"/>
      <c r="R487" s="17"/>
      <c r="S487" s="17"/>
      <c r="T487" s="17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3"/>
      <c r="BP487" s="13"/>
    </row>
    <row r="488" customFormat="false" ht="12.75" hidden="false" customHeight="false" outlineLevel="0" collapsed="false">
      <c r="A488" s="41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7"/>
      <c r="Q488" s="17"/>
      <c r="R488" s="17"/>
      <c r="S488" s="17"/>
      <c r="T488" s="17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3"/>
      <c r="BP488" s="13"/>
    </row>
    <row r="489" customFormat="false" ht="12.75" hidden="false" customHeight="false" outlineLevel="0" collapsed="false">
      <c r="A489" s="41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7"/>
      <c r="Q489" s="17"/>
      <c r="R489" s="17"/>
      <c r="S489" s="17"/>
      <c r="T489" s="17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3"/>
      <c r="BP489" s="13"/>
    </row>
    <row r="490" customFormat="false" ht="12.75" hidden="false" customHeight="false" outlineLevel="0" collapsed="false">
      <c r="A490" s="41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7"/>
      <c r="Q490" s="17"/>
      <c r="R490" s="17"/>
      <c r="S490" s="17"/>
      <c r="T490" s="17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3"/>
      <c r="BP490" s="13"/>
    </row>
    <row r="491" customFormat="false" ht="12.75" hidden="false" customHeight="false" outlineLevel="0" collapsed="false">
      <c r="A491" s="41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7"/>
      <c r="Q491" s="17"/>
      <c r="R491" s="17"/>
      <c r="S491" s="17"/>
      <c r="T491" s="17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3"/>
      <c r="BP491" s="13"/>
    </row>
    <row r="492" customFormat="false" ht="12.75" hidden="false" customHeight="false" outlineLevel="0" collapsed="false">
      <c r="A492" s="41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7"/>
      <c r="Q492" s="17"/>
      <c r="R492" s="17"/>
      <c r="S492" s="17"/>
      <c r="T492" s="17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3"/>
      <c r="BP492" s="13"/>
    </row>
    <row r="493" customFormat="false" ht="12.75" hidden="false" customHeight="false" outlineLevel="0" collapsed="false">
      <c r="A493" s="41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7"/>
      <c r="Q493" s="17"/>
      <c r="R493" s="17"/>
      <c r="S493" s="17"/>
      <c r="T493" s="17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3"/>
      <c r="BP493" s="13"/>
    </row>
    <row r="494" customFormat="false" ht="12.75" hidden="false" customHeight="false" outlineLevel="0" collapsed="false">
      <c r="A494" s="41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7"/>
      <c r="Q494" s="17"/>
      <c r="R494" s="17"/>
      <c r="S494" s="17"/>
      <c r="T494" s="17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3"/>
      <c r="BP494" s="13"/>
    </row>
    <row r="495" customFormat="false" ht="12.75" hidden="false" customHeight="false" outlineLevel="0" collapsed="false">
      <c r="A495" s="41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7"/>
      <c r="Q495" s="17"/>
      <c r="R495" s="17"/>
      <c r="S495" s="17"/>
      <c r="T495" s="17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3"/>
      <c r="BP495" s="13"/>
    </row>
    <row r="496" customFormat="false" ht="12.75" hidden="false" customHeight="false" outlineLevel="0" collapsed="false">
      <c r="A496" s="41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7"/>
      <c r="Q496" s="17"/>
      <c r="R496" s="17"/>
      <c r="S496" s="17"/>
      <c r="T496" s="17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3"/>
      <c r="BP496" s="13"/>
    </row>
    <row r="497" customFormat="false" ht="12.75" hidden="false" customHeight="false" outlineLevel="0" collapsed="false">
      <c r="A497" s="41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7"/>
      <c r="Q497" s="17"/>
      <c r="R497" s="17"/>
      <c r="S497" s="17"/>
      <c r="T497" s="17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3"/>
      <c r="BP497" s="13"/>
    </row>
    <row r="498" customFormat="false" ht="12.75" hidden="false" customHeight="false" outlineLevel="0" collapsed="false">
      <c r="A498" s="41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7"/>
      <c r="Q498" s="17"/>
      <c r="R498" s="17"/>
      <c r="S498" s="17"/>
      <c r="T498" s="17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3"/>
      <c r="BP498" s="13"/>
    </row>
    <row r="499" customFormat="false" ht="12.75" hidden="false" customHeight="false" outlineLevel="0" collapsed="false">
      <c r="A499" s="41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7"/>
      <c r="Q499" s="17"/>
      <c r="R499" s="17"/>
      <c r="S499" s="17"/>
      <c r="T499" s="17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3"/>
      <c r="BP499" s="13"/>
    </row>
    <row r="500" customFormat="false" ht="12.75" hidden="false" customHeight="false" outlineLevel="0" collapsed="false">
      <c r="A500" s="41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7"/>
      <c r="Q500" s="17"/>
      <c r="R500" s="17"/>
      <c r="S500" s="17"/>
      <c r="T500" s="17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3"/>
      <c r="BP500" s="13"/>
    </row>
    <row r="501" customFormat="false" ht="12.75" hidden="false" customHeight="false" outlineLevel="0" collapsed="false">
      <c r="A501" s="41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7"/>
      <c r="Q501" s="17"/>
      <c r="R501" s="17"/>
      <c r="S501" s="17"/>
      <c r="T501" s="17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3"/>
      <c r="BP501" s="13"/>
    </row>
    <row r="502" customFormat="false" ht="12.75" hidden="false" customHeight="false" outlineLevel="0" collapsed="false">
      <c r="A502" s="41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7"/>
      <c r="Q502" s="17"/>
      <c r="R502" s="17"/>
      <c r="S502" s="17"/>
      <c r="T502" s="17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3"/>
      <c r="BP502" s="13"/>
    </row>
    <row r="503" customFormat="false" ht="12.75" hidden="false" customHeight="false" outlineLevel="0" collapsed="false">
      <c r="A503" s="41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7"/>
      <c r="Q503" s="17"/>
      <c r="R503" s="17"/>
      <c r="S503" s="17"/>
      <c r="T503" s="17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3"/>
      <c r="BP503" s="13"/>
    </row>
    <row r="504" customFormat="false" ht="12.75" hidden="false" customHeight="false" outlineLevel="0" collapsed="false">
      <c r="A504" s="41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7"/>
      <c r="Q504" s="17"/>
      <c r="R504" s="17"/>
      <c r="S504" s="17"/>
      <c r="T504" s="17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3"/>
      <c r="BP504" s="13"/>
    </row>
    <row r="505" customFormat="false" ht="12.75" hidden="false" customHeight="false" outlineLevel="0" collapsed="false">
      <c r="A505" s="41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7"/>
      <c r="Q505" s="17"/>
      <c r="R505" s="17"/>
      <c r="S505" s="17"/>
      <c r="T505" s="17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3"/>
      <c r="BP505" s="13"/>
    </row>
    <row r="506" customFormat="false" ht="12.75" hidden="false" customHeight="false" outlineLevel="0" collapsed="false">
      <c r="A506" s="41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7"/>
      <c r="Q506" s="17"/>
      <c r="R506" s="17"/>
      <c r="S506" s="17"/>
      <c r="T506" s="17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3"/>
      <c r="BP506" s="13"/>
    </row>
    <row r="507" customFormat="false" ht="12.75" hidden="false" customHeight="false" outlineLevel="0" collapsed="false">
      <c r="A507" s="41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7"/>
      <c r="Q507" s="17"/>
      <c r="R507" s="17"/>
      <c r="S507" s="17"/>
      <c r="T507" s="17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3"/>
      <c r="BP507" s="13"/>
    </row>
    <row r="508" customFormat="false" ht="12.75" hidden="false" customHeight="false" outlineLevel="0" collapsed="false">
      <c r="A508" s="41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7"/>
      <c r="Q508" s="17"/>
      <c r="R508" s="17"/>
      <c r="S508" s="17"/>
      <c r="T508" s="17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3"/>
      <c r="BP508" s="13"/>
    </row>
    <row r="509" customFormat="false" ht="12.75" hidden="false" customHeight="false" outlineLevel="0" collapsed="false">
      <c r="A509" s="41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7"/>
      <c r="Q509" s="17"/>
      <c r="R509" s="17"/>
      <c r="S509" s="17"/>
      <c r="T509" s="17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3"/>
      <c r="BP509" s="13"/>
    </row>
    <row r="510" customFormat="false" ht="12.75" hidden="false" customHeight="false" outlineLevel="0" collapsed="false">
      <c r="A510" s="41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7"/>
      <c r="Q510" s="17"/>
      <c r="R510" s="17"/>
      <c r="S510" s="17"/>
      <c r="T510" s="17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3"/>
      <c r="BP510" s="13"/>
    </row>
    <row r="511" customFormat="false" ht="12.75" hidden="false" customHeight="false" outlineLevel="0" collapsed="false">
      <c r="A511" s="41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7"/>
      <c r="Q511" s="17"/>
      <c r="R511" s="17"/>
      <c r="S511" s="17"/>
      <c r="T511" s="17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3"/>
      <c r="BP511" s="13"/>
    </row>
    <row r="512" customFormat="false" ht="12.75" hidden="false" customHeight="false" outlineLevel="0" collapsed="false">
      <c r="A512" s="41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7"/>
      <c r="Q512" s="17"/>
      <c r="R512" s="17"/>
      <c r="S512" s="17"/>
      <c r="T512" s="17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3"/>
      <c r="BP512" s="13"/>
    </row>
    <row r="513" customFormat="false" ht="12.75" hidden="false" customHeight="false" outlineLevel="0" collapsed="false">
      <c r="A513" s="41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7"/>
      <c r="Q513" s="17"/>
      <c r="R513" s="17"/>
      <c r="S513" s="17"/>
      <c r="T513" s="17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3"/>
      <c r="BP513" s="13"/>
    </row>
    <row r="514" customFormat="false" ht="12.75" hidden="false" customHeight="false" outlineLevel="0" collapsed="false">
      <c r="A514" s="41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7"/>
      <c r="Q514" s="17"/>
      <c r="R514" s="17"/>
      <c r="S514" s="17"/>
      <c r="T514" s="17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3"/>
      <c r="BP514" s="13"/>
    </row>
    <row r="515" customFormat="false" ht="12.75" hidden="false" customHeight="false" outlineLevel="0" collapsed="false">
      <c r="A515" s="41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7"/>
      <c r="Q515" s="17"/>
      <c r="R515" s="17"/>
      <c r="S515" s="17"/>
      <c r="T515" s="17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3"/>
      <c r="BP515" s="13"/>
    </row>
    <row r="516" customFormat="false" ht="12.75" hidden="false" customHeight="false" outlineLevel="0" collapsed="false">
      <c r="A516" s="41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7"/>
      <c r="Q516" s="17"/>
      <c r="R516" s="17"/>
      <c r="S516" s="17"/>
      <c r="T516" s="17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3"/>
      <c r="BP516" s="13"/>
    </row>
    <row r="517" customFormat="false" ht="12.75" hidden="false" customHeight="false" outlineLevel="0" collapsed="false">
      <c r="A517" s="41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7"/>
      <c r="Q517" s="17"/>
      <c r="R517" s="17"/>
      <c r="S517" s="17"/>
      <c r="T517" s="17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3"/>
      <c r="BP517" s="13"/>
    </row>
    <row r="518" customFormat="false" ht="12.75" hidden="false" customHeight="false" outlineLevel="0" collapsed="false">
      <c r="A518" s="41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7"/>
      <c r="Q518" s="17"/>
      <c r="R518" s="17"/>
      <c r="S518" s="17"/>
      <c r="T518" s="17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3"/>
      <c r="BP518" s="13"/>
    </row>
    <row r="519" customFormat="false" ht="12.75" hidden="false" customHeight="false" outlineLevel="0" collapsed="false">
      <c r="A519" s="41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7"/>
      <c r="Q519" s="17"/>
      <c r="R519" s="17"/>
      <c r="S519" s="17"/>
      <c r="T519" s="17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3"/>
      <c r="BP519" s="13"/>
    </row>
    <row r="520" customFormat="false" ht="12.75" hidden="false" customHeight="false" outlineLevel="0" collapsed="false">
      <c r="A520" s="41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7"/>
      <c r="Q520" s="17"/>
      <c r="R520" s="17"/>
      <c r="S520" s="17"/>
      <c r="T520" s="17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3"/>
      <c r="BP520" s="13"/>
    </row>
    <row r="521" customFormat="false" ht="12.75" hidden="false" customHeight="false" outlineLevel="0" collapsed="false">
      <c r="A521" s="41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7"/>
      <c r="Q521" s="17"/>
      <c r="R521" s="17"/>
      <c r="S521" s="17"/>
      <c r="T521" s="17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3"/>
      <c r="BP521" s="13"/>
    </row>
    <row r="522" customFormat="false" ht="12.75" hidden="false" customHeight="false" outlineLevel="0" collapsed="false">
      <c r="A522" s="41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7"/>
      <c r="Q522" s="17"/>
      <c r="R522" s="17"/>
      <c r="S522" s="17"/>
      <c r="T522" s="17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3"/>
      <c r="BP522" s="13"/>
    </row>
    <row r="523" customFormat="false" ht="12.75" hidden="false" customHeight="false" outlineLevel="0" collapsed="false">
      <c r="A523" s="41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7"/>
      <c r="Q523" s="17"/>
      <c r="R523" s="17"/>
      <c r="S523" s="17"/>
      <c r="T523" s="17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3"/>
      <c r="BP523" s="13"/>
    </row>
    <row r="524" customFormat="false" ht="12.75" hidden="false" customHeight="false" outlineLevel="0" collapsed="false">
      <c r="A524" s="41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7"/>
      <c r="Q524" s="17"/>
      <c r="R524" s="17"/>
      <c r="S524" s="17"/>
      <c r="T524" s="17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3"/>
      <c r="BP524" s="13"/>
    </row>
    <row r="525" customFormat="false" ht="12.75" hidden="false" customHeight="false" outlineLevel="0" collapsed="false">
      <c r="A525" s="41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7"/>
      <c r="Q525" s="17"/>
      <c r="R525" s="17"/>
      <c r="S525" s="17"/>
      <c r="T525" s="17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3"/>
      <c r="BP525" s="13"/>
    </row>
    <row r="526" customFormat="false" ht="12.75" hidden="false" customHeight="false" outlineLevel="0" collapsed="false">
      <c r="A526" s="41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7"/>
      <c r="Q526" s="17"/>
      <c r="R526" s="17"/>
      <c r="S526" s="17"/>
      <c r="T526" s="17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3"/>
      <c r="BP526" s="13"/>
    </row>
    <row r="527" customFormat="false" ht="12.75" hidden="false" customHeight="false" outlineLevel="0" collapsed="false">
      <c r="A527" s="41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7"/>
      <c r="Q527" s="17"/>
      <c r="R527" s="17"/>
      <c r="S527" s="17"/>
      <c r="T527" s="17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3"/>
      <c r="BP527" s="13"/>
    </row>
    <row r="528" customFormat="false" ht="12.75" hidden="false" customHeight="false" outlineLevel="0" collapsed="false">
      <c r="A528" s="41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7"/>
      <c r="Q528" s="17"/>
      <c r="R528" s="17"/>
      <c r="S528" s="17"/>
      <c r="T528" s="17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3"/>
      <c r="BP528" s="13"/>
    </row>
    <row r="529" customFormat="false" ht="12.75" hidden="false" customHeight="false" outlineLevel="0" collapsed="false">
      <c r="A529" s="41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7"/>
      <c r="Q529" s="17"/>
      <c r="R529" s="17"/>
      <c r="S529" s="17"/>
      <c r="T529" s="17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3"/>
      <c r="BP529" s="13"/>
    </row>
    <row r="530" customFormat="false" ht="12.75" hidden="false" customHeight="false" outlineLevel="0" collapsed="false">
      <c r="A530" s="41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7"/>
      <c r="Q530" s="17"/>
      <c r="R530" s="17"/>
      <c r="S530" s="17"/>
      <c r="T530" s="17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3"/>
      <c r="BP530" s="13"/>
    </row>
    <row r="531" customFormat="false" ht="12.75" hidden="false" customHeight="false" outlineLevel="0" collapsed="false">
      <c r="A531" s="41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7"/>
      <c r="Q531" s="17"/>
      <c r="R531" s="17"/>
      <c r="S531" s="17"/>
      <c r="T531" s="17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3"/>
      <c r="BP531" s="13"/>
    </row>
    <row r="532" customFormat="false" ht="12.75" hidden="false" customHeight="false" outlineLevel="0" collapsed="false">
      <c r="A532" s="41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7"/>
      <c r="Q532" s="17"/>
      <c r="R532" s="17"/>
      <c r="S532" s="17"/>
      <c r="T532" s="17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3"/>
      <c r="BP532" s="13"/>
    </row>
    <row r="533" customFormat="false" ht="12.75" hidden="false" customHeight="false" outlineLevel="0" collapsed="false">
      <c r="A533" s="41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7"/>
      <c r="Q533" s="17"/>
      <c r="R533" s="17"/>
      <c r="S533" s="17"/>
      <c r="T533" s="17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3"/>
      <c r="BP533" s="13"/>
    </row>
    <row r="534" customFormat="false" ht="12.75" hidden="false" customHeight="false" outlineLevel="0" collapsed="false">
      <c r="A534" s="41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7"/>
      <c r="Q534" s="17"/>
      <c r="R534" s="17"/>
      <c r="S534" s="17"/>
      <c r="T534" s="17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3"/>
      <c r="BP534" s="13"/>
    </row>
    <row r="535" customFormat="false" ht="12.75" hidden="false" customHeight="false" outlineLevel="0" collapsed="false">
      <c r="A535" s="41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7"/>
      <c r="Q535" s="17"/>
      <c r="R535" s="17"/>
      <c r="S535" s="17"/>
      <c r="T535" s="17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3"/>
      <c r="BP535" s="13"/>
    </row>
    <row r="536" customFormat="false" ht="12.75" hidden="false" customHeight="false" outlineLevel="0" collapsed="false">
      <c r="A536" s="41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7"/>
      <c r="Q536" s="17"/>
      <c r="R536" s="17"/>
      <c r="S536" s="17"/>
      <c r="T536" s="17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3"/>
      <c r="BP536" s="13"/>
    </row>
    <row r="537" customFormat="false" ht="12.75" hidden="false" customHeight="false" outlineLevel="0" collapsed="false">
      <c r="A537" s="41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7"/>
      <c r="Q537" s="17"/>
      <c r="R537" s="17"/>
      <c r="S537" s="17"/>
      <c r="T537" s="17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3"/>
      <c r="BP537" s="13"/>
    </row>
    <row r="538" customFormat="false" ht="12.75" hidden="false" customHeight="false" outlineLevel="0" collapsed="false">
      <c r="A538" s="41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7"/>
      <c r="Q538" s="17"/>
      <c r="R538" s="17"/>
      <c r="S538" s="17"/>
      <c r="T538" s="17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3"/>
      <c r="BP538" s="13"/>
    </row>
    <row r="539" customFormat="false" ht="12.75" hidden="false" customHeight="false" outlineLevel="0" collapsed="false">
      <c r="A539" s="41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7"/>
      <c r="Q539" s="17"/>
      <c r="R539" s="17"/>
      <c r="S539" s="17"/>
      <c r="T539" s="17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3"/>
      <c r="BP539" s="13"/>
    </row>
    <row r="540" customFormat="false" ht="12.75" hidden="false" customHeight="false" outlineLevel="0" collapsed="false">
      <c r="A540" s="41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7"/>
      <c r="Q540" s="17"/>
      <c r="R540" s="17"/>
      <c r="S540" s="17"/>
      <c r="T540" s="17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3"/>
      <c r="BP540" s="13"/>
    </row>
    <row r="541" customFormat="false" ht="12.75" hidden="false" customHeight="false" outlineLevel="0" collapsed="false">
      <c r="A541" s="41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7"/>
      <c r="Q541" s="17"/>
      <c r="R541" s="17"/>
      <c r="S541" s="17"/>
      <c r="T541" s="17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3"/>
      <c r="BP541" s="13"/>
    </row>
    <row r="542" customFormat="false" ht="12.75" hidden="false" customHeight="false" outlineLevel="0" collapsed="false">
      <c r="A542" s="41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7"/>
      <c r="Q542" s="17"/>
      <c r="R542" s="17"/>
      <c r="S542" s="17"/>
      <c r="T542" s="17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3"/>
      <c r="BP542" s="13"/>
    </row>
    <row r="543" customFormat="false" ht="12.75" hidden="false" customHeight="false" outlineLevel="0" collapsed="false">
      <c r="A543" s="41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7"/>
      <c r="Q543" s="17"/>
      <c r="R543" s="17"/>
      <c r="S543" s="17"/>
      <c r="T543" s="17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3"/>
      <c r="BP543" s="13"/>
    </row>
    <row r="544" customFormat="false" ht="12.75" hidden="false" customHeight="false" outlineLevel="0" collapsed="false">
      <c r="A544" s="41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7"/>
      <c r="Q544" s="17"/>
      <c r="R544" s="17"/>
      <c r="S544" s="17"/>
      <c r="T544" s="17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3"/>
      <c r="BP544" s="13"/>
    </row>
    <row r="545" customFormat="false" ht="12.75" hidden="false" customHeight="false" outlineLevel="0" collapsed="false">
      <c r="A545" s="41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7"/>
      <c r="Q545" s="17"/>
      <c r="R545" s="17"/>
      <c r="S545" s="17"/>
      <c r="T545" s="17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3"/>
      <c r="BP545" s="13"/>
    </row>
    <row r="546" customFormat="false" ht="12.75" hidden="false" customHeight="false" outlineLevel="0" collapsed="false">
      <c r="A546" s="41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7"/>
      <c r="Q546" s="17"/>
      <c r="R546" s="17"/>
      <c r="S546" s="17"/>
      <c r="T546" s="17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3"/>
      <c r="BP546" s="13"/>
    </row>
    <row r="547" customFormat="false" ht="12.75" hidden="false" customHeight="false" outlineLevel="0" collapsed="false">
      <c r="A547" s="41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7"/>
      <c r="Q547" s="17"/>
      <c r="R547" s="17"/>
      <c r="S547" s="17"/>
      <c r="T547" s="17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3"/>
      <c r="BP547" s="13"/>
    </row>
    <row r="548" customFormat="false" ht="12.75" hidden="false" customHeight="false" outlineLevel="0" collapsed="false">
      <c r="A548" s="41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7"/>
      <c r="Q548" s="17"/>
      <c r="R548" s="17"/>
      <c r="S548" s="17"/>
      <c r="T548" s="17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3"/>
      <c r="BP548" s="13"/>
    </row>
    <row r="549" customFormat="false" ht="12.75" hidden="false" customHeight="false" outlineLevel="0" collapsed="false">
      <c r="A549" s="41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7"/>
      <c r="Q549" s="17"/>
      <c r="R549" s="17"/>
      <c r="S549" s="17"/>
      <c r="T549" s="17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3"/>
      <c r="BP549" s="13"/>
    </row>
    <row r="550" customFormat="false" ht="12.75" hidden="false" customHeight="false" outlineLevel="0" collapsed="false">
      <c r="A550" s="41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7"/>
      <c r="Q550" s="17"/>
      <c r="R550" s="17"/>
      <c r="S550" s="17"/>
      <c r="T550" s="17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3"/>
      <c r="BP550" s="13"/>
    </row>
    <row r="551" customFormat="false" ht="12.75" hidden="false" customHeight="false" outlineLevel="0" collapsed="false">
      <c r="A551" s="41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7"/>
      <c r="Q551" s="17"/>
      <c r="R551" s="17"/>
      <c r="S551" s="17"/>
      <c r="T551" s="17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3"/>
      <c r="BP551" s="13"/>
    </row>
    <row r="552" customFormat="false" ht="12.75" hidden="false" customHeight="false" outlineLevel="0" collapsed="false">
      <c r="A552" s="41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7"/>
      <c r="Q552" s="17"/>
      <c r="R552" s="17"/>
      <c r="S552" s="17"/>
      <c r="T552" s="17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3"/>
      <c r="BP552" s="13"/>
    </row>
    <row r="553" customFormat="false" ht="12.75" hidden="false" customHeight="false" outlineLevel="0" collapsed="false">
      <c r="A553" s="41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7"/>
      <c r="Q553" s="17"/>
      <c r="R553" s="17"/>
      <c r="S553" s="17"/>
      <c r="T553" s="17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3"/>
      <c r="BP553" s="13"/>
    </row>
    <row r="554" customFormat="false" ht="12.75" hidden="false" customHeight="false" outlineLevel="0" collapsed="false">
      <c r="A554" s="41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7"/>
      <c r="Q554" s="17"/>
      <c r="R554" s="17"/>
      <c r="S554" s="17"/>
      <c r="T554" s="17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3"/>
      <c r="BP554" s="13"/>
    </row>
    <row r="555" customFormat="false" ht="12.75" hidden="false" customHeight="false" outlineLevel="0" collapsed="false">
      <c r="A555" s="41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7"/>
      <c r="Q555" s="17"/>
      <c r="R555" s="17"/>
      <c r="S555" s="17"/>
      <c r="T555" s="17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3"/>
      <c r="BP555" s="13"/>
    </row>
    <row r="556" customFormat="false" ht="12.75" hidden="false" customHeight="false" outlineLevel="0" collapsed="false">
      <c r="A556" s="41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7"/>
      <c r="Q556" s="17"/>
      <c r="R556" s="17"/>
      <c r="S556" s="17"/>
      <c r="T556" s="17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3"/>
      <c r="BP556" s="13"/>
    </row>
    <row r="557" customFormat="false" ht="12.75" hidden="false" customHeight="false" outlineLevel="0" collapsed="false">
      <c r="A557" s="41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7"/>
      <c r="Q557" s="17"/>
      <c r="R557" s="17"/>
      <c r="S557" s="17"/>
      <c r="T557" s="17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3"/>
      <c r="BP557" s="13"/>
    </row>
    <row r="558" customFormat="false" ht="12.75" hidden="false" customHeight="false" outlineLevel="0" collapsed="false">
      <c r="A558" s="41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7"/>
      <c r="Q558" s="17"/>
      <c r="R558" s="17"/>
      <c r="S558" s="17"/>
      <c r="T558" s="17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3"/>
      <c r="BP558" s="13"/>
    </row>
    <row r="559" customFormat="false" ht="12.75" hidden="false" customHeight="false" outlineLevel="0" collapsed="false">
      <c r="A559" s="41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7"/>
      <c r="Q559" s="17"/>
      <c r="R559" s="17"/>
      <c r="S559" s="17"/>
      <c r="T559" s="17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3"/>
      <c r="BP559" s="13"/>
    </row>
    <row r="560" customFormat="false" ht="12.75" hidden="false" customHeight="false" outlineLevel="0" collapsed="false">
      <c r="A560" s="41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7"/>
      <c r="Q560" s="17"/>
      <c r="R560" s="17"/>
      <c r="S560" s="17"/>
      <c r="T560" s="17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3"/>
      <c r="BP560" s="13"/>
    </row>
    <row r="561" customFormat="false" ht="12.75" hidden="false" customHeight="false" outlineLevel="0" collapsed="false">
      <c r="A561" s="41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7"/>
      <c r="Q561" s="17"/>
      <c r="R561" s="17"/>
      <c r="S561" s="17"/>
      <c r="T561" s="17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3"/>
      <c r="BP561" s="13"/>
    </row>
    <row r="562" customFormat="false" ht="12.75" hidden="false" customHeight="false" outlineLevel="0" collapsed="false">
      <c r="A562" s="41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7"/>
      <c r="Q562" s="17"/>
      <c r="R562" s="17"/>
      <c r="S562" s="17"/>
      <c r="T562" s="17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3"/>
      <c r="BP562" s="13"/>
    </row>
    <row r="563" customFormat="false" ht="12.75" hidden="false" customHeight="false" outlineLevel="0" collapsed="false">
      <c r="A563" s="41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7"/>
      <c r="Q563" s="17"/>
      <c r="R563" s="17"/>
      <c r="S563" s="17"/>
      <c r="T563" s="17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3"/>
      <c r="BP563" s="13"/>
    </row>
    <row r="564" customFormat="false" ht="12.75" hidden="false" customHeight="false" outlineLevel="0" collapsed="false">
      <c r="A564" s="41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7"/>
      <c r="Q564" s="17"/>
      <c r="R564" s="17"/>
      <c r="S564" s="17"/>
      <c r="T564" s="17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3"/>
      <c r="BP564" s="13"/>
    </row>
    <row r="565" customFormat="false" ht="12.75" hidden="false" customHeight="false" outlineLevel="0" collapsed="false">
      <c r="A565" s="41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7"/>
      <c r="Q565" s="17"/>
      <c r="R565" s="17"/>
      <c r="S565" s="17"/>
      <c r="T565" s="17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3"/>
      <c r="BP565" s="13"/>
    </row>
    <row r="566" customFormat="false" ht="12.75" hidden="false" customHeight="false" outlineLevel="0" collapsed="false">
      <c r="A566" s="41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7"/>
      <c r="Q566" s="17"/>
      <c r="R566" s="17"/>
      <c r="S566" s="17"/>
      <c r="T566" s="17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3"/>
      <c r="BP566" s="13"/>
    </row>
    <row r="567" customFormat="false" ht="12.75" hidden="false" customHeight="false" outlineLevel="0" collapsed="false">
      <c r="A567" s="41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7"/>
      <c r="Q567" s="17"/>
      <c r="R567" s="17"/>
      <c r="S567" s="17"/>
      <c r="T567" s="17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3"/>
      <c r="BP567" s="13"/>
    </row>
    <row r="568" customFormat="false" ht="12.75" hidden="false" customHeight="false" outlineLevel="0" collapsed="false">
      <c r="A568" s="41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7"/>
      <c r="Q568" s="17"/>
      <c r="R568" s="17"/>
      <c r="S568" s="17"/>
      <c r="T568" s="17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3"/>
      <c r="BP568" s="13"/>
    </row>
    <row r="569" customFormat="false" ht="12.75" hidden="false" customHeight="false" outlineLevel="0" collapsed="false">
      <c r="A569" s="41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7"/>
      <c r="Q569" s="17"/>
      <c r="R569" s="17"/>
      <c r="S569" s="17"/>
      <c r="T569" s="17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3"/>
      <c r="BP569" s="13"/>
    </row>
    <row r="570" customFormat="false" ht="12.75" hidden="false" customHeight="false" outlineLevel="0" collapsed="false">
      <c r="A570" s="41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7"/>
      <c r="Q570" s="17"/>
      <c r="R570" s="17"/>
      <c r="S570" s="17"/>
      <c r="T570" s="17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3"/>
      <c r="BP570" s="13"/>
    </row>
    <row r="571" customFormat="false" ht="12.75" hidden="false" customHeight="false" outlineLevel="0" collapsed="false">
      <c r="A571" s="41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7"/>
      <c r="Q571" s="17"/>
      <c r="R571" s="17"/>
      <c r="S571" s="17"/>
      <c r="T571" s="17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3"/>
      <c r="BP571" s="13"/>
    </row>
    <row r="572" customFormat="false" ht="12.75" hidden="false" customHeight="false" outlineLevel="0" collapsed="false">
      <c r="A572" s="41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7"/>
      <c r="Q572" s="17"/>
      <c r="R572" s="17"/>
      <c r="S572" s="17"/>
      <c r="T572" s="17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3"/>
      <c r="BP572" s="13"/>
    </row>
    <row r="573" customFormat="false" ht="12.75" hidden="false" customHeight="false" outlineLevel="0" collapsed="false">
      <c r="A573" s="41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7"/>
      <c r="Q573" s="17"/>
      <c r="R573" s="17"/>
      <c r="S573" s="17"/>
      <c r="T573" s="17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3"/>
      <c r="BP573" s="13"/>
    </row>
    <row r="574" customFormat="false" ht="12.75" hidden="false" customHeight="false" outlineLevel="0" collapsed="false">
      <c r="A574" s="41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7"/>
      <c r="Q574" s="17"/>
      <c r="R574" s="17"/>
      <c r="S574" s="17"/>
      <c r="T574" s="17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3"/>
      <c r="BP574" s="13"/>
    </row>
    <row r="575" customFormat="false" ht="12.75" hidden="false" customHeight="false" outlineLevel="0" collapsed="false">
      <c r="A575" s="41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7"/>
      <c r="Q575" s="17"/>
      <c r="R575" s="17"/>
      <c r="S575" s="17"/>
      <c r="T575" s="17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3"/>
      <c r="BP575" s="13"/>
    </row>
    <row r="576" customFormat="false" ht="12.75" hidden="false" customHeight="false" outlineLevel="0" collapsed="false">
      <c r="A576" s="41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7"/>
      <c r="Q576" s="17"/>
      <c r="R576" s="17"/>
      <c r="S576" s="17"/>
      <c r="T576" s="17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3"/>
      <c r="BP576" s="13"/>
    </row>
    <row r="577" customFormat="false" ht="12.75" hidden="false" customHeight="false" outlineLevel="0" collapsed="false">
      <c r="A577" s="41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7"/>
      <c r="Q577" s="17"/>
      <c r="R577" s="17"/>
      <c r="S577" s="17"/>
      <c r="T577" s="17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3"/>
      <c r="BP577" s="13"/>
    </row>
    <row r="578" customFormat="false" ht="12.75" hidden="false" customHeight="false" outlineLevel="0" collapsed="false">
      <c r="A578" s="41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7"/>
      <c r="Q578" s="17"/>
      <c r="R578" s="17"/>
      <c r="S578" s="17"/>
      <c r="T578" s="17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3"/>
      <c r="BP578" s="13"/>
    </row>
    <row r="579" customFormat="false" ht="12.75" hidden="false" customHeight="false" outlineLevel="0" collapsed="false">
      <c r="A579" s="41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7"/>
      <c r="Q579" s="17"/>
      <c r="R579" s="17"/>
      <c r="S579" s="17"/>
      <c r="T579" s="17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3"/>
      <c r="BP579" s="13"/>
    </row>
    <row r="580" customFormat="false" ht="12.75" hidden="false" customHeight="false" outlineLevel="0" collapsed="false">
      <c r="A580" s="41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7"/>
      <c r="Q580" s="17"/>
      <c r="R580" s="17"/>
      <c r="S580" s="17"/>
      <c r="T580" s="17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3"/>
      <c r="BP580" s="13"/>
    </row>
    <row r="581" customFormat="false" ht="12.75" hidden="false" customHeight="false" outlineLevel="0" collapsed="false">
      <c r="A581" s="41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7"/>
      <c r="Q581" s="17"/>
      <c r="R581" s="17"/>
      <c r="S581" s="17"/>
      <c r="T581" s="17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3"/>
      <c r="BP581" s="13"/>
    </row>
    <row r="582" customFormat="false" ht="12.75" hidden="false" customHeight="false" outlineLevel="0" collapsed="false">
      <c r="A582" s="41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7"/>
      <c r="Q582" s="17"/>
      <c r="R582" s="17"/>
      <c r="S582" s="17"/>
      <c r="T582" s="17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3"/>
      <c r="BP582" s="13"/>
    </row>
    <row r="583" customFormat="false" ht="12.75" hidden="false" customHeight="false" outlineLevel="0" collapsed="false">
      <c r="A583" s="41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7"/>
      <c r="Q583" s="17"/>
      <c r="R583" s="17"/>
      <c r="S583" s="17"/>
      <c r="T583" s="17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3"/>
      <c r="BP583" s="13"/>
    </row>
    <row r="584" customFormat="false" ht="12.75" hidden="false" customHeight="false" outlineLevel="0" collapsed="false">
      <c r="A584" s="41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7"/>
      <c r="Q584" s="17"/>
      <c r="R584" s="17"/>
      <c r="S584" s="17"/>
      <c r="T584" s="17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3"/>
      <c r="BP584" s="13"/>
    </row>
    <row r="585" customFormat="false" ht="12.75" hidden="false" customHeight="false" outlineLevel="0" collapsed="false">
      <c r="A585" s="41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7"/>
      <c r="Q585" s="17"/>
      <c r="R585" s="17"/>
      <c r="S585" s="17"/>
      <c r="T585" s="17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3"/>
      <c r="BP585" s="13"/>
    </row>
    <row r="586" customFormat="false" ht="12.75" hidden="false" customHeight="false" outlineLevel="0" collapsed="false">
      <c r="A586" s="41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7"/>
      <c r="Q586" s="17"/>
      <c r="R586" s="17"/>
      <c r="S586" s="17"/>
      <c r="T586" s="17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3"/>
      <c r="BP586" s="13"/>
    </row>
    <row r="587" customFormat="false" ht="12.75" hidden="false" customHeight="false" outlineLevel="0" collapsed="false">
      <c r="A587" s="41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7"/>
      <c r="Q587" s="17"/>
      <c r="R587" s="17"/>
      <c r="S587" s="17"/>
      <c r="T587" s="17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3"/>
      <c r="BP587" s="13"/>
    </row>
    <row r="588" customFormat="false" ht="12.75" hidden="false" customHeight="false" outlineLevel="0" collapsed="false">
      <c r="A588" s="41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7"/>
      <c r="Q588" s="17"/>
      <c r="R588" s="17"/>
      <c r="S588" s="17"/>
      <c r="T588" s="17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3"/>
      <c r="BP588" s="13"/>
    </row>
    <row r="589" customFormat="false" ht="12.75" hidden="false" customHeight="false" outlineLevel="0" collapsed="false">
      <c r="A589" s="41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7"/>
      <c r="Q589" s="17"/>
      <c r="R589" s="17"/>
      <c r="S589" s="17"/>
      <c r="T589" s="17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3"/>
      <c r="BP589" s="13"/>
    </row>
    <row r="590" customFormat="false" ht="12.75" hidden="false" customHeight="false" outlineLevel="0" collapsed="false">
      <c r="A590" s="41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7"/>
      <c r="Q590" s="17"/>
      <c r="R590" s="17"/>
      <c r="S590" s="17"/>
      <c r="T590" s="17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3"/>
      <c r="BP590" s="13"/>
    </row>
    <row r="591" customFormat="false" ht="12.75" hidden="false" customHeight="false" outlineLevel="0" collapsed="false">
      <c r="A591" s="41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7"/>
      <c r="Q591" s="17"/>
      <c r="R591" s="17"/>
      <c r="S591" s="17"/>
      <c r="T591" s="17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3"/>
      <c r="BP591" s="13"/>
    </row>
    <row r="592" customFormat="false" ht="12.75" hidden="false" customHeight="false" outlineLevel="0" collapsed="false">
      <c r="A592" s="41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7"/>
      <c r="Q592" s="17"/>
      <c r="R592" s="17"/>
      <c r="S592" s="17"/>
      <c r="T592" s="17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3"/>
      <c r="BP592" s="13"/>
    </row>
    <row r="593" customFormat="false" ht="12.75" hidden="false" customHeight="false" outlineLevel="0" collapsed="false">
      <c r="A593" s="41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7"/>
      <c r="Q593" s="17"/>
      <c r="R593" s="17"/>
      <c r="S593" s="17"/>
      <c r="T593" s="17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3"/>
      <c r="BP593" s="13"/>
    </row>
    <row r="594" customFormat="false" ht="12.75" hidden="false" customHeight="false" outlineLevel="0" collapsed="false">
      <c r="A594" s="41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7"/>
      <c r="Q594" s="17"/>
      <c r="R594" s="17"/>
      <c r="S594" s="17"/>
      <c r="T594" s="17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3"/>
      <c r="BP594" s="13"/>
    </row>
    <row r="595" customFormat="false" ht="12.75" hidden="false" customHeight="false" outlineLevel="0" collapsed="false">
      <c r="A595" s="41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7"/>
      <c r="Q595" s="17"/>
      <c r="R595" s="17"/>
      <c r="S595" s="17"/>
      <c r="T595" s="17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3"/>
      <c r="BP595" s="13"/>
    </row>
    <row r="596" customFormat="false" ht="12.75" hidden="false" customHeight="false" outlineLevel="0" collapsed="false">
      <c r="A596" s="41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7"/>
      <c r="Q596" s="17"/>
      <c r="R596" s="17"/>
      <c r="S596" s="17"/>
      <c r="T596" s="17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3"/>
      <c r="BP596" s="13"/>
    </row>
    <row r="597" customFormat="false" ht="12.75" hidden="false" customHeight="false" outlineLevel="0" collapsed="false">
      <c r="A597" s="41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7"/>
      <c r="Q597" s="17"/>
      <c r="R597" s="17"/>
      <c r="S597" s="17"/>
      <c r="T597" s="17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3"/>
      <c r="BP597" s="13"/>
    </row>
    <row r="598" customFormat="false" ht="12.75" hidden="false" customHeight="false" outlineLevel="0" collapsed="false">
      <c r="A598" s="41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7"/>
      <c r="Q598" s="17"/>
      <c r="R598" s="17"/>
      <c r="S598" s="17"/>
      <c r="T598" s="17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3"/>
      <c r="BP598" s="13"/>
    </row>
    <row r="599" customFormat="false" ht="12.75" hidden="false" customHeight="false" outlineLevel="0" collapsed="false">
      <c r="A599" s="41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7"/>
      <c r="Q599" s="17"/>
      <c r="R599" s="17"/>
      <c r="S599" s="17"/>
      <c r="T599" s="17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3"/>
      <c r="BP599" s="13"/>
    </row>
    <row r="600" customFormat="false" ht="12.75" hidden="false" customHeight="false" outlineLevel="0" collapsed="false">
      <c r="A600" s="41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7"/>
      <c r="Q600" s="17"/>
      <c r="R600" s="17"/>
      <c r="S600" s="17"/>
      <c r="T600" s="17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3"/>
      <c r="BP600" s="13"/>
    </row>
    <row r="601" customFormat="false" ht="12.75" hidden="false" customHeight="false" outlineLevel="0" collapsed="false">
      <c r="A601" s="41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7"/>
      <c r="Q601" s="17"/>
      <c r="R601" s="17"/>
      <c r="S601" s="17"/>
      <c r="T601" s="17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3"/>
      <c r="BP601" s="13"/>
    </row>
    <row r="602" customFormat="false" ht="12.75" hidden="false" customHeight="false" outlineLevel="0" collapsed="false">
      <c r="A602" s="41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7"/>
      <c r="Q602" s="17"/>
      <c r="R602" s="17"/>
      <c r="S602" s="17"/>
      <c r="T602" s="17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3"/>
      <c r="BP602" s="13"/>
    </row>
    <row r="603" customFormat="false" ht="12.75" hidden="false" customHeight="false" outlineLevel="0" collapsed="false">
      <c r="A603" s="41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7"/>
      <c r="Q603" s="17"/>
      <c r="R603" s="17"/>
      <c r="S603" s="17"/>
      <c r="T603" s="17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3"/>
      <c r="BP603" s="13"/>
    </row>
    <row r="604" customFormat="false" ht="12.75" hidden="false" customHeight="false" outlineLevel="0" collapsed="false">
      <c r="A604" s="41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7"/>
      <c r="Q604" s="17"/>
      <c r="R604" s="17"/>
      <c r="S604" s="17"/>
      <c r="T604" s="17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3"/>
      <c r="BP604" s="13"/>
    </row>
    <row r="605" customFormat="false" ht="12.75" hidden="false" customHeight="false" outlineLevel="0" collapsed="false">
      <c r="A605" s="41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7"/>
      <c r="Q605" s="17"/>
      <c r="R605" s="17"/>
      <c r="S605" s="17"/>
      <c r="T605" s="17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3"/>
      <c r="BP605" s="13"/>
    </row>
    <row r="606" customFormat="false" ht="12.75" hidden="false" customHeight="false" outlineLevel="0" collapsed="false">
      <c r="A606" s="41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7"/>
      <c r="Q606" s="17"/>
      <c r="R606" s="17"/>
      <c r="S606" s="17"/>
      <c r="T606" s="17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3"/>
      <c r="BP606" s="13"/>
    </row>
    <row r="607" customFormat="false" ht="12.75" hidden="false" customHeight="false" outlineLevel="0" collapsed="false">
      <c r="A607" s="41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7"/>
      <c r="Q607" s="17"/>
      <c r="R607" s="17"/>
      <c r="S607" s="17"/>
      <c r="T607" s="17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3"/>
      <c r="BP607" s="13"/>
    </row>
    <row r="608" customFormat="false" ht="12.75" hidden="false" customHeight="false" outlineLevel="0" collapsed="false">
      <c r="A608" s="41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7"/>
      <c r="Q608" s="17"/>
      <c r="R608" s="17"/>
      <c r="S608" s="17"/>
      <c r="T608" s="17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3"/>
      <c r="BP608" s="13"/>
    </row>
    <row r="609" customFormat="false" ht="12.75" hidden="false" customHeight="false" outlineLevel="0" collapsed="false">
      <c r="A609" s="41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7"/>
      <c r="Q609" s="17"/>
      <c r="R609" s="17"/>
      <c r="S609" s="17"/>
      <c r="T609" s="17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3"/>
      <c r="BP609" s="13"/>
    </row>
    <row r="610" customFormat="false" ht="12.75" hidden="false" customHeight="false" outlineLevel="0" collapsed="false">
      <c r="A610" s="41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7"/>
      <c r="Q610" s="17"/>
      <c r="R610" s="17"/>
      <c r="S610" s="17"/>
      <c r="T610" s="17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3"/>
      <c r="BP610" s="13"/>
    </row>
    <row r="611" customFormat="false" ht="12.75" hidden="false" customHeight="false" outlineLevel="0" collapsed="false">
      <c r="A611" s="41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7"/>
      <c r="Q611" s="17"/>
      <c r="R611" s="17"/>
      <c r="S611" s="17"/>
      <c r="T611" s="17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3"/>
      <c r="BP611" s="13"/>
    </row>
    <row r="612" customFormat="false" ht="12.75" hidden="false" customHeight="false" outlineLevel="0" collapsed="false">
      <c r="A612" s="41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7"/>
      <c r="Q612" s="17"/>
      <c r="R612" s="17"/>
      <c r="S612" s="17"/>
      <c r="T612" s="17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3"/>
      <c r="BP612" s="13"/>
    </row>
    <row r="613" customFormat="false" ht="12.75" hidden="false" customHeight="false" outlineLevel="0" collapsed="false">
      <c r="A613" s="41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7"/>
      <c r="Q613" s="17"/>
      <c r="R613" s="17"/>
      <c r="S613" s="17"/>
      <c r="T613" s="17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3"/>
      <c r="BP613" s="13"/>
    </row>
    <row r="614" customFormat="false" ht="12.75" hidden="false" customHeight="false" outlineLevel="0" collapsed="false">
      <c r="A614" s="41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7"/>
      <c r="Q614" s="17"/>
      <c r="R614" s="17"/>
      <c r="S614" s="17"/>
      <c r="T614" s="17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3"/>
      <c r="BP614" s="13"/>
    </row>
    <row r="615" customFormat="false" ht="12.75" hidden="false" customHeight="false" outlineLevel="0" collapsed="false">
      <c r="A615" s="41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7"/>
      <c r="Q615" s="17"/>
      <c r="R615" s="17"/>
      <c r="S615" s="17"/>
      <c r="T615" s="17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3"/>
      <c r="BP615" s="13"/>
    </row>
    <row r="616" customFormat="false" ht="12.75" hidden="false" customHeight="false" outlineLevel="0" collapsed="false">
      <c r="A616" s="41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7"/>
      <c r="Q616" s="17"/>
      <c r="R616" s="17"/>
      <c r="S616" s="17"/>
      <c r="T616" s="17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3"/>
      <c r="BP616" s="13"/>
    </row>
    <row r="617" customFormat="false" ht="12.75" hidden="false" customHeight="false" outlineLevel="0" collapsed="false">
      <c r="A617" s="41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7"/>
      <c r="Q617" s="17"/>
      <c r="R617" s="17"/>
      <c r="S617" s="17"/>
      <c r="T617" s="17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3"/>
      <c r="BP617" s="13"/>
    </row>
    <row r="618" customFormat="false" ht="12.75" hidden="false" customHeight="false" outlineLevel="0" collapsed="false">
      <c r="A618" s="41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7"/>
      <c r="Q618" s="17"/>
      <c r="R618" s="17"/>
      <c r="S618" s="17"/>
      <c r="T618" s="17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3"/>
      <c r="BP618" s="13"/>
    </row>
    <row r="619" customFormat="false" ht="12.75" hidden="false" customHeight="false" outlineLevel="0" collapsed="false">
      <c r="A619" s="41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7"/>
      <c r="Q619" s="17"/>
      <c r="R619" s="17"/>
      <c r="S619" s="17"/>
      <c r="T619" s="17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3"/>
      <c r="BP619" s="13"/>
    </row>
    <row r="620" customFormat="false" ht="12.75" hidden="false" customHeight="false" outlineLevel="0" collapsed="false">
      <c r="A620" s="41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7"/>
      <c r="Q620" s="17"/>
      <c r="R620" s="17"/>
      <c r="S620" s="17"/>
      <c r="T620" s="17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3"/>
      <c r="BP620" s="13"/>
    </row>
    <row r="621" customFormat="false" ht="12.75" hidden="false" customHeight="false" outlineLevel="0" collapsed="false">
      <c r="A621" s="41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7"/>
      <c r="Q621" s="17"/>
      <c r="R621" s="17"/>
      <c r="S621" s="17"/>
      <c r="T621" s="17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3"/>
      <c r="BP621" s="13"/>
    </row>
    <row r="622" customFormat="false" ht="12.75" hidden="false" customHeight="false" outlineLevel="0" collapsed="false">
      <c r="A622" s="41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7"/>
      <c r="Q622" s="17"/>
      <c r="R622" s="17"/>
      <c r="S622" s="17"/>
      <c r="T622" s="17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3"/>
      <c r="BP622" s="13"/>
    </row>
    <row r="623" customFormat="false" ht="12.75" hidden="false" customHeight="false" outlineLevel="0" collapsed="false">
      <c r="A623" s="41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7"/>
      <c r="Q623" s="17"/>
      <c r="R623" s="17"/>
      <c r="S623" s="17"/>
      <c r="T623" s="17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3"/>
      <c r="BP623" s="13"/>
    </row>
    <row r="624" customFormat="false" ht="12.75" hidden="false" customHeight="false" outlineLevel="0" collapsed="false">
      <c r="A624" s="41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7"/>
      <c r="Q624" s="17"/>
      <c r="R624" s="17"/>
      <c r="S624" s="17"/>
      <c r="T624" s="17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3"/>
      <c r="BP624" s="13"/>
    </row>
    <row r="625" customFormat="false" ht="12.75" hidden="false" customHeight="false" outlineLevel="0" collapsed="false">
      <c r="A625" s="41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7"/>
      <c r="Q625" s="17"/>
      <c r="R625" s="17"/>
      <c r="S625" s="17"/>
      <c r="T625" s="17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3"/>
      <c r="BP625" s="13"/>
    </row>
    <row r="626" customFormat="false" ht="12.75" hidden="false" customHeight="false" outlineLevel="0" collapsed="false">
      <c r="A626" s="41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7"/>
      <c r="Q626" s="17"/>
      <c r="R626" s="17"/>
      <c r="S626" s="17"/>
      <c r="T626" s="17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3"/>
      <c r="BP626" s="13"/>
    </row>
    <row r="627" customFormat="false" ht="12.75" hidden="false" customHeight="false" outlineLevel="0" collapsed="false">
      <c r="A627" s="41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7"/>
      <c r="Q627" s="17"/>
      <c r="R627" s="17"/>
      <c r="S627" s="17"/>
      <c r="T627" s="17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3"/>
      <c r="BP627" s="13"/>
    </row>
    <row r="628" customFormat="false" ht="12.75" hidden="false" customHeight="false" outlineLevel="0" collapsed="false">
      <c r="A628" s="41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7"/>
      <c r="Q628" s="17"/>
      <c r="R628" s="17"/>
      <c r="S628" s="17"/>
      <c r="T628" s="17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3"/>
      <c r="BP628" s="13"/>
    </row>
    <row r="629" customFormat="false" ht="12.75" hidden="false" customHeight="false" outlineLevel="0" collapsed="false">
      <c r="A629" s="41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7"/>
      <c r="Q629" s="17"/>
      <c r="R629" s="17"/>
      <c r="S629" s="17"/>
      <c r="T629" s="17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3"/>
      <c r="BP629" s="13"/>
    </row>
    <row r="630" customFormat="false" ht="12.75" hidden="false" customHeight="false" outlineLevel="0" collapsed="false">
      <c r="A630" s="41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7"/>
      <c r="Q630" s="17"/>
      <c r="R630" s="17"/>
      <c r="S630" s="17"/>
      <c r="T630" s="17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3"/>
      <c r="BP630" s="13"/>
    </row>
    <row r="631" customFormat="false" ht="12.75" hidden="false" customHeight="false" outlineLevel="0" collapsed="false">
      <c r="A631" s="41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7"/>
      <c r="Q631" s="17"/>
      <c r="R631" s="17"/>
      <c r="S631" s="17"/>
      <c r="T631" s="17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3"/>
      <c r="BP631" s="13"/>
    </row>
    <row r="632" customFormat="false" ht="12.75" hidden="false" customHeight="false" outlineLevel="0" collapsed="false">
      <c r="A632" s="41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7"/>
      <c r="Q632" s="17"/>
      <c r="R632" s="17"/>
      <c r="S632" s="17"/>
      <c r="T632" s="17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3"/>
      <c r="BP632" s="13"/>
    </row>
    <row r="633" customFormat="false" ht="12.75" hidden="false" customHeight="false" outlineLevel="0" collapsed="false">
      <c r="A633" s="41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7"/>
      <c r="Q633" s="17"/>
      <c r="R633" s="17"/>
      <c r="S633" s="17"/>
      <c r="T633" s="17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3"/>
      <c r="BP633" s="13"/>
    </row>
    <row r="634" customFormat="false" ht="12.75" hidden="false" customHeight="false" outlineLevel="0" collapsed="false">
      <c r="A634" s="41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7"/>
      <c r="Q634" s="17"/>
      <c r="R634" s="17"/>
      <c r="S634" s="17"/>
      <c r="T634" s="17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3"/>
      <c r="BP634" s="13"/>
    </row>
    <row r="635" customFormat="false" ht="12.75" hidden="false" customHeight="false" outlineLevel="0" collapsed="false">
      <c r="A635" s="41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7"/>
      <c r="Q635" s="17"/>
      <c r="R635" s="17"/>
      <c r="S635" s="17"/>
      <c r="T635" s="17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3"/>
      <c r="BP635" s="13"/>
    </row>
    <row r="636" customFormat="false" ht="12.75" hidden="false" customHeight="false" outlineLevel="0" collapsed="false">
      <c r="A636" s="41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7"/>
      <c r="Q636" s="17"/>
      <c r="R636" s="17"/>
      <c r="S636" s="17"/>
      <c r="T636" s="17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3"/>
      <c r="BP636" s="13"/>
    </row>
    <row r="637" customFormat="false" ht="12.75" hidden="false" customHeight="false" outlineLevel="0" collapsed="false">
      <c r="A637" s="41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7"/>
      <c r="Q637" s="17"/>
      <c r="R637" s="17"/>
      <c r="S637" s="17"/>
      <c r="T637" s="17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3"/>
      <c r="BP637" s="13"/>
    </row>
    <row r="638" customFormat="false" ht="12.75" hidden="false" customHeight="false" outlineLevel="0" collapsed="false">
      <c r="A638" s="41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7"/>
      <c r="Q638" s="17"/>
      <c r="R638" s="17"/>
      <c r="S638" s="17"/>
      <c r="T638" s="17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3"/>
      <c r="BP638" s="13"/>
    </row>
    <row r="639" customFormat="false" ht="12.75" hidden="false" customHeight="false" outlineLevel="0" collapsed="false">
      <c r="A639" s="41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7"/>
      <c r="Q639" s="17"/>
      <c r="R639" s="17"/>
      <c r="S639" s="17"/>
      <c r="T639" s="17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3"/>
      <c r="BP639" s="13"/>
    </row>
    <row r="640" customFormat="false" ht="12.75" hidden="false" customHeight="false" outlineLevel="0" collapsed="false">
      <c r="A640" s="41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7"/>
      <c r="Q640" s="17"/>
      <c r="R640" s="17"/>
      <c r="S640" s="17"/>
      <c r="T640" s="17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3"/>
      <c r="BP640" s="13"/>
    </row>
    <row r="641" customFormat="false" ht="12.75" hidden="false" customHeight="false" outlineLevel="0" collapsed="false">
      <c r="A641" s="41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7"/>
      <c r="Q641" s="17"/>
      <c r="R641" s="17"/>
      <c r="S641" s="17"/>
      <c r="T641" s="17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3"/>
      <c r="BP641" s="13"/>
    </row>
    <row r="642" customFormat="false" ht="12.75" hidden="false" customHeight="false" outlineLevel="0" collapsed="false">
      <c r="A642" s="41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7"/>
      <c r="Q642" s="17"/>
      <c r="R642" s="17"/>
      <c r="S642" s="17"/>
      <c r="T642" s="17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3"/>
      <c r="BP642" s="13"/>
    </row>
    <row r="643" customFormat="false" ht="12.75" hidden="false" customHeight="false" outlineLevel="0" collapsed="false">
      <c r="A643" s="41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7"/>
      <c r="Q643" s="17"/>
      <c r="R643" s="17"/>
      <c r="S643" s="17"/>
      <c r="T643" s="17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3"/>
      <c r="BP643" s="13"/>
    </row>
    <row r="644" customFormat="false" ht="12.75" hidden="false" customHeight="false" outlineLevel="0" collapsed="false">
      <c r="A644" s="41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7"/>
      <c r="Q644" s="17"/>
      <c r="R644" s="17"/>
      <c r="S644" s="17"/>
      <c r="T644" s="17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3"/>
      <c r="BP644" s="13"/>
    </row>
    <row r="645" customFormat="false" ht="12.75" hidden="false" customHeight="false" outlineLevel="0" collapsed="false">
      <c r="A645" s="41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7"/>
      <c r="Q645" s="17"/>
      <c r="R645" s="17"/>
      <c r="S645" s="17"/>
      <c r="T645" s="17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3"/>
      <c r="BP645" s="13"/>
    </row>
    <row r="646" customFormat="false" ht="12.75" hidden="false" customHeight="false" outlineLevel="0" collapsed="false">
      <c r="A646" s="41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7"/>
      <c r="Q646" s="17"/>
      <c r="R646" s="17"/>
      <c r="S646" s="17"/>
      <c r="T646" s="17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3"/>
      <c r="BP646" s="13"/>
    </row>
    <row r="647" customFormat="false" ht="12.75" hidden="false" customHeight="false" outlineLevel="0" collapsed="false">
      <c r="A647" s="41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7"/>
      <c r="Q647" s="17"/>
      <c r="R647" s="17"/>
      <c r="S647" s="17"/>
      <c r="T647" s="17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3"/>
      <c r="BP647" s="13"/>
    </row>
    <row r="648" customFormat="false" ht="12.75" hidden="false" customHeight="false" outlineLevel="0" collapsed="false">
      <c r="A648" s="41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7"/>
      <c r="Q648" s="17"/>
      <c r="R648" s="17"/>
      <c r="S648" s="17"/>
      <c r="T648" s="17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3"/>
      <c r="BP648" s="13"/>
    </row>
    <row r="649" customFormat="false" ht="12.75" hidden="false" customHeight="false" outlineLevel="0" collapsed="false">
      <c r="A649" s="41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7"/>
      <c r="Q649" s="17"/>
      <c r="R649" s="17"/>
      <c r="S649" s="17"/>
      <c r="T649" s="17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3"/>
      <c r="BP649" s="13"/>
    </row>
    <row r="650" customFormat="false" ht="12.75" hidden="false" customHeight="false" outlineLevel="0" collapsed="false">
      <c r="A650" s="41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7"/>
      <c r="Q650" s="17"/>
      <c r="R650" s="17"/>
      <c r="S650" s="17"/>
      <c r="T650" s="17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3"/>
      <c r="BP650" s="13"/>
    </row>
    <row r="651" customFormat="false" ht="12.75" hidden="false" customHeight="false" outlineLevel="0" collapsed="false">
      <c r="A651" s="41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7"/>
      <c r="Q651" s="17"/>
      <c r="R651" s="17"/>
      <c r="S651" s="17"/>
      <c r="T651" s="17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3"/>
      <c r="BP651" s="13"/>
    </row>
    <row r="652" customFormat="false" ht="12.75" hidden="false" customHeight="false" outlineLevel="0" collapsed="false">
      <c r="A652" s="41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7"/>
      <c r="Q652" s="17"/>
      <c r="R652" s="17"/>
      <c r="S652" s="17"/>
      <c r="T652" s="17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3"/>
      <c r="BP652" s="13"/>
    </row>
    <row r="653" customFormat="false" ht="12.75" hidden="false" customHeight="false" outlineLevel="0" collapsed="false">
      <c r="A653" s="41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7"/>
      <c r="Q653" s="17"/>
      <c r="R653" s="17"/>
      <c r="S653" s="17"/>
      <c r="T653" s="17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3"/>
      <c r="BP653" s="13"/>
    </row>
    <row r="654" customFormat="false" ht="12.75" hidden="false" customHeight="false" outlineLevel="0" collapsed="false">
      <c r="A654" s="41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7"/>
      <c r="Q654" s="17"/>
      <c r="R654" s="17"/>
      <c r="S654" s="17"/>
      <c r="T654" s="17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3"/>
      <c r="BP654" s="13"/>
    </row>
    <row r="655" customFormat="false" ht="12.75" hidden="false" customHeight="false" outlineLevel="0" collapsed="false">
      <c r="A655" s="41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7"/>
      <c r="Q655" s="17"/>
      <c r="R655" s="17"/>
      <c r="S655" s="17"/>
      <c r="T655" s="17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3"/>
      <c r="BP655" s="13"/>
    </row>
    <row r="656" customFormat="false" ht="12.75" hidden="false" customHeight="false" outlineLevel="0" collapsed="false">
      <c r="A656" s="41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7"/>
      <c r="Q656" s="17"/>
      <c r="R656" s="17"/>
      <c r="S656" s="17"/>
      <c r="T656" s="17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3"/>
      <c r="BP656" s="13"/>
    </row>
    <row r="657" customFormat="false" ht="12.75" hidden="false" customHeight="false" outlineLevel="0" collapsed="false">
      <c r="A657" s="41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7"/>
      <c r="Q657" s="17"/>
      <c r="R657" s="17"/>
      <c r="S657" s="17"/>
      <c r="T657" s="17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3"/>
      <c r="BP657" s="13"/>
    </row>
    <row r="658" customFormat="false" ht="12.75" hidden="false" customHeight="false" outlineLevel="0" collapsed="false">
      <c r="A658" s="41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7"/>
      <c r="Q658" s="17"/>
      <c r="R658" s="17"/>
      <c r="S658" s="17"/>
      <c r="T658" s="17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3"/>
      <c r="BP658" s="13"/>
    </row>
    <row r="659" customFormat="false" ht="12.75" hidden="false" customHeight="false" outlineLevel="0" collapsed="false">
      <c r="A659" s="41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7"/>
      <c r="Q659" s="17"/>
      <c r="R659" s="17"/>
      <c r="S659" s="17"/>
      <c r="T659" s="17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3"/>
      <c r="BP659" s="13"/>
    </row>
    <row r="660" customFormat="false" ht="12.75" hidden="false" customHeight="false" outlineLevel="0" collapsed="false">
      <c r="A660" s="41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7"/>
      <c r="Q660" s="17"/>
      <c r="R660" s="17"/>
      <c r="S660" s="17"/>
      <c r="T660" s="17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3"/>
      <c r="BP660" s="13"/>
    </row>
    <row r="661" customFormat="false" ht="12.75" hidden="false" customHeight="false" outlineLevel="0" collapsed="false">
      <c r="A661" s="41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7"/>
      <c r="Q661" s="17"/>
      <c r="R661" s="17"/>
      <c r="S661" s="17"/>
      <c r="T661" s="17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3"/>
      <c r="BP661" s="13"/>
    </row>
    <row r="662" customFormat="false" ht="12.75" hidden="false" customHeight="false" outlineLevel="0" collapsed="false">
      <c r="A662" s="41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7"/>
      <c r="Q662" s="17"/>
      <c r="R662" s="17"/>
      <c r="S662" s="17"/>
      <c r="T662" s="17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3"/>
      <c r="BP662" s="13"/>
    </row>
    <row r="663" customFormat="false" ht="12.75" hidden="false" customHeight="false" outlineLevel="0" collapsed="false">
      <c r="A663" s="41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7"/>
      <c r="Q663" s="17"/>
      <c r="R663" s="17"/>
      <c r="S663" s="17"/>
      <c r="T663" s="17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3"/>
      <c r="BP663" s="13"/>
    </row>
    <row r="664" customFormat="false" ht="12.75" hidden="false" customHeight="false" outlineLevel="0" collapsed="false">
      <c r="A664" s="41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7"/>
      <c r="Q664" s="17"/>
      <c r="R664" s="17"/>
      <c r="S664" s="17"/>
      <c r="T664" s="17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3"/>
      <c r="BP664" s="13"/>
    </row>
    <row r="665" customFormat="false" ht="12.75" hidden="false" customHeight="false" outlineLevel="0" collapsed="false">
      <c r="A665" s="41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7"/>
      <c r="Q665" s="17"/>
      <c r="R665" s="17"/>
      <c r="S665" s="17"/>
      <c r="T665" s="17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3"/>
      <c r="BP665" s="13"/>
    </row>
    <row r="666" customFormat="false" ht="12.75" hidden="false" customHeight="false" outlineLevel="0" collapsed="false">
      <c r="A666" s="41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7"/>
      <c r="Q666" s="17"/>
      <c r="R666" s="17"/>
      <c r="S666" s="17"/>
      <c r="T666" s="17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3"/>
      <c r="BP666" s="13"/>
    </row>
    <row r="667" customFormat="false" ht="12.75" hidden="false" customHeight="false" outlineLevel="0" collapsed="false">
      <c r="A667" s="41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7"/>
      <c r="Q667" s="17"/>
      <c r="R667" s="17"/>
      <c r="S667" s="17"/>
      <c r="T667" s="17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3"/>
      <c r="BP667" s="13"/>
    </row>
    <row r="668" customFormat="false" ht="12.75" hidden="false" customHeight="false" outlineLevel="0" collapsed="false">
      <c r="A668" s="41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7"/>
      <c r="Q668" s="17"/>
      <c r="R668" s="17"/>
      <c r="S668" s="17"/>
      <c r="T668" s="17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3"/>
      <c r="BP668" s="13"/>
    </row>
    <row r="669" customFormat="false" ht="12.75" hidden="false" customHeight="false" outlineLevel="0" collapsed="false">
      <c r="A669" s="41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7"/>
      <c r="Q669" s="17"/>
      <c r="R669" s="17"/>
      <c r="S669" s="17"/>
      <c r="T669" s="17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3"/>
      <c r="BP669" s="13"/>
    </row>
    <row r="670" customFormat="false" ht="12.75" hidden="false" customHeight="false" outlineLevel="0" collapsed="false">
      <c r="A670" s="41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7"/>
      <c r="Q670" s="17"/>
      <c r="R670" s="17"/>
      <c r="S670" s="17"/>
      <c r="T670" s="17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3"/>
      <c r="BP670" s="13"/>
    </row>
    <row r="671" customFormat="false" ht="12.75" hidden="false" customHeight="false" outlineLevel="0" collapsed="false">
      <c r="A671" s="41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7"/>
      <c r="Q671" s="17"/>
      <c r="R671" s="17"/>
      <c r="S671" s="17"/>
      <c r="T671" s="17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3"/>
      <c r="BP671" s="13"/>
    </row>
    <row r="672" customFormat="false" ht="12.75" hidden="false" customHeight="false" outlineLevel="0" collapsed="false">
      <c r="A672" s="41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7"/>
      <c r="Q672" s="17"/>
      <c r="R672" s="17"/>
      <c r="S672" s="17"/>
      <c r="T672" s="17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3"/>
      <c r="BP672" s="13"/>
    </row>
    <row r="673" customFormat="false" ht="12.75" hidden="false" customHeight="false" outlineLevel="0" collapsed="false">
      <c r="A673" s="41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7"/>
      <c r="Q673" s="17"/>
      <c r="R673" s="17"/>
      <c r="S673" s="17"/>
      <c r="T673" s="17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3"/>
      <c r="BP673" s="13"/>
    </row>
    <row r="674" customFormat="false" ht="12.75" hidden="false" customHeight="false" outlineLevel="0" collapsed="false">
      <c r="A674" s="41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7"/>
      <c r="Q674" s="17"/>
      <c r="R674" s="17"/>
      <c r="S674" s="17"/>
      <c r="T674" s="17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3"/>
      <c r="BP674" s="13"/>
    </row>
    <row r="675" customFormat="false" ht="12.75" hidden="false" customHeight="false" outlineLevel="0" collapsed="false">
      <c r="A675" s="41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7"/>
      <c r="Q675" s="17"/>
      <c r="R675" s="17"/>
      <c r="S675" s="17"/>
      <c r="T675" s="17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3"/>
      <c r="BP675" s="13"/>
    </row>
    <row r="676" customFormat="false" ht="12.75" hidden="false" customHeight="false" outlineLevel="0" collapsed="false">
      <c r="A676" s="41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7"/>
      <c r="Q676" s="17"/>
      <c r="R676" s="17"/>
      <c r="S676" s="17"/>
      <c r="T676" s="17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3"/>
      <c r="BP676" s="13"/>
    </row>
    <row r="677" customFormat="false" ht="12.75" hidden="false" customHeight="false" outlineLevel="0" collapsed="false">
      <c r="A677" s="41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7"/>
      <c r="Q677" s="17"/>
      <c r="R677" s="17"/>
      <c r="S677" s="17"/>
      <c r="T677" s="17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3"/>
      <c r="BP677" s="13"/>
    </row>
    <row r="678" customFormat="false" ht="12.75" hidden="false" customHeight="false" outlineLevel="0" collapsed="false">
      <c r="A678" s="41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7"/>
      <c r="Q678" s="17"/>
      <c r="R678" s="17"/>
      <c r="S678" s="17"/>
      <c r="T678" s="17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3"/>
      <c r="BP678" s="13"/>
    </row>
    <row r="679" customFormat="false" ht="12.75" hidden="false" customHeight="false" outlineLevel="0" collapsed="false">
      <c r="A679" s="41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7"/>
      <c r="Q679" s="17"/>
      <c r="R679" s="17"/>
      <c r="S679" s="17"/>
      <c r="T679" s="17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3"/>
      <c r="BP679" s="13"/>
    </row>
    <row r="680" customFormat="false" ht="12.75" hidden="false" customHeight="false" outlineLevel="0" collapsed="false">
      <c r="A680" s="41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7"/>
      <c r="Q680" s="17"/>
      <c r="R680" s="17"/>
      <c r="S680" s="17"/>
      <c r="T680" s="17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3"/>
      <c r="BP680" s="13"/>
    </row>
    <row r="681" customFormat="false" ht="12.75" hidden="false" customHeight="false" outlineLevel="0" collapsed="false">
      <c r="A681" s="41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7"/>
      <c r="Q681" s="17"/>
      <c r="R681" s="17"/>
      <c r="S681" s="17"/>
      <c r="T681" s="17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3"/>
      <c r="BP681" s="13"/>
    </row>
    <row r="682" customFormat="false" ht="12.75" hidden="false" customHeight="false" outlineLevel="0" collapsed="false">
      <c r="A682" s="41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7"/>
      <c r="Q682" s="17"/>
      <c r="R682" s="17"/>
      <c r="S682" s="17"/>
      <c r="T682" s="17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3"/>
      <c r="BP682" s="13"/>
    </row>
    <row r="683" customFormat="false" ht="12.75" hidden="false" customHeight="false" outlineLevel="0" collapsed="false">
      <c r="A683" s="41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7"/>
      <c r="Q683" s="17"/>
      <c r="R683" s="17"/>
      <c r="S683" s="17"/>
      <c r="T683" s="17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3"/>
      <c r="BP683" s="13"/>
    </row>
    <row r="684" customFormat="false" ht="12.75" hidden="false" customHeight="false" outlineLevel="0" collapsed="false">
      <c r="A684" s="41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7"/>
      <c r="Q684" s="17"/>
      <c r="R684" s="17"/>
      <c r="S684" s="17"/>
      <c r="T684" s="17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3"/>
      <c r="BP684" s="13"/>
    </row>
    <row r="685" customFormat="false" ht="12.75" hidden="false" customHeight="false" outlineLevel="0" collapsed="false">
      <c r="A685" s="41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7"/>
      <c r="Q685" s="17"/>
      <c r="R685" s="17"/>
      <c r="S685" s="17"/>
      <c r="T685" s="17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3"/>
      <c r="BP685" s="13"/>
    </row>
    <row r="686" customFormat="false" ht="12.75" hidden="false" customHeight="false" outlineLevel="0" collapsed="false">
      <c r="A686" s="41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7"/>
      <c r="Q686" s="17"/>
      <c r="R686" s="17"/>
      <c r="S686" s="17"/>
      <c r="T686" s="17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3"/>
      <c r="BP686" s="13"/>
    </row>
    <row r="687" customFormat="false" ht="12.75" hidden="false" customHeight="false" outlineLevel="0" collapsed="false">
      <c r="A687" s="41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7"/>
      <c r="Q687" s="17"/>
      <c r="R687" s="17"/>
      <c r="S687" s="17"/>
      <c r="T687" s="17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3"/>
      <c r="BP687" s="13"/>
    </row>
    <row r="688" customFormat="false" ht="12.75" hidden="false" customHeight="false" outlineLevel="0" collapsed="false">
      <c r="A688" s="41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7"/>
      <c r="Q688" s="17"/>
      <c r="R688" s="17"/>
      <c r="S688" s="17"/>
      <c r="T688" s="17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3"/>
      <c r="BP688" s="13"/>
    </row>
    <row r="689" customFormat="false" ht="12.75" hidden="false" customHeight="false" outlineLevel="0" collapsed="false">
      <c r="A689" s="41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7"/>
      <c r="Q689" s="17"/>
      <c r="R689" s="17"/>
      <c r="S689" s="17"/>
      <c r="T689" s="17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3"/>
      <c r="BP689" s="13"/>
    </row>
    <row r="690" customFormat="false" ht="12.75" hidden="false" customHeight="false" outlineLevel="0" collapsed="false">
      <c r="A690" s="41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7"/>
      <c r="Q690" s="17"/>
      <c r="R690" s="17"/>
      <c r="S690" s="17"/>
      <c r="T690" s="17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3"/>
      <c r="BP690" s="13"/>
    </row>
    <row r="691" customFormat="false" ht="12.75" hidden="false" customHeight="false" outlineLevel="0" collapsed="false">
      <c r="A691" s="41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7"/>
      <c r="Q691" s="17"/>
      <c r="R691" s="17"/>
      <c r="S691" s="17"/>
      <c r="T691" s="17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3"/>
      <c r="BP691" s="13"/>
    </row>
    <row r="692" customFormat="false" ht="12.75" hidden="false" customHeight="false" outlineLevel="0" collapsed="false">
      <c r="A692" s="41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7"/>
      <c r="Q692" s="17"/>
      <c r="R692" s="17"/>
      <c r="S692" s="17"/>
      <c r="T692" s="17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3"/>
      <c r="BP692" s="13"/>
    </row>
    <row r="693" customFormat="false" ht="12.75" hidden="false" customHeight="false" outlineLevel="0" collapsed="false">
      <c r="A693" s="41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7"/>
      <c r="Q693" s="17"/>
      <c r="R693" s="17"/>
      <c r="S693" s="17"/>
      <c r="T693" s="17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3"/>
      <c r="BP693" s="13"/>
    </row>
    <row r="694" customFormat="false" ht="12.75" hidden="false" customHeight="false" outlineLevel="0" collapsed="false">
      <c r="A694" s="41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7"/>
      <c r="Q694" s="17"/>
      <c r="R694" s="17"/>
      <c r="S694" s="17"/>
      <c r="T694" s="17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3"/>
      <c r="BP694" s="13"/>
    </row>
    <row r="695" customFormat="false" ht="12.75" hidden="false" customHeight="false" outlineLevel="0" collapsed="false">
      <c r="A695" s="41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7"/>
      <c r="Q695" s="17"/>
      <c r="R695" s="17"/>
      <c r="S695" s="17"/>
      <c r="T695" s="17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3"/>
      <c r="BP695" s="13"/>
    </row>
    <row r="696" customFormat="false" ht="12.75" hidden="false" customHeight="false" outlineLevel="0" collapsed="false">
      <c r="A696" s="41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7"/>
      <c r="Q696" s="17"/>
      <c r="R696" s="17"/>
      <c r="S696" s="17"/>
      <c r="T696" s="17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3"/>
      <c r="BP696" s="13"/>
    </row>
    <row r="697" customFormat="false" ht="12.75" hidden="false" customHeight="false" outlineLevel="0" collapsed="false">
      <c r="A697" s="41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7"/>
      <c r="Q697" s="17"/>
      <c r="R697" s="17"/>
      <c r="S697" s="17"/>
      <c r="T697" s="17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3"/>
      <c r="BP697" s="13"/>
    </row>
    <row r="698" customFormat="false" ht="12.75" hidden="false" customHeight="false" outlineLevel="0" collapsed="false">
      <c r="A698" s="41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7"/>
      <c r="Q698" s="17"/>
      <c r="R698" s="17"/>
      <c r="S698" s="17"/>
      <c r="T698" s="17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3"/>
      <c r="BP698" s="13"/>
    </row>
    <row r="699" customFormat="false" ht="12.75" hidden="false" customHeight="false" outlineLevel="0" collapsed="false">
      <c r="A699" s="41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7"/>
      <c r="Q699" s="17"/>
      <c r="R699" s="17"/>
      <c r="S699" s="17"/>
      <c r="T699" s="17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3"/>
      <c r="BP699" s="13"/>
    </row>
    <row r="700" customFormat="false" ht="12.75" hidden="false" customHeight="false" outlineLevel="0" collapsed="false">
      <c r="A700" s="41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7"/>
      <c r="Q700" s="17"/>
      <c r="R700" s="17"/>
      <c r="S700" s="17"/>
      <c r="T700" s="17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3"/>
      <c r="BP700" s="13"/>
    </row>
    <row r="701" customFormat="false" ht="12.75" hidden="false" customHeight="false" outlineLevel="0" collapsed="false">
      <c r="A701" s="41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7"/>
      <c r="Q701" s="17"/>
      <c r="R701" s="17"/>
      <c r="S701" s="17"/>
      <c r="T701" s="17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3"/>
      <c r="BP701" s="13"/>
    </row>
    <row r="702" customFormat="false" ht="12.75" hidden="false" customHeight="false" outlineLevel="0" collapsed="false">
      <c r="A702" s="41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7"/>
      <c r="Q702" s="17"/>
      <c r="R702" s="17"/>
      <c r="S702" s="17"/>
      <c r="T702" s="17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3"/>
      <c r="BP702" s="13"/>
    </row>
    <row r="703" customFormat="false" ht="12.75" hidden="false" customHeight="false" outlineLevel="0" collapsed="false">
      <c r="A703" s="41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7"/>
      <c r="Q703" s="17"/>
      <c r="R703" s="17"/>
      <c r="S703" s="17"/>
      <c r="T703" s="17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3"/>
      <c r="BP703" s="13"/>
    </row>
    <row r="704" customFormat="false" ht="12.75" hidden="false" customHeight="false" outlineLevel="0" collapsed="false">
      <c r="A704" s="41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7"/>
      <c r="Q704" s="17"/>
      <c r="R704" s="17"/>
      <c r="S704" s="17"/>
      <c r="T704" s="17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3"/>
      <c r="BP704" s="13"/>
    </row>
    <row r="705" customFormat="false" ht="12.75" hidden="false" customHeight="false" outlineLevel="0" collapsed="false">
      <c r="A705" s="41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7"/>
      <c r="Q705" s="17"/>
      <c r="R705" s="17"/>
      <c r="S705" s="17"/>
      <c r="T705" s="17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3"/>
      <c r="BP705" s="13"/>
    </row>
    <row r="706" customFormat="false" ht="12.75" hidden="false" customHeight="false" outlineLevel="0" collapsed="false">
      <c r="A706" s="41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7"/>
      <c r="Q706" s="17"/>
      <c r="R706" s="17"/>
      <c r="S706" s="17"/>
      <c r="T706" s="17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3"/>
      <c r="BP706" s="13"/>
    </row>
    <row r="707" customFormat="false" ht="12.75" hidden="false" customHeight="false" outlineLevel="0" collapsed="false">
      <c r="A707" s="41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7"/>
      <c r="Q707" s="17"/>
      <c r="R707" s="17"/>
      <c r="S707" s="17"/>
      <c r="T707" s="17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3"/>
      <c r="BP707" s="13"/>
    </row>
    <row r="708" customFormat="false" ht="12.75" hidden="false" customHeight="false" outlineLevel="0" collapsed="false">
      <c r="A708" s="41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7"/>
      <c r="Q708" s="17"/>
      <c r="R708" s="17"/>
      <c r="S708" s="17"/>
      <c r="T708" s="17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3"/>
      <c r="BP708" s="13"/>
    </row>
    <row r="709" customFormat="false" ht="12.75" hidden="false" customHeight="false" outlineLevel="0" collapsed="false">
      <c r="A709" s="41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7"/>
      <c r="Q709" s="17"/>
      <c r="R709" s="17"/>
      <c r="S709" s="17"/>
      <c r="T709" s="17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3"/>
      <c r="BP709" s="13"/>
    </row>
    <row r="710" customFormat="false" ht="12.75" hidden="false" customHeight="false" outlineLevel="0" collapsed="false">
      <c r="A710" s="41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7"/>
      <c r="Q710" s="17"/>
      <c r="R710" s="17"/>
      <c r="S710" s="17"/>
      <c r="T710" s="17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3"/>
      <c r="BP710" s="13"/>
    </row>
    <row r="711" customFormat="false" ht="12.75" hidden="false" customHeight="false" outlineLevel="0" collapsed="false">
      <c r="A711" s="41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7"/>
      <c r="Q711" s="17"/>
      <c r="R711" s="17"/>
      <c r="S711" s="17"/>
      <c r="T711" s="17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3"/>
      <c r="BP711" s="13"/>
    </row>
    <row r="712" customFormat="false" ht="12.75" hidden="false" customHeight="false" outlineLevel="0" collapsed="false">
      <c r="A712" s="41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7"/>
      <c r="Q712" s="17"/>
      <c r="R712" s="17"/>
      <c r="S712" s="17"/>
      <c r="T712" s="17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3"/>
      <c r="BP712" s="13"/>
    </row>
    <row r="713" customFormat="false" ht="12.75" hidden="false" customHeight="false" outlineLevel="0" collapsed="false">
      <c r="A713" s="41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7"/>
      <c r="Q713" s="17"/>
      <c r="R713" s="17"/>
      <c r="S713" s="17"/>
      <c r="T713" s="17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3"/>
      <c r="BP713" s="13"/>
    </row>
    <row r="714" customFormat="false" ht="12.75" hidden="false" customHeight="false" outlineLevel="0" collapsed="false">
      <c r="A714" s="41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7"/>
      <c r="Q714" s="17"/>
      <c r="R714" s="17"/>
      <c r="S714" s="17"/>
      <c r="T714" s="17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3"/>
      <c r="BP714" s="13"/>
    </row>
    <row r="715" customFormat="false" ht="12.75" hidden="false" customHeight="false" outlineLevel="0" collapsed="false">
      <c r="A715" s="41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7"/>
      <c r="Q715" s="17"/>
      <c r="R715" s="17"/>
      <c r="S715" s="17"/>
      <c r="T715" s="17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3"/>
      <c r="BP715" s="13"/>
    </row>
    <row r="716" customFormat="false" ht="12.75" hidden="false" customHeight="false" outlineLevel="0" collapsed="false">
      <c r="A716" s="41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7"/>
      <c r="Q716" s="17"/>
      <c r="R716" s="17"/>
      <c r="S716" s="17"/>
      <c r="T716" s="17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3"/>
      <c r="BP716" s="13"/>
    </row>
    <row r="717" customFormat="false" ht="12.75" hidden="false" customHeight="false" outlineLevel="0" collapsed="false">
      <c r="A717" s="41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7"/>
      <c r="Q717" s="17"/>
      <c r="R717" s="17"/>
      <c r="S717" s="17"/>
      <c r="T717" s="17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3"/>
      <c r="BP717" s="13"/>
    </row>
    <row r="718" customFormat="false" ht="12.75" hidden="false" customHeight="false" outlineLevel="0" collapsed="false">
      <c r="A718" s="41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7"/>
      <c r="Q718" s="17"/>
      <c r="R718" s="17"/>
      <c r="S718" s="17"/>
      <c r="T718" s="17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3"/>
      <c r="BP718" s="13"/>
    </row>
    <row r="719" customFormat="false" ht="12.75" hidden="false" customHeight="false" outlineLevel="0" collapsed="false">
      <c r="A719" s="41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7"/>
      <c r="Q719" s="17"/>
      <c r="R719" s="17"/>
      <c r="S719" s="17"/>
      <c r="T719" s="17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3"/>
      <c r="BP719" s="13"/>
    </row>
    <row r="720" customFormat="false" ht="12.75" hidden="false" customHeight="false" outlineLevel="0" collapsed="false">
      <c r="A720" s="41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7"/>
      <c r="Q720" s="17"/>
      <c r="R720" s="17"/>
      <c r="S720" s="17"/>
      <c r="T720" s="17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3"/>
      <c r="BP720" s="13"/>
    </row>
    <row r="721" customFormat="false" ht="12.75" hidden="false" customHeight="false" outlineLevel="0" collapsed="false">
      <c r="A721" s="41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7"/>
      <c r="Q721" s="17"/>
      <c r="R721" s="17"/>
      <c r="S721" s="17"/>
      <c r="T721" s="17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3"/>
      <c r="BP721" s="13"/>
    </row>
    <row r="722" customFormat="false" ht="12.75" hidden="false" customHeight="false" outlineLevel="0" collapsed="false">
      <c r="A722" s="41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7"/>
      <c r="Q722" s="17"/>
      <c r="R722" s="17"/>
      <c r="S722" s="17"/>
      <c r="T722" s="17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3"/>
      <c r="BP722" s="13"/>
    </row>
    <row r="723" customFormat="false" ht="12.75" hidden="false" customHeight="false" outlineLevel="0" collapsed="false">
      <c r="A723" s="41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7"/>
      <c r="Q723" s="17"/>
      <c r="R723" s="17"/>
      <c r="S723" s="17"/>
      <c r="T723" s="17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3"/>
      <c r="BP723" s="13"/>
    </row>
    <row r="724" customFormat="false" ht="12.75" hidden="false" customHeight="false" outlineLevel="0" collapsed="false">
      <c r="A724" s="41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7"/>
      <c r="Q724" s="17"/>
      <c r="R724" s="17"/>
      <c r="S724" s="17"/>
      <c r="T724" s="17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3"/>
      <c r="BP724" s="13"/>
    </row>
    <row r="725" customFormat="false" ht="12.75" hidden="false" customHeight="false" outlineLevel="0" collapsed="false">
      <c r="A725" s="41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7"/>
      <c r="Q725" s="17"/>
      <c r="R725" s="17"/>
      <c r="S725" s="17"/>
      <c r="T725" s="17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3"/>
      <c r="BP725" s="13"/>
    </row>
    <row r="726" customFormat="false" ht="12.75" hidden="false" customHeight="false" outlineLevel="0" collapsed="false">
      <c r="A726" s="41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7"/>
      <c r="Q726" s="17"/>
      <c r="R726" s="17"/>
      <c r="S726" s="17"/>
      <c r="T726" s="17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3"/>
      <c r="BP726" s="13"/>
    </row>
    <row r="727" customFormat="false" ht="12.75" hidden="false" customHeight="false" outlineLevel="0" collapsed="false">
      <c r="A727" s="41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7"/>
      <c r="Q727" s="17"/>
      <c r="R727" s="17"/>
      <c r="S727" s="17"/>
      <c r="T727" s="17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3"/>
      <c r="BP727" s="13"/>
    </row>
    <row r="728" customFormat="false" ht="12.75" hidden="false" customHeight="false" outlineLevel="0" collapsed="false">
      <c r="A728" s="41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7"/>
      <c r="Q728" s="17"/>
      <c r="R728" s="17"/>
      <c r="S728" s="17"/>
      <c r="T728" s="17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3"/>
      <c r="BP728" s="13"/>
    </row>
    <row r="729" customFormat="false" ht="12.75" hidden="false" customHeight="false" outlineLevel="0" collapsed="false">
      <c r="A729" s="41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7"/>
      <c r="Q729" s="17"/>
      <c r="R729" s="17"/>
      <c r="S729" s="17"/>
      <c r="T729" s="17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3"/>
      <c r="BP729" s="13"/>
    </row>
    <row r="730" customFormat="false" ht="12.75" hidden="false" customHeight="false" outlineLevel="0" collapsed="false">
      <c r="A730" s="41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7"/>
      <c r="Q730" s="17"/>
      <c r="R730" s="17"/>
      <c r="S730" s="17"/>
      <c r="T730" s="17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3"/>
      <c r="BP730" s="13"/>
    </row>
    <row r="731" customFormat="false" ht="12.75" hidden="false" customHeight="false" outlineLevel="0" collapsed="false">
      <c r="A731" s="41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7"/>
      <c r="Q731" s="17"/>
      <c r="R731" s="17"/>
      <c r="S731" s="17"/>
      <c r="T731" s="17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3"/>
      <c r="BP731" s="13"/>
    </row>
    <row r="732" customFormat="false" ht="12.75" hidden="false" customHeight="false" outlineLevel="0" collapsed="false">
      <c r="A732" s="41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7"/>
      <c r="Q732" s="17"/>
      <c r="R732" s="17"/>
      <c r="S732" s="17"/>
      <c r="T732" s="17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3"/>
      <c r="BP732" s="13"/>
    </row>
    <row r="733" customFormat="false" ht="12.75" hidden="false" customHeight="false" outlineLevel="0" collapsed="false">
      <c r="A733" s="41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7"/>
      <c r="Q733" s="17"/>
      <c r="R733" s="17"/>
      <c r="S733" s="17"/>
      <c r="T733" s="17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3"/>
      <c r="BP733" s="13"/>
    </row>
    <row r="734" customFormat="false" ht="12.75" hidden="false" customHeight="false" outlineLevel="0" collapsed="false">
      <c r="A734" s="41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7"/>
      <c r="Q734" s="17"/>
      <c r="R734" s="17"/>
      <c r="S734" s="17"/>
      <c r="T734" s="17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3"/>
      <c r="BP734" s="13"/>
    </row>
    <row r="735" customFormat="false" ht="12.75" hidden="false" customHeight="false" outlineLevel="0" collapsed="false">
      <c r="A735" s="41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7"/>
      <c r="Q735" s="17"/>
      <c r="R735" s="17"/>
      <c r="S735" s="17"/>
      <c r="T735" s="17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3"/>
      <c r="BP735" s="13"/>
    </row>
    <row r="736" customFormat="false" ht="12.75" hidden="false" customHeight="false" outlineLevel="0" collapsed="false">
      <c r="A736" s="41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7"/>
      <c r="Q736" s="17"/>
      <c r="R736" s="17"/>
      <c r="S736" s="17"/>
      <c r="T736" s="17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3"/>
      <c r="BP736" s="13"/>
    </row>
    <row r="737" customFormat="false" ht="12.75" hidden="false" customHeight="false" outlineLevel="0" collapsed="false">
      <c r="A737" s="41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7"/>
      <c r="Q737" s="17"/>
      <c r="R737" s="17"/>
      <c r="S737" s="17"/>
      <c r="T737" s="17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3"/>
      <c r="BP737" s="13"/>
    </row>
    <row r="738" customFormat="false" ht="12.75" hidden="false" customHeight="false" outlineLevel="0" collapsed="false">
      <c r="A738" s="41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7"/>
      <c r="Q738" s="17"/>
      <c r="R738" s="17"/>
      <c r="S738" s="17"/>
      <c r="T738" s="17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3"/>
      <c r="BP738" s="13"/>
    </row>
    <row r="739" customFormat="false" ht="12.75" hidden="false" customHeight="false" outlineLevel="0" collapsed="false">
      <c r="A739" s="41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7"/>
      <c r="Q739" s="17"/>
      <c r="R739" s="17"/>
      <c r="S739" s="17"/>
      <c r="T739" s="17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3"/>
      <c r="BP739" s="13"/>
    </row>
    <row r="740" customFormat="false" ht="12.75" hidden="false" customHeight="false" outlineLevel="0" collapsed="false">
      <c r="A740" s="41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7"/>
      <c r="Q740" s="17"/>
      <c r="R740" s="17"/>
      <c r="S740" s="17"/>
      <c r="T740" s="17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3"/>
      <c r="BP740" s="13"/>
    </row>
    <row r="741" customFormat="false" ht="12.75" hidden="false" customHeight="false" outlineLevel="0" collapsed="false">
      <c r="A741" s="41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7"/>
      <c r="Q741" s="17"/>
      <c r="R741" s="17"/>
      <c r="S741" s="17"/>
      <c r="T741" s="17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3"/>
      <c r="BP741" s="13"/>
    </row>
    <row r="742" customFormat="false" ht="12.75" hidden="false" customHeight="false" outlineLevel="0" collapsed="false">
      <c r="A742" s="41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7"/>
      <c r="Q742" s="17"/>
      <c r="R742" s="17"/>
      <c r="S742" s="17"/>
      <c r="T742" s="17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3"/>
      <c r="BP742" s="13"/>
    </row>
    <row r="743" customFormat="false" ht="12.75" hidden="false" customHeight="false" outlineLevel="0" collapsed="false">
      <c r="A743" s="41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7"/>
      <c r="Q743" s="17"/>
      <c r="R743" s="17"/>
      <c r="S743" s="17"/>
      <c r="T743" s="17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3"/>
      <c r="BP743" s="13"/>
    </row>
    <row r="744" customFormat="false" ht="12.75" hidden="false" customHeight="false" outlineLevel="0" collapsed="false">
      <c r="A744" s="41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7"/>
      <c r="Q744" s="17"/>
      <c r="R744" s="17"/>
      <c r="S744" s="17"/>
      <c r="T744" s="17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3"/>
      <c r="BP744" s="13"/>
    </row>
    <row r="745" customFormat="false" ht="12.75" hidden="false" customHeight="false" outlineLevel="0" collapsed="false">
      <c r="A745" s="41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7"/>
      <c r="Q745" s="17"/>
      <c r="R745" s="17"/>
      <c r="S745" s="17"/>
      <c r="T745" s="17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3"/>
      <c r="BP745" s="13"/>
    </row>
    <row r="746" customFormat="false" ht="12.75" hidden="false" customHeight="false" outlineLevel="0" collapsed="false">
      <c r="A746" s="41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7"/>
      <c r="Q746" s="17"/>
      <c r="R746" s="17"/>
      <c r="S746" s="17"/>
      <c r="T746" s="17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3"/>
      <c r="BP746" s="13"/>
    </row>
    <row r="747" customFormat="false" ht="12.75" hidden="false" customHeight="false" outlineLevel="0" collapsed="false">
      <c r="A747" s="41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7"/>
      <c r="Q747" s="17"/>
      <c r="R747" s="17"/>
      <c r="S747" s="17"/>
      <c r="T747" s="17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3"/>
      <c r="BP747" s="13"/>
    </row>
    <row r="748" customFormat="false" ht="12.75" hidden="false" customHeight="false" outlineLevel="0" collapsed="false">
      <c r="A748" s="41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7"/>
      <c r="Q748" s="17"/>
      <c r="R748" s="17"/>
      <c r="S748" s="17"/>
      <c r="T748" s="17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3"/>
      <c r="BP748" s="13"/>
    </row>
    <row r="749" customFormat="false" ht="12.75" hidden="false" customHeight="false" outlineLevel="0" collapsed="false">
      <c r="A749" s="41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7"/>
      <c r="Q749" s="17"/>
      <c r="R749" s="17"/>
      <c r="S749" s="17"/>
      <c r="T749" s="17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3"/>
      <c r="BP749" s="13"/>
    </row>
    <row r="750" customFormat="false" ht="12.75" hidden="false" customHeight="false" outlineLevel="0" collapsed="false">
      <c r="A750" s="41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7"/>
      <c r="Q750" s="17"/>
      <c r="R750" s="17"/>
      <c r="S750" s="17"/>
      <c r="T750" s="17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3"/>
      <c r="BP750" s="13"/>
    </row>
    <row r="751" customFormat="false" ht="12.75" hidden="false" customHeight="false" outlineLevel="0" collapsed="false">
      <c r="A751" s="41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7"/>
      <c r="Q751" s="17"/>
      <c r="R751" s="17"/>
      <c r="S751" s="17"/>
      <c r="T751" s="17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3"/>
      <c r="BP751" s="13"/>
    </row>
    <row r="752" customFormat="false" ht="12.75" hidden="false" customHeight="false" outlineLevel="0" collapsed="false">
      <c r="A752" s="41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7"/>
      <c r="Q752" s="17"/>
      <c r="R752" s="17"/>
      <c r="S752" s="17"/>
      <c r="T752" s="17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3"/>
      <c r="BP752" s="13"/>
    </row>
    <row r="753" customFormat="false" ht="12.75" hidden="false" customHeight="false" outlineLevel="0" collapsed="false">
      <c r="A753" s="41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7"/>
      <c r="Q753" s="17"/>
      <c r="R753" s="17"/>
      <c r="S753" s="17"/>
      <c r="T753" s="17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3"/>
      <c r="BP753" s="13"/>
    </row>
    <row r="754" customFormat="false" ht="12.75" hidden="false" customHeight="false" outlineLevel="0" collapsed="false">
      <c r="A754" s="41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7"/>
      <c r="Q754" s="17"/>
      <c r="R754" s="17"/>
      <c r="S754" s="17"/>
      <c r="T754" s="17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3"/>
      <c r="BP754" s="13"/>
    </row>
    <row r="755" customFormat="false" ht="12.75" hidden="false" customHeight="false" outlineLevel="0" collapsed="false">
      <c r="A755" s="41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7"/>
      <c r="Q755" s="17"/>
      <c r="R755" s="17"/>
      <c r="S755" s="17"/>
      <c r="T755" s="17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3"/>
      <c r="BP755" s="13"/>
    </row>
    <row r="756" customFormat="false" ht="12.75" hidden="false" customHeight="false" outlineLevel="0" collapsed="false">
      <c r="A756" s="41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7"/>
      <c r="Q756" s="17"/>
      <c r="R756" s="17"/>
      <c r="S756" s="17"/>
      <c r="T756" s="17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3"/>
      <c r="BP756" s="13"/>
    </row>
    <row r="757" customFormat="false" ht="12.75" hidden="false" customHeight="false" outlineLevel="0" collapsed="false">
      <c r="A757" s="41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7"/>
      <c r="Q757" s="17"/>
      <c r="R757" s="17"/>
      <c r="S757" s="17"/>
      <c r="T757" s="17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3"/>
      <c r="BP757" s="13"/>
    </row>
    <row r="758" customFormat="false" ht="12.75" hidden="false" customHeight="false" outlineLevel="0" collapsed="false">
      <c r="A758" s="41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7"/>
      <c r="Q758" s="17"/>
      <c r="R758" s="17"/>
      <c r="S758" s="17"/>
      <c r="T758" s="17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3"/>
      <c r="BP758" s="13"/>
    </row>
    <row r="759" customFormat="false" ht="12.75" hidden="false" customHeight="false" outlineLevel="0" collapsed="false">
      <c r="A759" s="41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7"/>
      <c r="Q759" s="17"/>
      <c r="R759" s="17"/>
      <c r="S759" s="17"/>
      <c r="T759" s="17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3"/>
      <c r="BP759" s="13"/>
    </row>
    <row r="760" customFormat="false" ht="12.75" hidden="false" customHeight="false" outlineLevel="0" collapsed="false">
      <c r="A760" s="41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7"/>
      <c r="Q760" s="17"/>
      <c r="R760" s="17"/>
      <c r="S760" s="17"/>
      <c r="T760" s="17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3"/>
      <c r="BP760" s="13"/>
    </row>
    <row r="761" customFormat="false" ht="12.75" hidden="false" customHeight="false" outlineLevel="0" collapsed="false">
      <c r="A761" s="41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7"/>
      <c r="Q761" s="17"/>
      <c r="R761" s="17"/>
      <c r="S761" s="17"/>
      <c r="T761" s="17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3"/>
      <c r="BP761" s="13"/>
    </row>
    <row r="762" customFormat="false" ht="12.75" hidden="false" customHeight="false" outlineLevel="0" collapsed="false">
      <c r="A762" s="41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7"/>
      <c r="Q762" s="17"/>
      <c r="R762" s="17"/>
      <c r="S762" s="17"/>
      <c r="T762" s="17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3"/>
      <c r="BP762" s="13"/>
    </row>
    <row r="763" customFormat="false" ht="12.75" hidden="false" customHeight="false" outlineLevel="0" collapsed="false">
      <c r="A763" s="41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7"/>
      <c r="Q763" s="17"/>
      <c r="R763" s="17"/>
      <c r="S763" s="17"/>
      <c r="T763" s="17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3"/>
      <c r="BP763" s="13"/>
    </row>
    <row r="764" customFormat="false" ht="12.75" hidden="false" customHeight="false" outlineLevel="0" collapsed="false">
      <c r="A764" s="41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7"/>
      <c r="Q764" s="17"/>
      <c r="R764" s="17"/>
      <c r="S764" s="17"/>
      <c r="T764" s="17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3"/>
      <c r="BP764" s="13"/>
    </row>
    <row r="765" customFormat="false" ht="12.75" hidden="false" customHeight="false" outlineLevel="0" collapsed="false">
      <c r="A765" s="41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7"/>
      <c r="Q765" s="17"/>
      <c r="R765" s="17"/>
      <c r="S765" s="17"/>
      <c r="T765" s="17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3"/>
      <c r="BP765" s="13"/>
    </row>
    <row r="766" customFormat="false" ht="12.75" hidden="false" customHeight="false" outlineLevel="0" collapsed="false">
      <c r="A766" s="41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7"/>
      <c r="Q766" s="17"/>
      <c r="R766" s="17"/>
      <c r="S766" s="17"/>
      <c r="T766" s="17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3"/>
      <c r="BP766" s="13"/>
    </row>
    <row r="767" customFormat="false" ht="12.75" hidden="false" customHeight="false" outlineLevel="0" collapsed="false">
      <c r="A767" s="41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7"/>
      <c r="Q767" s="17"/>
      <c r="R767" s="17"/>
      <c r="S767" s="17"/>
      <c r="T767" s="17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3"/>
      <c r="BP767" s="13"/>
    </row>
    <row r="768" customFormat="false" ht="12.75" hidden="false" customHeight="false" outlineLevel="0" collapsed="false">
      <c r="A768" s="41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7"/>
      <c r="Q768" s="17"/>
      <c r="R768" s="17"/>
      <c r="S768" s="17"/>
      <c r="T768" s="17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3"/>
      <c r="BP768" s="13"/>
    </row>
    <row r="769" customFormat="false" ht="12.75" hidden="false" customHeight="false" outlineLevel="0" collapsed="false">
      <c r="A769" s="41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7"/>
      <c r="Q769" s="17"/>
      <c r="R769" s="17"/>
      <c r="S769" s="17"/>
      <c r="T769" s="17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3"/>
      <c r="BP769" s="13"/>
    </row>
    <row r="770" customFormat="false" ht="12.75" hidden="false" customHeight="false" outlineLevel="0" collapsed="false">
      <c r="A770" s="41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7"/>
      <c r="Q770" s="17"/>
      <c r="R770" s="17"/>
      <c r="S770" s="17"/>
      <c r="T770" s="17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3"/>
      <c r="BP770" s="13"/>
    </row>
    <row r="771" customFormat="false" ht="12.75" hidden="false" customHeight="false" outlineLevel="0" collapsed="false">
      <c r="A771" s="41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7"/>
      <c r="Q771" s="17"/>
      <c r="R771" s="17"/>
      <c r="S771" s="17"/>
      <c r="T771" s="17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3"/>
      <c r="BP771" s="13"/>
    </row>
    <row r="772" customFormat="false" ht="12.75" hidden="false" customHeight="false" outlineLevel="0" collapsed="false">
      <c r="A772" s="41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7"/>
      <c r="Q772" s="17"/>
      <c r="R772" s="17"/>
      <c r="S772" s="17"/>
      <c r="T772" s="17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3"/>
      <c r="BP772" s="13"/>
    </row>
    <row r="773" customFormat="false" ht="12.75" hidden="false" customHeight="false" outlineLevel="0" collapsed="false">
      <c r="A773" s="41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7"/>
      <c r="Q773" s="17"/>
      <c r="R773" s="17"/>
      <c r="S773" s="17"/>
      <c r="T773" s="17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3"/>
      <c r="BP773" s="13"/>
    </row>
    <row r="774" customFormat="false" ht="12.75" hidden="false" customHeight="false" outlineLevel="0" collapsed="false">
      <c r="A774" s="41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7"/>
      <c r="Q774" s="17"/>
      <c r="R774" s="17"/>
      <c r="S774" s="17"/>
      <c r="T774" s="17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3"/>
      <c r="BP774" s="13"/>
    </row>
    <row r="775" customFormat="false" ht="12.75" hidden="false" customHeight="false" outlineLevel="0" collapsed="false">
      <c r="A775" s="41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7"/>
      <c r="Q775" s="17"/>
      <c r="R775" s="17"/>
      <c r="S775" s="17"/>
      <c r="T775" s="17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3"/>
      <c r="BP775" s="13"/>
    </row>
    <row r="776" customFormat="false" ht="12.75" hidden="false" customHeight="false" outlineLevel="0" collapsed="false">
      <c r="A776" s="41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7"/>
      <c r="Q776" s="17"/>
      <c r="R776" s="17"/>
      <c r="S776" s="17"/>
      <c r="T776" s="17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3"/>
      <c r="BP776" s="13"/>
    </row>
    <row r="777" customFormat="false" ht="12.75" hidden="false" customHeight="false" outlineLevel="0" collapsed="false">
      <c r="A777" s="41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7"/>
      <c r="Q777" s="17"/>
      <c r="R777" s="17"/>
      <c r="S777" s="17"/>
      <c r="T777" s="17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3"/>
      <c r="BP777" s="13"/>
    </row>
    <row r="778" customFormat="false" ht="12.75" hidden="false" customHeight="false" outlineLevel="0" collapsed="false">
      <c r="A778" s="41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7"/>
      <c r="Q778" s="17"/>
      <c r="R778" s="17"/>
      <c r="S778" s="17"/>
      <c r="T778" s="17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3"/>
      <c r="BP778" s="13"/>
    </row>
    <row r="779" customFormat="false" ht="12.75" hidden="false" customHeight="false" outlineLevel="0" collapsed="false">
      <c r="A779" s="41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7"/>
      <c r="Q779" s="17"/>
      <c r="R779" s="17"/>
      <c r="S779" s="17"/>
      <c r="T779" s="17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3"/>
      <c r="BP779" s="13"/>
    </row>
    <row r="780" customFormat="false" ht="12.75" hidden="false" customHeight="false" outlineLevel="0" collapsed="false">
      <c r="A780" s="41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7"/>
      <c r="Q780" s="17"/>
      <c r="R780" s="17"/>
      <c r="S780" s="17"/>
      <c r="T780" s="17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3"/>
      <c r="BP780" s="13"/>
    </row>
    <row r="781" customFormat="false" ht="12.75" hidden="false" customHeight="false" outlineLevel="0" collapsed="false">
      <c r="A781" s="41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7"/>
      <c r="Q781" s="17"/>
      <c r="R781" s="17"/>
      <c r="S781" s="17"/>
      <c r="T781" s="17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3"/>
      <c r="BP781" s="13"/>
    </row>
    <row r="782" customFormat="false" ht="12.75" hidden="false" customHeight="false" outlineLevel="0" collapsed="false">
      <c r="A782" s="41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7"/>
      <c r="Q782" s="17"/>
      <c r="R782" s="17"/>
      <c r="S782" s="17"/>
      <c r="T782" s="17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3"/>
      <c r="BP782" s="13"/>
    </row>
    <row r="783" customFormat="false" ht="12.75" hidden="false" customHeight="false" outlineLevel="0" collapsed="false">
      <c r="A783" s="41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7"/>
      <c r="Q783" s="17"/>
      <c r="R783" s="17"/>
      <c r="S783" s="17"/>
      <c r="T783" s="17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3"/>
      <c r="BP783" s="13"/>
    </row>
    <row r="784" customFormat="false" ht="12.75" hidden="false" customHeight="false" outlineLevel="0" collapsed="false">
      <c r="A784" s="41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7"/>
      <c r="Q784" s="17"/>
      <c r="R784" s="17"/>
      <c r="S784" s="17"/>
      <c r="T784" s="17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3"/>
      <c r="BP784" s="13"/>
    </row>
    <row r="785" customFormat="false" ht="12.75" hidden="false" customHeight="false" outlineLevel="0" collapsed="false">
      <c r="A785" s="41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7"/>
      <c r="Q785" s="17"/>
      <c r="R785" s="17"/>
      <c r="S785" s="17"/>
      <c r="T785" s="17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3"/>
      <c r="BP785" s="13"/>
    </row>
    <row r="786" customFormat="false" ht="12.75" hidden="false" customHeight="false" outlineLevel="0" collapsed="false">
      <c r="A786" s="41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7"/>
      <c r="Q786" s="17"/>
      <c r="R786" s="17"/>
      <c r="S786" s="17"/>
      <c r="T786" s="17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3"/>
      <c r="BP786" s="13"/>
    </row>
    <row r="787" customFormat="false" ht="12.75" hidden="false" customHeight="false" outlineLevel="0" collapsed="false">
      <c r="A787" s="41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7"/>
      <c r="Q787" s="17"/>
      <c r="R787" s="17"/>
      <c r="S787" s="17"/>
      <c r="T787" s="17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3"/>
      <c r="BP787" s="13"/>
    </row>
    <row r="788" customFormat="false" ht="12.75" hidden="false" customHeight="false" outlineLevel="0" collapsed="false">
      <c r="A788" s="41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7"/>
      <c r="Q788" s="17"/>
      <c r="R788" s="17"/>
      <c r="S788" s="17"/>
      <c r="T788" s="17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3"/>
      <c r="BP788" s="13"/>
    </row>
    <row r="789" customFormat="false" ht="12.75" hidden="false" customHeight="false" outlineLevel="0" collapsed="false">
      <c r="A789" s="41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7"/>
      <c r="Q789" s="17"/>
      <c r="R789" s="17"/>
      <c r="S789" s="17"/>
      <c r="T789" s="17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3"/>
      <c r="BP789" s="13"/>
    </row>
    <row r="790" customFormat="false" ht="12.75" hidden="false" customHeight="false" outlineLevel="0" collapsed="false">
      <c r="A790" s="41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7"/>
      <c r="Q790" s="17"/>
      <c r="R790" s="17"/>
      <c r="S790" s="17"/>
      <c r="T790" s="17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3"/>
      <c r="BP790" s="13"/>
    </row>
    <row r="791" customFormat="false" ht="12.75" hidden="false" customHeight="false" outlineLevel="0" collapsed="false">
      <c r="A791" s="41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7"/>
      <c r="Q791" s="17"/>
      <c r="R791" s="17"/>
      <c r="S791" s="17"/>
      <c r="T791" s="17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3"/>
      <c r="BP791" s="13"/>
    </row>
    <row r="792" customFormat="false" ht="12.75" hidden="false" customHeight="false" outlineLevel="0" collapsed="false">
      <c r="A792" s="41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7"/>
      <c r="Q792" s="17"/>
      <c r="R792" s="17"/>
      <c r="S792" s="17"/>
      <c r="T792" s="17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3"/>
      <c r="BP792" s="13"/>
    </row>
    <row r="793" customFormat="false" ht="12.75" hidden="false" customHeight="false" outlineLevel="0" collapsed="false">
      <c r="A793" s="41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7"/>
      <c r="Q793" s="17"/>
      <c r="R793" s="17"/>
      <c r="S793" s="17"/>
      <c r="T793" s="17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3"/>
      <c r="BP793" s="13"/>
    </row>
    <row r="794" customFormat="false" ht="12.75" hidden="false" customHeight="false" outlineLevel="0" collapsed="false">
      <c r="A794" s="41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7"/>
      <c r="Q794" s="17"/>
      <c r="R794" s="17"/>
      <c r="S794" s="17"/>
      <c r="T794" s="17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3"/>
      <c r="BP794" s="13"/>
    </row>
    <row r="795" customFormat="false" ht="12.75" hidden="false" customHeight="false" outlineLevel="0" collapsed="false">
      <c r="A795" s="41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7"/>
      <c r="Q795" s="17"/>
      <c r="R795" s="17"/>
      <c r="S795" s="17"/>
      <c r="T795" s="17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3"/>
      <c r="BP795" s="13"/>
    </row>
    <row r="796" customFormat="false" ht="12.75" hidden="false" customHeight="false" outlineLevel="0" collapsed="false">
      <c r="A796" s="41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7"/>
      <c r="Q796" s="17"/>
      <c r="R796" s="17"/>
      <c r="S796" s="17"/>
      <c r="T796" s="17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3"/>
      <c r="BP796" s="13"/>
    </row>
    <row r="797" customFormat="false" ht="12.75" hidden="false" customHeight="false" outlineLevel="0" collapsed="false">
      <c r="A797" s="41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7"/>
      <c r="Q797" s="17"/>
      <c r="R797" s="17"/>
      <c r="S797" s="17"/>
      <c r="T797" s="17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3"/>
      <c r="BP797" s="13"/>
    </row>
    <row r="798" customFormat="false" ht="12.75" hidden="false" customHeight="false" outlineLevel="0" collapsed="false">
      <c r="A798" s="41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7"/>
      <c r="Q798" s="17"/>
      <c r="R798" s="17"/>
      <c r="S798" s="17"/>
      <c r="T798" s="17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3"/>
      <c r="BP798" s="13"/>
    </row>
    <row r="799" customFormat="false" ht="12.75" hidden="false" customHeight="false" outlineLevel="0" collapsed="false">
      <c r="A799" s="41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7"/>
      <c r="Q799" s="17"/>
      <c r="R799" s="17"/>
      <c r="S799" s="17"/>
      <c r="T799" s="17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3"/>
      <c r="BP799" s="13"/>
    </row>
    <row r="800" customFormat="false" ht="12.75" hidden="false" customHeight="false" outlineLevel="0" collapsed="false">
      <c r="A800" s="41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7"/>
      <c r="Q800" s="17"/>
      <c r="R800" s="17"/>
      <c r="S800" s="17"/>
      <c r="T800" s="17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3"/>
      <c r="BP800" s="13"/>
    </row>
    <row r="801" customFormat="false" ht="12.75" hidden="false" customHeight="false" outlineLevel="0" collapsed="false">
      <c r="A801" s="41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7"/>
      <c r="Q801" s="17"/>
      <c r="R801" s="17"/>
      <c r="S801" s="17"/>
      <c r="T801" s="17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3"/>
      <c r="BP801" s="13"/>
    </row>
    <row r="802" customFormat="false" ht="12.75" hidden="false" customHeight="false" outlineLevel="0" collapsed="false">
      <c r="A802" s="41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7"/>
      <c r="Q802" s="17"/>
      <c r="R802" s="17"/>
      <c r="S802" s="17"/>
      <c r="T802" s="17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3"/>
      <c r="BP802" s="13"/>
    </row>
    <row r="803" customFormat="false" ht="12.75" hidden="false" customHeight="false" outlineLevel="0" collapsed="false">
      <c r="A803" s="41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7"/>
      <c r="Q803" s="17"/>
      <c r="R803" s="17"/>
      <c r="S803" s="17"/>
      <c r="T803" s="17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3"/>
      <c r="BP803" s="13"/>
    </row>
    <row r="804" customFormat="false" ht="12.75" hidden="false" customHeight="false" outlineLevel="0" collapsed="false">
      <c r="A804" s="41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7"/>
      <c r="Q804" s="17"/>
      <c r="R804" s="17"/>
      <c r="S804" s="17"/>
      <c r="T804" s="17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3"/>
      <c r="BP804" s="13"/>
    </row>
    <row r="805" customFormat="false" ht="12.75" hidden="false" customHeight="false" outlineLevel="0" collapsed="false">
      <c r="A805" s="41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7"/>
      <c r="Q805" s="17"/>
      <c r="R805" s="17"/>
      <c r="S805" s="17"/>
      <c r="T805" s="17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3"/>
      <c r="BP805" s="13"/>
    </row>
    <row r="806" customFormat="false" ht="12.75" hidden="false" customHeight="false" outlineLevel="0" collapsed="false">
      <c r="A806" s="41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7"/>
      <c r="Q806" s="17"/>
      <c r="R806" s="17"/>
      <c r="S806" s="17"/>
      <c r="T806" s="17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3"/>
      <c r="BP806" s="13"/>
    </row>
    <row r="807" customFormat="false" ht="12.75" hidden="false" customHeight="false" outlineLevel="0" collapsed="false">
      <c r="A807" s="41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7"/>
      <c r="Q807" s="17"/>
      <c r="R807" s="17"/>
      <c r="S807" s="17"/>
      <c r="T807" s="17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3"/>
      <c r="BP807" s="13"/>
    </row>
    <row r="808" customFormat="false" ht="12.75" hidden="false" customHeight="false" outlineLevel="0" collapsed="false">
      <c r="A808" s="41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7"/>
      <c r="Q808" s="17"/>
      <c r="R808" s="17"/>
      <c r="S808" s="17"/>
      <c r="T808" s="17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3"/>
      <c r="BP808" s="13"/>
    </row>
    <row r="809" customFormat="false" ht="12.75" hidden="false" customHeight="false" outlineLevel="0" collapsed="false">
      <c r="A809" s="41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7"/>
      <c r="Q809" s="17"/>
      <c r="R809" s="17"/>
      <c r="S809" s="17"/>
      <c r="T809" s="17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3"/>
      <c r="BP809" s="13"/>
    </row>
    <row r="810" customFormat="false" ht="12.75" hidden="false" customHeight="false" outlineLevel="0" collapsed="false">
      <c r="A810" s="41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7"/>
      <c r="Q810" s="17"/>
      <c r="R810" s="17"/>
      <c r="S810" s="17"/>
      <c r="T810" s="17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3"/>
      <c r="BP810" s="13"/>
    </row>
    <row r="811" customFormat="false" ht="12.75" hidden="false" customHeight="false" outlineLevel="0" collapsed="false">
      <c r="A811" s="41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7"/>
      <c r="Q811" s="17"/>
      <c r="R811" s="17"/>
      <c r="S811" s="17"/>
      <c r="T811" s="17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3"/>
      <c r="BP811" s="13"/>
    </row>
    <row r="812" customFormat="false" ht="12.75" hidden="false" customHeight="false" outlineLevel="0" collapsed="false">
      <c r="A812" s="41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7"/>
      <c r="Q812" s="17"/>
      <c r="R812" s="17"/>
      <c r="S812" s="17"/>
      <c r="T812" s="17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3"/>
      <c r="BP812" s="13"/>
    </row>
    <row r="813" customFormat="false" ht="12.75" hidden="false" customHeight="false" outlineLevel="0" collapsed="false">
      <c r="A813" s="41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7"/>
      <c r="Q813" s="17"/>
      <c r="R813" s="17"/>
      <c r="S813" s="17"/>
      <c r="T813" s="17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3"/>
      <c r="BP813" s="13"/>
    </row>
    <row r="814" customFormat="false" ht="12.75" hidden="false" customHeight="false" outlineLevel="0" collapsed="false">
      <c r="A814" s="41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7"/>
      <c r="Q814" s="17"/>
      <c r="R814" s="17"/>
      <c r="S814" s="17"/>
      <c r="T814" s="17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3"/>
      <c r="BP814" s="13"/>
    </row>
    <row r="815" customFormat="false" ht="12.75" hidden="false" customHeight="false" outlineLevel="0" collapsed="false">
      <c r="A815" s="41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7"/>
      <c r="Q815" s="17"/>
      <c r="R815" s="17"/>
      <c r="S815" s="17"/>
      <c r="T815" s="17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3"/>
      <c r="BP815" s="13"/>
    </row>
    <row r="816" customFormat="false" ht="12.75" hidden="false" customHeight="false" outlineLevel="0" collapsed="false">
      <c r="A816" s="41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7"/>
      <c r="Q816" s="17"/>
      <c r="R816" s="17"/>
      <c r="S816" s="17"/>
      <c r="T816" s="17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3"/>
      <c r="BP816" s="13"/>
    </row>
    <row r="817" customFormat="false" ht="12.75" hidden="false" customHeight="false" outlineLevel="0" collapsed="false">
      <c r="A817" s="41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7"/>
      <c r="Q817" s="17"/>
      <c r="R817" s="17"/>
      <c r="S817" s="17"/>
      <c r="T817" s="17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3"/>
      <c r="BP817" s="13"/>
    </row>
    <row r="818" customFormat="false" ht="12.75" hidden="false" customHeight="false" outlineLevel="0" collapsed="false">
      <c r="A818" s="41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7"/>
      <c r="Q818" s="17"/>
      <c r="R818" s="17"/>
      <c r="S818" s="17"/>
      <c r="T818" s="17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3"/>
      <c r="BP818" s="13"/>
    </row>
    <row r="819" customFormat="false" ht="12.75" hidden="false" customHeight="false" outlineLevel="0" collapsed="false">
      <c r="A819" s="41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7"/>
      <c r="Q819" s="17"/>
      <c r="R819" s="17"/>
      <c r="S819" s="17"/>
      <c r="T819" s="17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3"/>
      <c r="BP819" s="13"/>
    </row>
    <row r="820" customFormat="false" ht="12.75" hidden="false" customHeight="false" outlineLevel="0" collapsed="false">
      <c r="A820" s="41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7"/>
      <c r="Q820" s="17"/>
      <c r="R820" s="17"/>
      <c r="S820" s="17"/>
      <c r="T820" s="17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3"/>
      <c r="BP820" s="13"/>
    </row>
    <row r="821" customFormat="false" ht="12.75" hidden="false" customHeight="false" outlineLevel="0" collapsed="false">
      <c r="A821" s="41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7"/>
      <c r="Q821" s="17"/>
      <c r="R821" s="17"/>
      <c r="S821" s="17"/>
      <c r="T821" s="17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3"/>
      <c r="BP821" s="13"/>
    </row>
    <row r="822" customFormat="false" ht="12.75" hidden="false" customHeight="false" outlineLevel="0" collapsed="false">
      <c r="A822" s="41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7"/>
      <c r="Q822" s="17"/>
      <c r="R822" s="17"/>
      <c r="S822" s="17"/>
      <c r="T822" s="17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3"/>
      <c r="BP822" s="13"/>
    </row>
    <row r="823" customFormat="false" ht="12.75" hidden="false" customHeight="false" outlineLevel="0" collapsed="false">
      <c r="A823" s="41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7"/>
      <c r="Q823" s="17"/>
      <c r="R823" s="17"/>
      <c r="S823" s="17"/>
      <c r="T823" s="17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3"/>
      <c r="BP823" s="13"/>
    </row>
    <row r="824" customFormat="false" ht="12.75" hidden="false" customHeight="false" outlineLevel="0" collapsed="false">
      <c r="A824" s="41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7"/>
      <c r="Q824" s="17"/>
      <c r="R824" s="17"/>
      <c r="S824" s="17"/>
      <c r="T824" s="17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3"/>
      <c r="BP824" s="13"/>
    </row>
    <row r="825" customFormat="false" ht="12.75" hidden="false" customHeight="false" outlineLevel="0" collapsed="false">
      <c r="A825" s="41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7"/>
      <c r="Q825" s="17"/>
      <c r="R825" s="17"/>
      <c r="S825" s="17"/>
      <c r="T825" s="17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3"/>
      <c r="BP825" s="13"/>
    </row>
    <row r="826" customFormat="false" ht="12.75" hidden="false" customHeight="false" outlineLevel="0" collapsed="false">
      <c r="A826" s="41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7"/>
      <c r="Q826" s="17"/>
      <c r="R826" s="17"/>
      <c r="S826" s="17"/>
      <c r="T826" s="17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3"/>
      <c r="BP826" s="13"/>
    </row>
    <row r="827" customFormat="false" ht="12.75" hidden="false" customHeight="false" outlineLevel="0" collapsed="false">
      <c r="A827" s="41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7"/>
      <c r="Q827" s="17"/>
      <c r="R827" s="17"/>
      <c r="S827" s="17"/>
      <c r="T827" s="17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3"/>
      <c r="BP827" s="13"/>
    </row>
    <row r="828" customFormat="false" ht="12.75" hidden="false" customHeight="false" outlineLevel="0" collapsed="false">
      <c r="A828" s="41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7"/>
      <c r="Q828" s="17"/>
      <c r="R828" s="17"/>
      <c r="S828" s="17"/>
      <c r="T828" s="17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3"/>
      <c r="BP828" s="13"/>
    </row>
    <row r="829" customFormat="false" ht="12.75" hidden="false" customHeight="false" outlineLevel="0" collapsed="false">
      <c r="A829" s="41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7"/>
      <c r="Q829" s="17"/>
      <c r="R829" s="17"/>
      <c r="S829" s="17"/>
      <c r="T829" s="17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3"/>
      <c r="BP829" s="13"/>
    </row>
    <row r="830" customFormat="false" ht="12.75" hidden="false" customHeight="false" outlineLevel="0" collapsed="false">
      <c r="A830" s="41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7"/>
      <c r="Q830" s="17"/>
      <c r="R830" s="17"/>
      <c r="S830" s="17"/>
      <c r="T830" s="17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3"/>
      <c r="BP830" s="13"/>
    </row>
    <row r="831" customFormat="false" ht="12.75" hidden="false" customHeight="false" outlineLevel="0" collapsed="false">
      <c r="A831" s="41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7"/>
      <c r="Q831" s="17"/>
      <c r="R831" s="17"/>
      <c r="S831" s="17"/>
      <c r="T831" s="17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3"/>
      <c r="BP831" s="13"/>
    </row>
    <row r="832" customFormat="false" ht="12.75" hidden="false" customHeight="false" outlineLevel="0" collapsed="false">
      <c r="A832" s="41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7"/>
      <c r="Q832" s="17"/>
      <c r="R832" s="17"/>
      <c r="S832" s="17"/>
      <c r="T832" s="17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3"/>
      <c r="BP832" s="13"/>
    </row>
    <row r="833" customFormat="false" ht="12.75" hidden="false" customHeight="false" outlineLevel="0" collapsed="false">
      <c r="A833" s="41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7"/>
      <c r="Q833" s="17"/>
      <c r="R833" s="17"/>
      <c r="S833" s="17"/>
      <c r="T833" s="17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3"/>
      <c r="BP833" s="13"/>
    </row>
    <row r="834" customFormat="false" ht="12.75" hidden="false" customHeight="false" outlineLevel="0" collapsed="false">
      <c r="A834" s="41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7"/>
      <c r="Q834" s="17"/>
      <c r="R834" s="17"/>
      <c r="S834" s="17"/>
      <c r="T834" s="17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3"/>
      <c r="BP834" s="13"/>
    </row>
    <row r="835" customFormat="false" ht="12.75" hidden="false" customHeight="false" outlineLevel="0" collapsed="false">
      <c r="A835" s="41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7"/>
      <c r="Q835" s="17"/>
      <c r="R835" s="17"/>
      <c r="S835" s="17"/>
      <c r="T835" s="17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3"/>
      <c r="BP835" s="13"/>
    </row>
    <row r="836" customFormat="false" ht="12.75" hidden="false" customHeight="false" outlineLevel="0" collapsed="false">
      <c r="A836" s="41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7"/>
      <c r="Q836" s="17"/>
      <c r="R836" s="17"/>
      <c r="S836" s="17"/>
      <c r="T836" s="17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3"/>
      <c r="BP836" s="13"/>
    </row>
    <row r="837" customFormat="false" ht="12.75" hidden="false" customHeight="false" outlineLevel="0" collapsed="false">
      <c r="A837" s="41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7"/>
      <c r="Q837" s="17"/>
      <c r="R837" s="17"/>
      <c r="S837" s="17"/>
      <c r="T837" s="17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3"/>
      <c r="BP837" s="13"/>
    </row>
    <row r="838" customFormat="false" ht="12.75" hidden="false" customHeight="false" outlineLevel="0" collapsed="false">
      <c r="A838" s="41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7"/>
      <c r="Q838" s="17"/>
      <c r="R838" s="17"/>
      <c r="S838" s="17"/>
      <c r="T838" s="17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3"/>
      <c r="BP838" s="13"/>
    </row>
    <row r="839" customFormat="false" ht="12.75" hidden="false" customHeight="false" outlineLevel="0" collapsed="false">
      <c r="A839" s="41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7"/>
      <c r="Q839" s="17"/>
      <c r="R839" s="17"/>
      <c r="S839" s="17"/>
      <c r="T839" s="17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3"/>
      <c r="BP839" s="13"/>
    </row>
    <row r="840" customFormat="false" ht="12.75" hidden="false" customHeight="false" outlineLevel="0" collapsed="false">
      <c r="A840" s="41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7"/>
      <c r="Q840" s="17"/>
      <c r="R840" s="17"/>
      <c r="S840" s="17"/>
      <c r="T840" s="17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3"/>
      <c r="BP840" s="13"/>
    </row>
    <row r="841" customFormat="false" ht="12.75" hidden="false" customHeight="false" outlineLevel="0" collapsed="false">
      <c r="A841" s="41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7"/>
      <c r="Q841" s="17"/>
      <c r="R841" s="17"/>
      <c r="S841" s="17"/>
      <c r="T841" s="17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3"/>
      <c r="BP841" s="13"/>
    </row>
    <row r="842" customFormat="false" ht="12.75" hidden="false" customHeight="false" outlineLevel="0" collapsed="false">
      <c r="A842" s="41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7"/>
      <c r="Q842" s="17"/>
      <c r="R842" s="17"/>
      <c r="S842" s="17"/>
      <c r="T842" s="17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3"/>
      <c r="BP842" s="13"/>
    </row>
    <row r="843" customFormat="false" ht="12.75" hidden="false" customHeight="false" outlineLevel="0" collapsed="false">
      <c r="A843" s="41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7"/>
      <c r="Q843" s="17"/>
      <c r="R843" s="17"/>
      <c r="S843" s="17"/>
      <c r="T843" s="17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3"/>
      <c r="BP843" s="13"/>
    </row>
    <row r="844" customFormat="false" ht="12.75" hidden="false" customHeight="false" outlineLevel="0" collapsed="false">
      <c r="A844" s="41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7"/>
      <c r="Q844" s="17"/>
      <c r="R844" s="17"/>
      <c r="S844" s="17"/>
      <c r="T844" s="17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3"/>
      <c r="BP844" s="13"/>
    </row>
    <row r="845" customFormat="false" ht="12.75" hidden="false" customHeight="false" outlineLevel="0" collapsed="false">
      <c r="A845" s="41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7"/>
      <c r="Q845" s="17"/>
      <c r="R845" s="17"/>
      <c r="S845" s="17"/>
      <c r="T845" s="17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3"/>
      <c r="BP845" s="13"/>
    </row>
    <row r="846" customFormat="false" ht="12.75" hidden="false" customHeight="false" outlineLevel="0" collapsed="false">
      <c r="A846" s="41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7"/>
      <c r="Q846" s="17"/>
      <c r="R846" s="17"/>
      <c r="S846" s="17"/>
      <c r="T846" s="17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3"/>
      <c r="BP846" s="13"/>
    </row>
    <row r="847" customFormat="false" ht="12.75" hidden="false" customHeight="false" outlineLevel="0" collapsed="false">
      <c r="A847" s="41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7"/>
      <c r="Q847" s="17"/>
      <c r="R847" s="17"/>
      <c r="S847" s="17"/>
      <c r="T847" s="17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3"/>
      <c r="BP847" s="13"/>
    </row>
    <row r="848" customFormat="false" ht="12.75" hidden="false" customHeight="false" outlineLevel="0" collapsed="false">
      <c r="A848" s="41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7"/>
      <c r="Q848" s="17"/>
      <c r="R848" s="17"/>
      <c r="S848" s="17"/>
      <c r="T848" s="17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3"/>
      <c r="BP848" s="13"/>
    </row>
    <row r="849" customFormat="false" ht="12.75" hidden="false" customHeight="false" outlineLevel="0" collapsed="false">
      <c r="A849" s="41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7"/>
      <c r="Q849" s="17"/>
      <c r="R849" s="17"/>
      <c r="S849" s="17"/>
      <c r="T849" s="17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3"/>
      <c r="BP849" s="13"/>
    </row>
    <row r="850" customFormat="false" ht="12.75" hidden="false" customHeight="false" outlineLevel="0" collapsed="false">
      <c r="A850" s="41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7"/>
      <c r="Q850" s="17"/>
      <c r="R850" s="17"/>
      <c r="S850" s="17"/>
      <c r="T850" s="17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3"/>
      <c r="BP850" s="13"/>
    </row>
    <row r="851" customFormat="false" ht="12.75" hidden="false" customHeight="false" outlineLevel="0" collapsed="false">
      <c r="A851" s="41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7"/>
      <c r="Q851" s="17"/>
      <c r="R851" s="17"/>
      <c r="S851" s="17"/>
      <c r="T851" s="17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3"/>
      <c r="BP851" s="13"/>
    </row>
    <row r="852" customFormat="false" ht="12.75" hidden="false" customHeight="false" outlineLevel="0" collapsed="false">
      <c r="A852" s="41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7"/>
      <c r="Q852" s="17"/>
      <c r="R852" s="17"/>
      <c r="S852" s="17"/>
      <c r="T852" s="17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3"/>
      <c r="BP852" s="13"/>
    </row>
    <row r="853" customFormat="false" ht="12.75" hidden="false" customHeight="false" outlineLevel="0" collapsed="false">
      <c r="A853" s="41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7"/>
      <c r="Q853" s="17"/>
      <c r="R853" s="17"/>
      <c r="S853" s="17"/>
      <c r="T853" s="17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3"/>
      <c r="BP853" s="13"/>
    </row>
    <row r="854" customFormat="false" ht="12.75" hidden="false" customHeight="false" outlineLevel="0" collapsed="false">
      <c r="A854" s="41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7"/>
      <c r="Q854" s="17"/>
      <c r="R854" s="17"/>
      <c r="S854" s="17"/>
      <c r="T854" s="17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3"/>
      <c r="BP854" s="13"/>
    </row>
    <row r="855" customFormat="false" ht="12.75" hidden="false" customHeight="false" outlineLevel="0" collapsed="false">
      <c r="A855" s="41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7"/>
      <c r="Q855" s="17"/>
      <c r="R855" s="17"/>
      <c r="S855" s="17"/>
      <c r="T855" s="17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3"/>
      <c r="BP855" s="13"/>
    </row>
    <row r="856" customFormat="false" ht="12.75" hidden="false" customHeight="false" outlineLevel="0" collapsed="false">
      <c r="A856" s="41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7"/>
      <c r="Q856" s="17"/>
      <c r="R856" s="17"/>
      <c r="S856" s="17"/>
      <c r="T856" s="17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3"/>
      <c r="BP856" s="13"/>
    </row>
    <row r="857" customFormat="false" ht="12.75" hidden="false" customHeight="false" outlineLevel="0" collapsed="false">
      <c r="A857" s="41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7"/>
      <c r="Q857" s="17"/>
      <c r="R857" s="17"/>
      <c r="S857" s="17"/>
      <c r="T857" s="17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3"/>
      <c r="BP857" s="13"/>
    </row>
    <row r="858" customFormat="false" ht="12.75" hidden="false" customHeight="false" outlineLevel="0" collapsed="false">
      <c r="A858" s="41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7"/>
      <c r="Q858" s="17"/>
      <c r="R858" s="17"/>
      <c r="S858" s="17"/>
      <c r="T858" s="17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3"/>
      <c r="BP858" s="13"/>
    </row>
    <row r="859" customFormat="false" ht="12.75" hidden="false" customHeight="false" outlineLevel="0" collapsed="false">
      <c r="A859" s="41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7"/>
      <c r="Q859" s="17"/>
      <c r="R859" s="17"/>
      <c r="S859" s="17"/>
      <c r="T859" s="17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3"/>
      <c r="BP859" s="13"/>
    </row>
    <row r="860" customFormat="false" ht="12.75" hidden="false" customHeight="false" outlineLevel="0" collapsed="false">
      <c r="A860" s="41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7"/>
      <c r="Q860" s="17"/>
      <c r="R860" s="17"/>
      <c r="S860" s="17"/>
      <c r="T860" s="17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3"/>
      <c r="BP860" s="13"/>
    </row>
    <row r="861" customFormat="false" ht="12.75" hidden="false" customHeight="false" outlineLevel="0" collapsed="false">
      <c r="A861" s="41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7"/>
      <c r="Q861" s="17"/>
      <c r="R861" s="17"/>
      <c r="S861" s="17"/>
      <c r="T861" s="17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3"/>
      <c r="BP861" s="13"/>
    </row>
    <row r="862" customFormat="false" ht="12.75" hidden="false" customHeight="false" outlineLevel="0" collapsed="false">
      <c r="A862" s="41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7"/>
      <c r="Q862" s="17"/>
      <c r="R862" s="17"/>
      <c r="S862" s="17"/>
      <c r="T862" s="17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3"/>
      <c r="BP862" s="13"/>
    </row>
    <row r="863" customFormat="false" ht="12.75" hidden="false" customHeight="false" outlineLevel="0" collapsed="false">
      <c r="A863" s="41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7"/>
      <c r="Q863" s="17"/>
      <c r="R863" s="17"/>
      <c r="S863" s="17"/>
      <c r="T863" s="17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3"/>
      <c r="BP863" s="13"/>
    </row>
    <row r="864" customFormat="false" ht="12.75" hidden="false" customHeight="false" outlineLevel="0" collapsed="false">
      <c r="A864" s="41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7"/>
      <c r="Q864" s="17"/>
      <c r="R864" s="17"/>
      <c r="S864" s="17"/>
      <c r="T864" s="17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3"/>
      <c r="BP864" s="13"/>
    </row>
    <row r="865" customFormat="false" ht="12.75" hidden="false" customHeight="false" outlineLevel="0" collapsed="false">
      <c r="A865" s="41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7"/>
      <c r="Q865" s="17"/>
      <c r="R865" s="17"/>
      <c r="S865" s="17"/>
      <c r="T865" s="17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3"/>
      <c r="BP865" s="13"/>
    </row>
    <row r="866" customFormat="false" ht="12.75" hidden="false" customHeight="false" outlineLevel="0" collapsed="false">
      <c r="A866" s="41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7"/>
      <c r="Q866" s="17"/>
      <c r="R866" s="17"/>
      <c r="S866" s="17"/>
      <c r="T866" s="17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3"/>
      <c r="BP866" s="13"/>
    </row>
    <row r="867" customFormat="false" ht="12.75" hidden="false" customHeight="false" outlineLevel="0" collapsed="false">
      <c r="A867" s="41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7"/>
      <c r="Q867" s="17"/>
      <c r="R867" s="17"/>
      <c r="S867" s="17"/>
      <c r="T867" s="17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3"/>
      <c r="BP867" s="13"/>
    </row>
    <row r="868" customFormat="false" ht="12.75" hidden="false" customHeight="false" outlineLevel="0" collapsed="false">
      <c r="A868" s="41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7"/>
      <c r="Q868" s="17"/>
      <c r="R868" s="17"/>
      <c r="S868" s="17"/>
      <c r="T868" s="17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3"/>
      <c r="BP868" s="13"/>
    </row>
    <row r="869" customFormat="false" ht="12.75" hidden="false" customHeight="false" outlineLevel="0" collapsed="false">
      <c r="A869" s="41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7"/>
      <c r="Q869" s="17"/>
      <c r="R869" s="17"/>
      <c r="S869" s="17"/>
      <c r="T869" s="17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3"/>
      <c r="BP869" s="13"/>
    </row>
    <row r="870" customFormat="false" ht="12.75" hidden="false" customHeight="false" outlineLevel="0" collapsed="false">
      <c r="A870" s="41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7"/>
      <c r="Q870" s="17"/>
      <c r="R870" s="17"/>
      <c r="S870" s="17"/>
      <c r="T870" s="17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3"/>
      <c r="BP870" s="13"/>
    </row>
    <row r="871" customFormat="false" ht="12.75" hidden="false" customHeight="false" outlineLevel="0" collapsed="false">
      <c r="A871" s="41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7"/>
      <c r="Q871" s="17"/>
      <c r="R871" s="17"/>
      <c r="S871" s="17"/>
      <c r="T871" s="17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3"/>
      <c r="BP871" s="13"/>
    </row>
    <row r="872" customFormat="false" ht="12.75" hidden="false" customHeight="false" outlineLevel="0" collapsed="false">
      <c r="A872" s="41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7"/>
      <c r="Q872" s="17"/>
      <c r="R872" s="17"/>
      <c r="S872" s="17"/>
      <c r="T872" s="17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3"/>
      <c r="BP872" s="13"/>
    </row>
    <row r="873" customFormat="false" ht="12.75" hidden="false" customHeight="false" outlineLevel="0" collapsed="false">
      <c r="A873" s="41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7"/>
      <c r="Q873" s="17"/>
      <c r="R873" s="17"/>
      <c r="S873" s="17"/>
      <c r="T873" s="17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3"/>
      <c r="BP873" s="13"/>
    </row>
    <row r="874" customFormat="false" ht="12.75" hidden="false" customHeight="false" outlineLevel="0" collapsed="false">
      <c r="A874" s="41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7"/>
      <c r="Q874" s="17"/>
      <c r="R874" s="17"/>
      <c r="S874" s="17"/>
      <c r="T874" s="17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3"/>
      <c r="BP874" s="13"/>
    </row>
    <row r="875" customFormat="false" ht="12.75" hidden="false" customHeight="false" outlineLevel="0" collapsed="false">
      <c r="A875" s="41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7"/>
      <c r="Q875" s="17"/>
      <c r="R875" s="17"/>
      <c r="S875" s="17"/>
      <c r="T875" s="17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3"/>
      <c r="BP875" s="13"/>
    </row>
    <row r="876" customFormat="false" ht="12.75" hidden="false" customHeight="false" outlineLevel="0" collapsed="false">
      <c r="A876" s="41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7"/>
      <c r="Q876" s="17"/>
      <c r="R876" s="17"/>
      <c r="S876" s="17"/>
      <c r="T876" s="17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3"/>
      <c r="BP876" s="13"/>
    </row>
    <row r="877" customFormat="false" ht="12.75" hidden="false" customHeight="false" outlineLevel="0" collapsed="false">
      <c r="A877" s="41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7"/>
      <c r="Q877" s="17"/>
      <c r="R877" s="17"/>
      <c r="S877" s="17"/>
      <c r="T877" s="17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3"/>
      <c r="BP877" s="13"/>
    </row>
    <row r="878" customFormat="false" ht="12.75" hidden="false" customHeight="false" outlineLevel="0" collapsed="false">
      <c r="A878" s="41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7"/>
      <c r="Q878" s="17"/>
      <c r="R878" s="17"/>
      <c r="S878" s="17"/>
      <c r="T878" s="17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3"/>
      <c r="BP878" s="13"/>
    </row>
    <row r="879" customFormat="false" ht="12.75" hidden="false" customHeight="false" outlineLevel="0" collapsed="false">
      <c r="A879" s="41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7"/>
      <c r="Q879" s="17"/>
      <c r="R879" s="17"/>
      <c r="S879" s="17"/>
      <c r="T879" s="17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3"/>
      <c r="BP879" s="13"/>
    </row>
    <row r="880" customFormat="false" ht="12.75" hidden="false" customHeight="false" outlineLevel="0" collapsed="false">
      <c r="A880" s="41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7"/>
      <c r="Q880" s="17"/>
      <c r="R880" s="17"/>
      <c r="S880" s="17"/>
      <c r="T880" s="17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3"/>
      <c r="BP880" s="13"/>
    </row>
    <row r="881" customFormat="false" ht="12.75" hidden="false" customHeight="false" outlineLevel="0" collapsed="false">
      <c r="A881" s="41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7"/>
      <c r="Q881" s="17"/>
      <c r="R881" s="17"/>
      <c r="S881" s="17"/>
      <c r="T881" s="17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3"/>
      <c r="BP881" s="13"/>
    </row>
    <row r="882" customFormat="false" ht="12.75" hidden="false" customHeight="false" outlineLevel="0" collapsed="false">
      <c r="A882" s="41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7"/>
      <c r="Q882" s="17"/>
      <c r="R882" s="17"/>
      <c r="S882" s="17"/>
      <c r="T882" s="17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3"/>
      <c r="BP882" s="13"/>
    </row>
    <row r="883" customFormat="false" ht="12.75" hidden="false" customHeight="false" outlineLevel="0" collapsed="false">
      <c r="A883" s="41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7"/>
      <c r="Q883" s="17"/>
      <c r="R883" s="17"/>
      <c r="S883" s="17"/>
      <c r="T883" s="17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3"/>
      <c r="BP883" s="13"/>
    </row>
    <row r="884" customFormat="false" ht="12.75" hidden="false" customHeight="false" outlineLevel="0" collapsed="false">
      <c r="A884" s="41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7"/>
      <c r="Q884" s="17"/>
      <c r="R884" s="17"/>
      <c r="S884" s="17"/>
      <c r="T884" s="17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3"/>
      <c r="BP884" s="13"/>
    </row>
    <row r="885" customFormat="false" ht="12.75" hidden="false" customHeight="false" outlineLevel="0" collapsed="false">
      <c r="A885" s="41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7"/>
      <c r="Q885" s="17"/>
      <c r="R885" s="17"/>
      <c r="S885" s="17"/>
      <c r="T885" s="17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3"/>
      <c r="BP885" s="13"/>
    </row>
    <row r="886" customFormat="false" ht="12.75" hidden="false" customHeight="false" outlineLevel="0" collapsed="false">
      <c r="A886" s="41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7"/>
      <c r="Q886" s="17"/>
      <c r="R886" s="17"/>
      <c r="S886" s="17"/>
      <c r="T886" s="17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3"/>
      <c r="BP886" s="13"/>
    </row>
    <row r="887" customFormat="false" ht="12.75" hidden="false" customHeight="false" outlineLevel="0" collapsed="false">
      <c r="A887" s="41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7"/>
      <c r="Q887" s="17"/>
      <c r="R887" s="17"/>
      <c r="S887" s="17"/>
      <c r="T887" s="17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3"/>
      <c r="BP887" s="13"/>
    </row>
    <row r="888" customFormat="false" ht="12.75" hidden="false" customHeight="false" outlineLevel="0" collapsed="false">
      <c r="A888" s="41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7"/>
      <c r="Q888" s="17"/>
      <c r="R888" s="17"/>
      <c r="S888" s="17"/>
      <c r="T888" s="17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3"/>
      <c r="BP888" s="13"/>
    </row>
    <row r="889" customFormat="false" ht="12.75" hidden="false" customHeight="false" outlineLevel="0" collapsed="false">
      <c r="A889" s="41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7"/>
      <c r="Q889" s="17"/>
      <c r="R889" s="17"/>
      <c r="S889" s="17"/>
      <c r="T889" s="17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3"/>
      <c r="BP889" s="13"/>
    </row>
    <row r="890" customFormat="false" ht="12.75" hidden="false" customHeight="false" outlineLevel="0" collapsed="false">
      <c r="A890" s="41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7"/>
      <c r="Q890" s="17"/>
      <c r="R890" s="17"/>
      <c r="S890" s="17"/>
      <c r="T890" s="17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3"/>
      <c r="BP890" s="13"/>
    </row>
    <row r="891" customFormat="false" ht="12.75" hidden="false" customHeight="false" outlineLevel="0" collapsed="false">
      <c r="A891" s="41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7"/>
      <c r="Q891" s="17"/>
      <c r="R891" s="17"/>
      <c r="S891" s="17"/>
      <c r="T891" s="17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3"/>
      <c r="BP891" s="13"/>
    </row>
    <row r="892" customFormat="false" ht="12.75" hidden="false" customHeight="false" outlineLevel="0" collapsed="false">
      <c r="A892" s="41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7"/>
      <c r="Q892" s="17"/>
      <c r="R892" s="17"/>
      <c r="S892" s="17"/>
      <c r="T892" s="17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3"/>
      <c r="BP892" s="13"/>
    </row>
    <row r="893" customFormat="false" ht="12.75" hidden="false" customHeight="false" outlineLevel="0" collapsed="false">
      <c r="A893" s="41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7"/>
      <c r="Q893" s="17"/>
      <c r="R893" s="17"/>
      <c r="S893" s="17"/>
      <c r="T893" s="17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3"/>
      <c r="BP893" s="13"/>
    </row>
    <row r="894" customFormat="false" ht="12.75" hidden="false" customHeight="false" outlineLevel="0" collapsed="false">
      <c r="A894" s="41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7"/>
      <c r="Q894" s="17"/>
      <c r="R894" s="17"/>
      <c r="S894" s="17"/>
      <c r="T894" s="17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3"/>
      <c r="BP894" s="13"/>
    </row>
    <row r="895" customFormat="false" ht="12.75" hidden="false" customHeight="false" outlineLevel="0" collapsed="false">
      <c r="A895" s="41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7"/>
      <c r="Q895" s="17"/>
      <c r="R895" s="17"/>
      <c r="S895" s="17"/>
      <c r="T895" s="17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3"/>
      <c r="BP895" s="13"/>
    </row>
    <row r="896" customFormat="false" ht="12.75" hidden="false" customHeight="false" outlineLevel="0" collapsed="false">
      <c r="A896" s="41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7"/>
      <c r="Q896" s="17"/>
      <c r="R896" s="17"/>
      <c r="S896" s="17"/>
      <c r="T896" s="17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3"/>
      <c r="BP896" s="13"/>
    </row>
    <row r="897" customFormat="false" ht="12.75" hidden="false" customHeight="false" outlineLevel="0" collapsed="false">
      <c r="A897" s="41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7"/>
      <c r="Q897" s="17"/>
      <c r="R897" s="17"/>
      <c r="S897" s="17"/>
      <c r="T897" s="17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3"/>
      <c r="BP897" s="13"/>
    </row>
    <row r="898" customFormat="false" ht="12.75" hidden="false" customHeight="false" outlineLevel="0" collapsed="false">
      <c r="A898" s="41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7"/>
      <c r="Q898" s="17"/>
      <c r="R898" s="17"/>
      <c r="S898" s="17"/>
      <c r="T898" s="17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3"/>
      <c r="BP898" s="13"/>
    </row>
    <row r="899" customFormat="false" ht="12.75" hidden="false" customHeight="false" outlineLevel="0" collapsed="false">
      <c r="A899" s="41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7"/>
      <c r="Q899" s="17"/>
      <c r="R899" s="17"/>
      <c r="S899" s="17"/>
      <c r="T899" s="17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3"/>
      <c r="BP899" s="13"/>
    </row>
    <row r="900" customFormat="false" ht="12.75" hidden="false" customHeight="false" outlineLevel="0" collapsed="false">
      <c r="A900" s="41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7"/>
      <c r="Q900" s="17"/>
      <c r="R900" s="17"/>
      <c r="S900" s="17"/>
      <c r="T900" s="17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3"/>
      <c r="BP900" s="13"/>
    </row>
    <row r="901" customFormat="false" ht="12.75" hidden="false" customHeight="false" outlineLevel="0" collapsed="false">
      <c r="A901" s="41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7"/>
      <c r="Q901" s="17"/>
      <c r="R901" s="17"/>
      <c r="S901" s="17"/>
      <c r="T901" s="17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3"/>
      <c r="BP901" s="13"/>
    </row>
    <row r="902" customFormat="false" ht="12.75" hidden="false" customHeight="false" outlineLevel="0" collapsed="false">
      <c r="A902" s="41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7"/>
      <c r="Q902" s="17"/>
      <c r="R902" s="17"/>
      <c r="S902" s="17"/>
      <c r="T902" s="17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3"/>
      <c r="BP902" s="13"/>
    </row>
    <row r="903" customFormat="false" ht="12.75" hidden="false" customHeight="false" outlineLevel="0" collapsed="false">
      <c r="A903" s="41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7"/>
      <c r="Q903" s="17"/>
      <c r="R903" s="17"/>
      <c r="S903" s="17"/>
      <c r="T903" s="17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3"/>
      <c r="BP903" s="13"/>
    </row>
    <row r="904" customFormat="false" ht="12.75" hidden="false" customHeight="false" outlineLevel="0" collapsed="false">
      <c r="A904" s="41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7"/>
      <c r="Q904" s="17"/>
      <c r="R904" s="17"/>
      <c r="S904" s="17"/>
      <c r="T904" s="17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3"/>
      <c r="BP904" s="13"/>
    </row>
    <row r="905" customFormat="false" ht="12.75" hidden="false" customHeight="false" outlineLevel="0" collapsed="false">
      <c r="A905" s="41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7"/>
      <c r="Q905" s="17"/>
      <c r="R905" s="17"/>
      <c r="S905" s="17"/>
      <c r="T905" s="17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3"/>
      <c r="BP905" s="13"/>
    </row>
    <row r="906" customFormat="false" ht="12.75" hidden="false" customHeight="false" outlineLevel="0" collapsed="false">
      <c r="A906" s="41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7"/>
      <c r="Q906" s="17"/>
      <c r="R906" s="17"/>
      <c r="S906" s="17"/>
      <c r="T906" s="17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3"/>
      <c r="BP906" s="13"/>
    </row>
    <row r="907" customFormat="false" ht="12.75" hidden="false" customHeight="false" outlineLevel="0" collapsed="false">
      <c r="A907" s="41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7"/>
      <c r="Q907" s="17"/>
      <c r="R907" s="17"/>
      <c r="S907" s="17"/>
      <c r="T907" s="17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3"/>
      <c r="BP907" s="13"/>
    </row>
    <row r="908" customFormat="false" ht="12.75" hidden="false" customHeight="false" outlineLevel="0" collapsed="false">
      <c r="A908" s="41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7"/>
      <c r="Q908" s="17"/>
      <c r="R908" s="17"/>
      <c r="S908" s="17"/>
      <c r="T908" s="17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3"/>
      <c r="BP908" s="13"/>
    </row>
    <row r="909" customFormat="false" ht="12.75" hidden="false" customHeight="false" outlineLevel="0" collapsed="false">
      <c r="A909" s="41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7"/>
      <c r="Q909" s="17"/>
      <c r="R909" s="17"/>
      <c r="S909" s="17"/>
      <c r="T909" s="17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3"/>
      <c r="BP909" s="13"/>
    </row>
    <row r="910" customFormat="false" ht="12.75" hidden="false" customHeight="false" outlineLevel="0" collapsed="false">
      <c r="A910" s="41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7"/>
      <c r="Q910" s="17"/>
      <c r="R910" s="17"/>
      <c r="S910" s="17"/>
      <c r="T910" s="17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3"/>
      <c r="BP910" s="13"/>
    </row>
    <row r="911" customFormat="false" ht="12.75" hidden="false" customHeight="false" outlineLevel="0" collapsed="false">
      <c r="A911" s="41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7"/>
      <c r="Q911" s="17"/>
      <c r="R911" s="17"/>
      <c r="S911" s="17"/>
      <c r="T911" s="17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3"/>
      <c r="BP911" s="13"/>
    </row>
    <row r="912" customFormat="false" ht="12.75" hidden="false" customHeight="false" outlineLevel="0" collapsed="false">
      <c r="A912" s="41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7"/>
      <c r="Q912" s="17"/>
      <c r="R912" s="17"/>
      <c r="S912" s="17"/>
      <c r="T912" s="17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3"/>
      <c r="BP912" s="13"/>
    </row>
    <row r="913" customFormat="false" ht="12.75" hidden="false" customHeight="false" outlineLevel="0" collapsed="false">
      <c r="A913" s="41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7"/>
      <c r="Q913" s="17"/>
      <c r="R913" s="17"/>
      <c r="S913" s="17"/>
      <c r="T913" s="17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3"/>
      <c r="BP913" s="13"/>
    </row>
    <row r="914" customFormat="false" ht="12.75" hidden="false" customHeight="false" outlineLevel="0" collapsed="false">
      <c r="A914" s="41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7"/>
      <c r="Q914" s="17"/>
      <c r="R914" s="17"/>
      <c r="S914" s="17"/>
      <c r="T914" s="17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3"/>
      <c r="BP914" s="13"/>
    </row>
    <row r="915" customFormat="false" ht="12.75" hidden="false" customHeight="false" outlineLevel="0" collapsed="false">
      <c r="A915" s="41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7"/>
      <c r="Q915" s="17"/>
      <c r="R915" s="17"/>
      <c r="S915" s="17"/>
      <c r="T915" s="17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3"/>
      <c r="BP915" s="13"/>
    </row>
    <row r="916" customFormat="false" ht="12.75" hidden="false" customHeight="false" outlineLevel="0" collapsed="false">
      <c r="A916" s="41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7"/>
      <c r="Q916" s="17"/>
      <c r="R916" s="17"/>
      <c r="S916" s="17"/>
      <c r="T916" s="17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3"/>
      <c r="BP916" s="13"/>
    </row>
    <row r="917" customFormat="false" ht="12.75" hidden="false" customHeight="false" outlineLevel="0" collapsed="false">
      <c r="A917" s="41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7"/>
      <c r="Q917" s="17"/>
      <c r="R917" s="17"/>
      <c r="S917" s="17"/>
      <c r="T917" s="17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3"/>
      <c r="BP917" s="13"/>
    </row>
    <row r="918" customFormat="false" ht="12.75" hidden="false" customHeight="false" outlineLevel="0" collapsed="false">
      <c r="A918" s="41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7"/>
      <c r="Q918" s="17"/>
      <c r="R918" s="17"/>
      <c r="S918" s="17"/>
      <c r="T918" s="17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3"/>
      <c r="BP918" s="13"/>
    </row>
    <row r="919" customFormat="false" ht="12.75" hidden="false" customHeight="false" outlineLevel="0" collapsed="false">
      <c r="A919" s="41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7"/>
      <c r="Q919" s="17"/>
      <c r="R919" s="17"/>
      <c r="S919" s="17"/>
      <c r="T919" s="17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3"/>
      <c r="BP919" s="13"/>
    </row>
    <row r="920" customFormat="false" ht="12.75" hidden="false" customHeight="false" outlineLevel="0" collapsed="false">
      <c r="A920" s="41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7"/>
      <c r="Q920" s="17"/>
      <c r="R920" s="17"/>
      <c r="S920" s="17"/>
      <c r="T920" s="17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3"/>
      <c r="BP920" s="13"/>
    </row>
    <row r="921" customFormat="false" ht="12.75" hidden="false" customHeight="false" outlineLevel="0" collapsed="false">
      <c r="A921" s="41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7"/>
      <c r="Q921" s="17"/>
      <c r="R921" s="17"/>
      <c r="S921" s="17"/>
      <c r="T921" s="17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3"/>
      <c r="BP921" s="13"/>
    </row>
    <row r="922" customFormat="false" ht="12.75" hidden="false" customHeight="false" outlineLevel="0" collapsed="false">
      <c r="A922" s="41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7"/>
      <c r="Q922" s="17"/>
      <c r="R922" s="17"/>
      <c r="S922" s="17"/>
      <c r="T922" s="17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3"/>
      <c r="BP922" s="13"/>
    </row>
    <row r="923" customFormat="false" ht="12.75" hidden="false" customHeight="false" outlineLevel="0" collapsed="false">
      <c r="A923" s="41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7"/>
      <c r="Q923" s="17"/>
      <c r="R923" s="17"/>
      <c r="S923" s="17"/>
      <c r="T923" s="17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3"/>
      <c r="BP923" s="13"/>
    </row>
    <row r="924" customFormat="false" ht="12.75" hidden="false" customHeight="false" outlineLevel="0" collapsed="false">
      <c r="A924" s="41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7"/>
      <c r="Q924" s="17"/>
      <c r="R924" s="17"/>
      <c r="S924" s="17"/>
      <c r="T924" s="17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3"/>
      <c r="BP924" s="13"/>
    </row>
    <row r="925" customFormat="false" ht="12.75" hidden="false" customHeight="false" outlineLevel="0" collapsed="false">
      <c r="A925" s="41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7"/>
      <c r="Q925" s="17"/>
      <c r="R925" s="17"/>
      <c r="S925" s="17"/>
      <c r="T925" s="17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3"/>
      <c r="BP925" s="13"/>
    </row>
    <row r="926" customFormat="false" ht="12.75" hidden="false" customHeight="false" outlineLevel="0" collapsed="false">
      <c r="A926" s="41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7"/>
      <c r="Q926" s="17"/>
      <c r="R926" s="17"/>
      <c r="S926" s="17"/>
      <c r="T926" s="17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3"/>
      <c r="BP926" s="13"/>
    </row>
    <row r="927" customFormat="false" ht="12.75" hidden="false" customHeight="false" outlineLevel="0" collapsed="false">
      <c r="A927" s="41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7"/>
      <c r="Q927" s="17"/>
      <c r="R927" s="17"/>
      <c r="S927" s="17"/>
      <c r="T927" s="17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3"/>
      <c r="BP927" s="13"/>
    </row>
    <row r="928" customFormat="false" ht="12.75" hidden="false" customHeight="false" outlineLevel="0" collapsed="false">
      <c r="A928" s="41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7"/>
      <c r="Q928" s="17"/>
      <c r="R928" s="17"/>
      <c r="S928" s="17"/>
      <c r="T928" s="17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3"/>
      <c r="BP928" s="13"/>
    </row>
    <row r="929" customFormat="false" ht="12.75" hidden="false" customHeight="false" outlineLevel="0" collapsed="false">
      <c r="A929" s="41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7"/>
      <c r="Q929" s="17"/>
      <c r="R929" s="17"/>
      <c r="S929" s="17"/>
      <c r="T929" s="17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3"/>
      <c r="BP929" s="13"/>
    </row>
    <row r="930" customFormat="false" ht="12.75" hidden="false" customHeight="false" outlineLevel="0" collapsed="false">
      <c r="A930" s="41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7"/>
      <c r="Q930" s="17"/>
      <c r="R930" s="17"/>
      <c r="S930" s="17"/>
      <c r="T930" s="17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3"/>
      <c r="BP930" s="13"/>
    </row>
    <row r="931" customFormat="false" ht="12.75" hidden="false" customHeight="false" outlineLevel="0" collapsed="false">
      <c r="A931" s="41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7"/>
      <c r="Q931" s="17"/>
      <c r="R931" s="17"/>
      <c r="S931" s="17"/>
      <c r="T931" s="17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3"/>
      <c r="BP931" s="13"/>
    </row>
    <row r="932" customFormat="false" ht="12.75" hidden="false" customHeight="false" outlineLevel="0" collapsed="false">
      <c r="A932" s="41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7"/>
      <c r="Q932" s="17"/>
      <c r="R932" s="17"/>
      <c r="S932" s="17"/>
      <c r="T932" s="17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3"/>
      <c r="BP932" s="13"/>
    </row>
    <row r="933" customFormat="false" ht="12.75" hidden="false" customHeight="false" outlineLevel="0" collapsed="false">
      <c r="A933" s="41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7"/>
      <c r="Q933" s="17"/>
      <c r="R933" s="17"/>
      <c r="S933" s="17"/>
      <c r="T933" s="17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3"/>
      <c r="BP933" s="13"/>
    </row>
    <row r="934" customFormat="false" ht="12.75" hidden="false" customHeight="false" outlineLevel="0" collapsed="false">
      <c r="A934" s="41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7"/>
      <c r="Q934" s="17"/>
      <c r="R934" s="17"/>
      <c r="S934" s="17"/>
      <c r="T934" s="17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3"/>
      <c r="BP934" s="13"/>
    </row>
    <row r="935" customFormat="false" ht="12.75" hidden="false" customHeight="false" outlineLevel="0" collapsed="false">
      <c r="A935" s="41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7"/>
      <c r="Q935" s="17"/>
      <c r="R935" s="17"/>
      <c r="S935" s="17"/>
      <c r="T935" s="17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3"/>
      <c r="BP935" s="13"/>
    </row>
    <row r="936" customFormat="false" ht="12.75" hidden="false" customHeight="false" outlineLevel="0" collapsed="false">
      <c r="A936" s="41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7"/>
      <c r="Q936" s="17"/>
      <c r="R936" s="17"/>
      <c r="S936" s="17"/>
      <c r="T936" s="17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3"/>
      <c r="BP936" s="13"/>
    </row>
    <row r="937" customFormat="false" ht="12.75" hidden="false" customHeight="false" outlineLevel="0" collapsed="false">
      <c r="A937" s="41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7"/>
      <c r="Q937" s="17"/>
      <c r="R937" s="17"/>
      <c r="S937" s="17"/>
      <c r="T937" s="17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3"/>
      <c r="BP937" s="13"/>
    </row>
    <row r="938" customFormat="false" ht="12.75" hidden="false" customHeight="false" outlineLevel="0" collapsed="false">
      <c r="A938" s="41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7"/>
      <c r="Q938" s="17"/>
      <c r="R938" s="17"/>
      <c r="S938" s="17"/>
      <c r="T938" s="17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3"/>
      <c r="BP938" s="13"/>
    </row>
    <row r="939" customFormat="false" ht="12.75" hidden="false" customHeight="false" outlineLevel="0" collapsed="false">
      <c r="A939" s="41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7"/>
      <c r="Q939" s="17"/>
      <c r="R939" s="17"/>
      <c r="S939" s="17"/>
      <c r="T939" s="17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3"/>
      <c r="BP939" s="13"/>
    </row>
    <row r="940" customFormat="false" ht="12.75" hidden="false" customHeight="false" outlineLevel="0" collapsed="false">
      <c r="A940" s="41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7"/>
      <c r="Q940" s="17"/>
      <c r="R940" s="17"/>
      <c r="S940" s="17"/>
      <c r="T940" s="17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3"/>
      <c r="BP940" s="13"/>
    </row>
    <row r="941" customFormat="false" ht="12.75" hidden="false" customHeight="false" outlineLevel="0" collapsed="false">
      <c r="A941" s="41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7"/>
      <c r="Q941" s="17"/>
      <c r="R941" s="17"/>
      <c r="S941" s="17"/>
      <c r="T941" s="17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3"/>
      <c r="BP941" s="13"/>
    </row>
    <row r="942" customFormat="false" ht="12.75" hidden="false" customHeight="false" outlineLevel="0" collapsed="false">
      <c r="A942" s="41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7"/>
      <c r="Q942" s="17"/>
      <c r="R942" s="17"/>
      <c r="S942" s="17"/>
      <c r="T942" s="17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3"/>
      <c r="BP942" s="13"/>
    </row>
    <row r="943" customFormat="false" ht="12.75" hidden="false" customHeight="false" outlineLevel="0" collapsed="false">
      <c r="A943" s="41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7"/>
      <c r="Q943" s="17"/>
      <c r="R943" s="17"/>
      <c r="S943" s="17"/>
      <c r="T943" s="17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3"/>
      <c r="BP943" s="13"/>
    </row>
    <row r="944" customFormat="false" ht="12.75" hidden="false" customHeight="false" outlineLevel="0" collapsed="false">
      <c r="A944" s="41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7"/>
      <c r="Q944" s="17"/>
      <c r="R944" s="17"/>
      <c r="S944" s="17"/>
      <c r="T944" s="17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3"/>
      <c r="BP944" s="13"/>
    </row>
    <row r="945" customFormat="false" ht="12.75" hidden="false" customHeight="false" outlineLevel="0" collapsed="false">
      <c r="A945" s="41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7"/>
      <c r="Q945" s="17"/>
      <c r="R945" s="17"/>
      <c r="S945" s="17"/>
      <c r="T945" s="17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3"/>
      <c r="BP945" s="13"/>
    </row>
    <row r="946" customFormat="false" ht="12.75" hidden="false" customHeight="false" outlineLevel="0" collapsed="false">
      <c r="A946" s="41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7"/>
      <c r="Q946" s="17"/>
      <c r="R946" s="17"/>
      <c r="S946" s="17"/>
      <c r="T946" s="17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3"/>
      <c r="BP946" s="13"/>
    </row>
    <row r="947" customFormat="false" ht="12.75" hidden="false" customHeight="false" outlineLevel="0" collapsed="false">
      <c r="A947" s="41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7"/>
      <c r="Q947" s="17"/>
      <c r="R947" s="17"/>
      <c r="S947" s="17"/>
      <c r="T947" s="17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3"/>
      <c r="BP947" s="13"/>
    </row>
    <row r="948" customFormat="false" ht="12.75" hidden="false" customHeight="false" outlineLevel="0" collapsed="false">
      <c r="A948" s="41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7"/>
      <c r="Q948" s="17"/>
      <c r="R948" s="17"/>
      <c r="S948" s="17"/>
      <c r="T948" s="17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3"/>
      <c r="BP948" s="13"/>
    </row>
    <row r="949" customFormat="false" ht="12.75" hidden="false" customHeight="false" outlineLevel="0" collapsed="false">
      <c r="A949" s="41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7"/>
      <c r="Q949" s="17"/>
      <c r="R949" s="17"/>
      <c r="S949" s="17"/>
      <c r="T949" s="17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3"/>
      <c r="BP949" s="13"/>
    </row>
    <row r="950" customFormat="false" ht="12.75" hidden="false" customHeight="false" outlineLevel="0" collapsed="false">
      <c r="A950" s="41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7"/>
      <c r="Q950" s="17"/>
      <c r="R950" s="17"/>
      <c r="S950" s="17"/>
      <c r="T950" s="17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3"/>
      <c r="BP950" s="13"/>
    </row>
    <row r="951" customFormat="false" ht="12.75" hidden="false" customHeight="false" outlineLevel="0" collapsed="false">
      <c r="A951" s="41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7"/>
      <c r="Q951" s="17"/>
      <c r="R951" s="17"/>
      <c r="S951" s="17"/>
      <c r="T951" s="17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3"/>
      <c r="BP951" s="13"/>
    </row>
    <row r="952" customFormat="false" ht="12.75" hidden="false" customHeight="false" outlineLevel="0" collapsed="false">
      <c r="A952" s="41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7"/>
      <c r="Q952" s="17"/>
      <c r="R952" s="17"/>
      <c r="S952" s="17"/>
      <c r="T952" s="17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3"/>
      <c r="BP952" s="13"/>
    </row>
    <row r="953" customFormat="false" ht="12.75" hidden="false" customHeight="false" outlineLevel="0" collapsed="false">
      <c r="A953" s="41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7"/>
      <c r="Q953" s="17"/>
      <c r="R953" s="17"/>
      <c r="S953" s="17"/>
      <c r="T953" s="17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3"/>
      <c r="BP953" s="13"/>
    </row>
    <row r="954" customFormat="false" ht="12.75" hidden="false" customHeight="false" outlineLevel="0" collapsed="false">
      <c r="A954" s="41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7"/>
      <c r="Q954" s="17"/>
      <c r="R954" s="17"/>
      <c r="S954" s="17"/>
      <c r="T954" s="17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3"/>
      <c r="BP954" s="13"/>
    </row>
    <row r="955" customFormat="false" ht="12.75" hidden="false" customHeight="false" outlineLevel="0" collapsed="false">
      <c r="A955" s="41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7"/>
      <c r="Q955" s="17"/>
      <c r="R955" s="17"/>
      <c r="S955" s="17"/>
      <c r="T955" s="17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3"/>
      <c r="BP955" s="13"/>
    </row>
    <row r="956" customFormat="false" ht="12.75" hidden="false" customHeight="false" outlineLevel="0" collapsed="false">
      <c r="A956" s="41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7"/>
      <c r="Q956" s="17"/>
      <c r="R956" s="17"/>
      <c r="S956" s="17"/>
      <c r="T956" s="17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3"/>
      <c r="BP956" s="13"/>
    </row>
    <row r="957" customFormat="false" ht="12.75" hidden="false" customHeight="false" outlineLevel="0" collapsed="false">
      <c r="A957" s="41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7"/>
      <c r="Q957" s="17"/>
      <c r="R957" s="17"/>
      <c r="S957" s="17"/>
      <c r="T957" s="17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3"/>
      <c r="BP957" s="13"/>
    </row>
    <row r="958" customFormat="false" ht="12.75" hidden="false" customHeight="false" outlineLevel="0" collapsed="false">
      <c r="A958" s="41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7"/>
      <c r="Q958" s="17"/>
      <c r="R958" s="17"/>
      <c r="S958" s="17"/>
      <c r="T958" s="17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3"/>
      <c r="BP958" s="13"/>
    </row>
    <row r="959" customFormat="false" ht="12.75" hidden="false" customHeight="false" outlineLevel="0" collapsed="false">
      <c r="A959" s="41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7"/>
      <c r="Q959" s="17"/>
      <c r="R959" s="17"/>
      <c r="S959" s="17"/>
      <c r="T959" s="17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3"/>
      <c r="BP959" s="13"/>
    </row>
    <row r="960" customFormat="false" ht="12.75" hidden="false" customHeight="false" outlineLevel="0" collapsed="false">
      <c r="A960" s="41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7"/>
      <c r="Q960" s="17"/>
      <c r="R960" s="17"/>
      <c r="S960" s="17"/>
      <c r="T960" s="17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3"/>
      <c r="BP960" s="13"/>
    </row>
    <row r="961" customFormat="false" ht="12.75" hidden="false" customHeight="false" outlineLevel="0" collapsed="false">
      <c r="A961" s="41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7"/>
      <c r="Q961" s="17"/>
      <c r="R961" s="17"/>
      <c r="S961" s="17"/>
      <c r="T961" s="17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3"/>
      <c r="BP961" s="13"/>
    </row>
    <row r="962" customFormat="false" ht="12.75" hidden="false" customHeight="false" outlineLevel="0" collapsed="false">
      <c r="A962" s="41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7"/>
      <c r="Q962" s="17"/>
      <c r="R962" s="17"/>
      <c r="S962" s="17"/>
      <c r="T962" s="17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3"/>
      <c r="BP962" s="13"/>
    </row>
    <row r="963" customFormat="false" ht="12.75" hidden="false" customHeight="false" outlineLevel="0" collapsed="false">
      <c r="A963" s="41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7"/>
      <c r="Q963" s="17"/>
      <c r="R963" s="17"/>
      <c r="S963" s="17"/>
      <c r="T963" s="17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3"/>
      <c r="BP963" s="13"/>
    </row>
    <row r="964" customFormat="false" ht="12.75" hidden="false" customHeight="false" outlineLevel="0" collapsed="false">
      <c r="A964" s="41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7"/>
      <c r="Q964" s="17"/>
      <c r="R964" s="17"/>
      <c r="S964" s="17"/>
      <c r="T964" s="17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3"/>
      <c r="BP964" s="13"/>
    </row>
    <row r="965" customFormat="false" ht="12.75" hidden="false" customHeight="false" outlineLevel="0" collapsed="false">
      <c r="A965" s="41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7"/>
      <c r="Q965" s="17"/>
      <c r="R965" s="17"/>
      <c r="S965" s="17"/>
      <c r="T965" s="17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3"/>
      <c r="BP965" s="13"/>
    </row>
    <row r="966" customFormat="false" ht="12.75" hidden="false" customHeight="false" outlineLevel="0" collapsed="false">
      <c r="A966" s="41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7"/>
      <c r="Q966" s="17"/>
      <c r="R966" s="17"/>
      <c r="S966" s="17"/>
      <c r="T966" s="17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3"/>
      <c r="BP966" s="13"/>
    </row>
    <row r="967" customFormat="false" ht="12.75" hidden="false" customHeight="false" outlineLevel="0" collapsed="false">
      <c r="A967" s="41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7"/>
      <c r="Q967" s="17"/>
      <c r="R967" s="17"/>
      <c r="S967" s="17"/>
      <c r="T967" s="17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3"/>
      <c r="BP967" s="13"/>
    </row>
    <row r="968" customFormat="false" ht="12.75" hidden="false" customHeight="false" outlineLevel="0" collapsed="false">
      <c r="A968" s="41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7"/>
      <c r="Q968" s="17"/>
      <c r="R968" s="17"/>
      <c r="S968" s="17"/>
      <c r="T968" s="17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3"/>
      <c r="BP968" s="13"/>
    </row>
    <row r="969" customFormat="false" ht="12.75" hidden="false" customHeight="false" outlineLevel="0" collapsed="false">
      <c r="A969" s="41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7"/>
      <c r="Q969" s="17"/>
      <c r="R969" s="17"/>
      <c r="S969" s="17"/>
      <c r="T969" s="17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3"/>
      <c r="BP969" s="13"/>
    </row>
    <row r="970" customFormat="false" ht="12.75" hidden="false" customHeight="false" outlineLevel="0" collapsed="false">
      <c r="A970" s="41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7"/>
      <c r="Q970" s="17"/>
      <c r="R970" s="17"/>
      <c r="S970" s="17"/>
      <c r="T970" s="17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3"/>
      <c r="BP970" s="13"/>
    </row>
    <row r="971" customFormat="false" ht="12.75" hidden="false" customHeight="false" outlineLevel="0" collapsed="false">
      <c r="A971" s="41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7"/>
      <c r="Q971" s="17"/>
      <c r="R971" s="17"/>
      <c r="S971" s="17"/>
      <c r="T971" s="17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3"/>
      <c r="BP971" s="13"/>
    </row>
    <row r="972" customFormat="false" ht="12.75" hidden="false" customHeight="false" outlineLevel="0" collapsed="false">
      <c r="A972" s="41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7"/>
      <c r="Q972" s="17"/>
      <c r="R972" s="17"/>
      <c r="S972" s="17"/>
      <c r="T972" s="17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3"/>
      <c r="BP972" s="13"/>
    </row>
    <row r="973" customFormat="false" ht="12.75" hidden="false" customHeight="false" outlineLevel="0" collapsed="false">
      <c r="A973" s="41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7"/>
      <c r="Q973" s="17"/>
      <c r="R973" s="17"/>
      <c r="S973" s="17"/>
      <c r="T973" s="17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3"/>
      <c r="BP973" s="13"/>
    </row>
    <row r="974" customFormat="false" ht="12.75" hidden="false" customHeight="false" outlineLevel="0" collapsed="false">
      <c r="A974" s="41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7"/>
      <c r="Q974" s="17"/>
      <c r="R974" s="17"/>
      <c r="S974" s="17"/>
      <c r="T974" s="17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3"/>
      <c r="BP974" s="13"/>
    </row>
    <row r="975" customFormat="false" ht="12.75" hidden="false" customHeight="false" outlineLevel="0" collapsed="false">
      <c r="A975" s="41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7"/>
      <c r="Q975" s="17"/>
      <c r="R975" s="17"/>
      <c r="S975" s="17"/>
      <c r="T975" s="17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3"/>
      <c r="BP975" s="13"/>
    </row>
    <row r="976" customFormat="false" ht="12.75" hidden="false" customHeight="false" outlineLevel="0" collapsed="false">
      <c r="A976" s="41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7"/>
      <c r="Q976" s="17"/>
      <c r="R976" s="17"/>
      <c r="S976" s="17"/>
      <c r="T976" s="17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3"/>
      <c r="BP976" s="13"/>
    </row>
    <row r="977" customFormat="false" ht="12.75" hidden="false" customHeight="false" outlineLevel="0" collapsed="false">
      <c r="A977" s="41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7"/>
      <c r="Q977" s="17"/>
      <c r="R977" s="17"/>
      <c r="S977" s="17"/>
      <c r="T977" s="17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3"/>
      <c r="BP977" s="13"/>
    </row>
    <row r="978" customFormat="false" ht="12.75" hidden="false" customHeight="false" outlineLevel="0" collapsed="false">
      <c r="A978" s="41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7"/>
      <c r="Q978" s="17"/>
      <c r="R978" s="17"/>
      <c r="S978" s="17"/>
      <c r="T978" s="17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3"/>
      <c r="BP978" s="13"/>
    </row>
    <row r="979" customFormat="false" ht="12.75" hidden="false" customHeight="false" outlineLevel="0" collapsed="false">
      <c r="A979" s="41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7"/>
      <c r="Q979" s="17"/>
      <c r="R979" s="17"/>
      <c r="S979" s="17"/>
      <c r="T979" s="17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3"/>
      <c r="BP979" s="13"/>
    </row>
    <row r="980" customFormat="false" ht="12.75" hidden="false" customHeight="false" outlineLevel="0" collapsed="false">
      <c r="A980" s="41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7"/>
      <c r="Q980" s="17"/>
      <c r="R980" s="17"/>
      <c r="S980" s="17"/>
      <c r="T980" s="17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3"/>
      <c r="BP980" s="13"/>
    </row>
    <row r="981" customFormat="false" ht="12.75" hidden="false" customHeight="false" outlineLevel="0" collapsed="false">
      <c r="A981" s="41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7"/>
      <c r="Q981" s="17"/>
      <c r="R981" s="17"/>
      <c r="S981" s="17"/>
      <c r="T981" s="17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3"/>
      <c r="BP981" s="13"/>
    </row>
    <row r="982" customFormat="false" ht="12.75" hidden="false" customHeight="false" outlineLevel="0" collapsed="false">
      <c r="A982" s="41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7"/>
      <c r="Q982" s="17"/>
      <c r="R982" s="17"/>
      <c r="S982" s="17"/>
      <c r="T982" s="17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3"/>
      <c r="BP982" s="13"/>
    </row>
    <row r="983" customFormat="false" ht="12.75" hidden="false" customHeight="false" outlineLevel="0" collapsed="false">
      <c r="A983" s="41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7"/>
      <c r="Q983" s="17"/>
      <c r="R983" s="17"/>
      <c r="S983" s="17"/>
      <c r="T983" s="17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3"/>
      <c r="BP983" s="13"/>
    </row>
    <row r="984" customFormat="false" ht="12.75" hidden="false" customHeight="false" outlineLevel="0" collapsed="false">
      <c r="A984" s="41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7"/>
      <c r="Q984" s="17"/>
      <c r="R984" s="17"/>
      <c r="S984" s="17"/>
      <c r="T984" s="17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3"/>
      <c r="BP984" s="13"/>
    </row>
    <row r="985" customFormat="false" ht="12.75" hidden="false" customHeight="false" outlineLevel="0" collapsed="false">
      <c r="A985" s="41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7"/>
      <c r="Q985" s="17"/>
      <c r="R985" s="17"/>
      <c r="S985" s="17"/>
      <c r="T985" s="17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3"/>
      <c r="BP985" s="13"/>
    </row>
    <row r="986" customFormat="false" ht="12.75" hidden="false" customHeight="false" outlineLevel="0" collapsed="false">
      <c r="A986" s="41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7"/>
      <c r="Q986" s="17"/>
      <c r="R986" s="17"/>
      <c r="S986" s="17"/>
      <c r="T986" s="17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3"/>
      <c r="BP986" s="13"/>
    </row>
    <row r="987" customFormat="false" ht="12.75" hidden="false" customHeight="false" outlineLevel="0" collapsed="false">
      <c r="A987" s="41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7"/>
      <c r="Q987" s="17"/>
      <c r="R987" s="17"/>
      <c r="S987" s="17"/>
      <c r="T987" s="17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3"/>
      <c r="BP987" s="13"/>
    </row>
    <row r="988" customFormat="false" ht="12.75" hidden="false" customHeight="false" outlineLevel="0" collapsed="false">
      <c r="A988" s="41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7"/>
      <c r="Q988" s="17"/>
      <c r="R988" s="17"/>
      <c r="S988" s="17"/>
      <c r="T988" s="17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3"/>
      <c r="BP988" s="13"/>
    </row>
    <row r="989" customFormat="false" ht="12.75" hidden="false" customHeight="false" outlineLevel="0" collapsed="false">
      <c r="A989" s="41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7"/>
      <c r="Q989" s="17"/>
      <c r="R989" s="17"/>
      <c r="S989" s="17"/>
      <c r="T989" s="17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3"/>
      <c r="BP989" s="13"/>
    </row>
    <row r="990" customFormat="false" ht="12.75" hidden="false" customHeight="false" outlineLevel="0" collapsed="false">
      <c r="A990" s="41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7"/>
      <c r="Q990" s="17"/>
      <c r="R990" s="17"/>
      <c r="S990" s="17"/>
      <c r="T990" s="17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3"/>
      <c r="BP990" s="13"/>
    </row>
    <row r="991" customFormat="false" ht="12.75" hidden="false" customHeight="false" outlineLevel="0" collapsed="false">
      <c r="A991" s="41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7"/>
      <c r="Q991" s="17"/>
      <c r="R991" s="17"/>
      <c r="S991" s="17"/>
      <c r="T991" s="17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3"/>
      <c r="BP991" s="13"/>
    </row>
    <row r="992" customFormat="false" ht="12.75" hidden="false" customHeight="false" outlineLevel="0" collapsed="false">
      <c r="A992" s="41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7"/>
      <c r="Q992" s="17"/>
      <c r="R992" s="17"/>
      <c r="S992" s="17"/>
      <c r="T992" s="17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3"/>
      <c r="BP992" s="13"/>
    </row>
    <row r="993" customFormat="false" ht="12.75" hidden="false" customHeight="false" outlineLevel="0" collapsed="false">
      <c r="A993" s="41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7"/>
      <c r="Q993" s="17"/>
      <c r="R993" s="17"/>
      <c r="S993" s="17"/>
      <c r="T993" s="17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3"/>
      <c r="BP993" s="13"/>
    </row>
    <row r="994" customFormat="false" ht="12.75" hidden="false" customHeight="false" outlineLevel="0" collapsed="false">
      <c r="A994" s="41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7"/>
      <c r="Q994" s="17"/>
      <c r="R994" s="17"/>
      <c r="S994" s="17"/>
      <c r="T994" s="17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3"/>
      <c r="BP994" s="13"/>
    </row>
    <row r="995" customFormat="false" ht="12.75" hidden="false" customHeight="false" outlineLevel="0" collapsed="false">
      <c r="A995" s="41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7"/>
      <c r="Q995" s="17"/>
      <c r="R995" s="17"/>
      <c r="S995" s="17"/>
      <c r="T995" s="17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3"/>
      <c r="BP995" s="13"/>
    </row>
    <row r="996" customFormat="false" ht="12.75" hidden="false" customHeight="false" outlineLevel="0" collapsed="false">
      <c r="A996" s="41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7"/>
      <c r="Q996" s="17"/>
      <c r="R996" s="17"/>
      <c r="S996" s="17"/>
      <c r="T996" s="17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3"/>
      <c r="BP996" s="13"/>
    </row>
    <row r="997" customFormat="false" ht="12.75" hidden="false" customHeight="false" outlineLevel="0" collapsed="false">
      <c r="A997" s="41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7"/>
      <c r="Q997" s="17"/>
      <c r="R997" s="17"/>
      <c r="S997" s="17"/>
      <c r="T997" s="17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3"/>
      <c r="BP997" s="13"/>
    </row>
    <row r="998" customFormat="false" ht="12.75" hidden="false" customHeight="false" outlineLevel="0" collapsed="false">
      <c r="A998" s="41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7"/>
      <c r="Q998" s="17"/>
      <c r="R998" s="17"/>
      <c r="S998" s="17"/>
      <c r="T998" s="17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3"/>
      <c r="BP998" s="13"/>
    </row>
    <row r="999" customFormat="false" ht="12.75" hidden="false" customHeight="false" outlineLevel="0" collapsed="false">
      <c r="A999" s="41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7"/>
      <c r="Q999" s="17"/>
      <c r="R999" s="17"/>
      <c r="S999" s="17"/>
      <c r="T999" s="17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3"/>
      <c r="BP999" s="13"/>
    </row>
    <row r="1000" customFormat="false" ht="12.75" hidden="false" customHeight="false" outlineLevel="0" collapsed="false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3"/>
      <c r="BP1000" s="13"/>
    </row>
  </sheetData>
  <conditionalFormatting sqref="B3:G67 H3:H9 I3:O67 H11:H67 S39:T40 S45:T45 S55:T67 BL259 BL262 BL266 BL272">
    <cfRule type="notContainsText" priority="2" operator="notContains" aboveAverage="0" equalAverage="0" bottom="0" percent="0" rank="0" text="N/A" dxfId="21">
      <formula>ISERROR(SEARCH("N/A",B3))</formula>
    </cfRule>
  </conditionalFormatting>
  <conditionalFormatting sqref="A1:BP2">
    <cfRule type="expression" priority="3" aboveAverage="0" equalAverage="0" bottom="0" percent="0" rank="0" text="" dxfId="22">
      <formula>LEN(TRIM(A1))&gt;0</formula>
    </cfRule>
  </conditionalFormatting>
  <conditionalFormatting sqref="A1:Q2 R1:AM1 P27">
    <cfRule type="expression" priority="4" aboveAverage="0" equalAverage="0" bottom="0" percent="0" rank="0" text="" dxfId="23">
      <formula>LEN(TRIM(A1))&gt;0</formula>
    </cfRule>
  </conditionalFormatting>
  <conditionalFormatting sqref="A1:BP2">
    <cfRule type="expression" priority="5" aboveAverage="0" equalAverage="0" bottom="0" percent="0" rank="0" text="" dxfId="24">
      <formula>LEN(TRIM(A1))&gt;0</formula>
    </cfRule>
  </conditionalFormatting>
  <conditionalFormatting sqref="P8">
    <cfRule type="expression" priority="6" aboveAverage="0" equalAverage="0" bottom="0" percent="0" rank="0" text="" dxfId="25">
      <formula>LEN(TRIM(P8))&gt;0</formula>
    </cfRule>
  </conditionalFormatting>
  <conditionalFormatting sqref="P7">
    <cfRule type="expression" priority="7" aboveAverage="0" equalAverage="0" bottom="0" percent="0" rank="0" text="" dxfId="26">
      <formula>LEN(TRIM(P7))&gt;0</formula>
    </cfRule>
  </conditionalFormatting>
  <conditionalFormatting sqref="Q7:T7 Q8">
    <cfRule type="expression" priority="8" aboveAverage="0" equalAverage="0" bottom="0" percent="0" rank="0" text="" dxfId="27">
      <formula>LEN(TRIM(Q7))&gt;0</formula>
    </cfRule>
  </conditionalFormatting>
  <conditionalFormatting sqref="P13:Q13 P14:R14">
    <cfRule type="expression" priority="9" aboveAverage="0" equalAverage="0" bottom="0" percent="0" rank="0" text="" dxfId="28">
      <formula>LEN(TRIM(P13))&gt;0</formula>
    </cfRule>
  </conditionalFormatting>
  <conditionalFormatting sqref="R13">
    <cfRule type="expression" priority="10" aboveAverage="0" equalAverage="0" bottom="0" percent="0" rank="0" text="" dxfId="29">
      <formula>LEN(TRIM(R13))&gt;0</formula>
    </cfRule>
  </conditionalFormatting>
  <dataValidations count="1">
    <dataValidation allowBlank="true" operator="between" showDropDown="true" showErrorMessage="false" showInputMessage="false" sqref="B3:T9 B10:G67 I10:T10 H11:T67 P68:T308" type="custom">
      <formula1>ISERROR(SEARCH(("N/A"),(B3)))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Q9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G22" activePane="bottomRight" state="frozen"/>
      <selection pane="topLeft" activeCell="A1" activeCellId="0" sqref="A1"/>
      <selection pane="topRight" activeCell="G1" activeCellId="0" sqref="G1"/>
      <selection pane="bottomLeft" activeCell="A22" activeCellId="0" sqref="A22"/>
      <selection pane="bottomRight" activeCell="H33" activeCellId="0" sqref="H33"/>
    </sheetView>
  </sheetViews>
  <sheetFormatPr defaultRowHeight="15.75" zeroHeight="false" outlineLevelRow="0" outlineLevelCol="0"/>
  <cols>
    <col collapsed="false" customWidth="true" hidden="false" outlineLevel="0" max="1" min="1" style="0" width="25.57"/>
    <col collapsed="false" customWidth="true" hidden="false" outlineLevel="0" max="21" min="2" style="0" width="19.99"/>
    <col collapsed="false" customWidth="true" hidden="false" outlineLevel="0" max="22" min="22" style="0" width="20.42"/>
    <col collapsed="false" customWidth="true" hidden="false" outlineLevel="0" max="23" min="23" style="0" width="20.99"/>
    <col collapsed="false" customWidth="true" hidden="false" outlineLevel="0" max="49" min="24" style="0" width="19.99"/>
    <col collapsed="false" customWidth="true" hidden="false" outlineLevel="0" max="53" min="50" style="0" width="19.71"/>
    <col collapsed="false" customWidth="true" hidden="false" outlineLevel="0" max="54" min="54" style="0" width="19"/>
    <col collapsed="false" customWidth="true" hidden="false" outlineLevel="0" max="57" min="55" style="0" width="18.14"/>
    <col collapsed="false" customWidth="true" hidden="false" outlineLevel="0" max="59" min="58" style="0" width="19.71"/>
    <col collapsed="false" customWidth="true" hidden="false" outlineLevel="0" max="60" min="60" style="0" width="22.14"/>
    <col collapsed="false" customWidth="true" hidden="false" outlineLevel="0" max="61" min="61" style="0" width="22.7"/>
    <col collapsed="false" customWidth="true" hidden="false" outlineLevel="0" max="62" min="62" style="0" width="18.42"/>
    <col collapsed="false" customWidth="true" hidden="false" outlineLevel="0" max="63" min="63" style="0" width="20.29"/>
    <col collapsed="false" customWidth="true" hidden="false" outlineLevel="0" max="64" min="64" style="0" width="19.42"/>
    <col collapsed="false" customWidth="true" hidden="false" outlineLevel="0" max="67" min="65" style="0" width="25"/>
    <col collapsed="false" customWidth="true" hidden="false" outlineLevel="0" max="1025" min="68" style="0" width="14.43"/>
  </cols>
  <sheetData>
    <row r="1" customFormat="false" ht="15" hidden="false" customHeight="false" outlineLevel="0" collapsed="false">
      <c r="A1" s="48" t="s">
        <v>1677</v>
      </c>
      <c r="B1" s="70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82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83"/>
      <c r="BC1" s="83"/>
      <c r="BD1" s="13"/>
      <c r="BE1" s="13"/>
      <c r="BF1" s="13"/>
      <c r="BG1" s="13"/>
      <c r="BH1" s="13"/>
      <c r="BI1" s="13"/>
      <c r="BJ1" s="13"/>
      <c r="BK1" s="13"/>
      <c r="BL1" s="13"/>
      <c r="BM1" s="47"/>
      <c r="BN1" s="47"/>
      <c r="BO1" s="47"/>
      <c r="BP1" s="47"/>
      <c r="BQ1" s="47"/>
    </row>
    <row r="2" customFormat="false" ht="45" hidden="false" customHeight="false" outlineLevel="0" collapsed="false">
      <c r="A2" s="48" t="s">
        <v>2</v>
      </c>
      <c r="B2" s="70" t="s">
        <v>4</v>
      </c>
      <c r="C2" s="48" t="s">
        <v>1678</v>
      </c>
      <c r="D2" s="48" t="s">
        <v>1679</v>
      </c>
      <c r="E2" s="48" t="s">
        <v>1680</v>
      </c>
      <c r="F2" s="48" t="s">
        <v>1681</v>
      </c>
      <c r="G2" s="48" t="s">
        <v>1682</v>
      </c>
      <c r="H2" s="48" t="s">
        <v>1683</v>
      </c>
      <c r="I2" s="48" t="s">
        <v>1684</v>
      </c>
      <c r="J2" s="48" t="s">
        <v>1685</v>
      </c>
      <c r="K2" s="48" t="s">
        <v>1686</v>
      </c>
      <c r="L2" s="48" t="s">
        <v>1687</v>
      </c>
      <c r="M2" s="48" t="s">
        <v>1688</v>
      </c>
      <c r="N2" s="48" t="s">
        <v>1689</v>
      </c>
      <c r="O2" s="48" t="s">
        <v>1690</v>
      </c>
      <c r="P2" s="48" t="s">
        <v>1691</v>
      </c>
      <c r="Q2" s="48" t="s">
        <v>1692</v>
      </c>
      <c r="R2" s="48" t="s">
        <v>1693</v>
      </c>
      <c r="S2" s="48" t="s">
        <v>1694</v>
      </c>
      <c r="T2" s="48" t="s">
        <v>1695</v>
      </c>
      <c r="U2" s="82" t="s">
        <v>1696</v>
      </c>
      <c r="V2" s="48" t="s">
        <v>1632</v>
      </c>
      <c r="W2" s="48" t="s">
        <v>1633</v>
      </c>
      <c r="X2" s="48" t="s">
        <v>1634</v>
      </c>
      <c r="Y2" s="48" t="s">
        <v>1635</v>
      </c>
      <c r="Z2" s="48" t="s">
        <v>1636</v>
      </c>
      <c r="AA2" s="48" t="s">
        <v>1637</v>
      </c>
      <c r="AB2" s="48" t="s">
        <v>1638</v>
      </c>
      <c r="AC2" s="48" t="s">
        <v>1639</v>
      </c>
      <c r="AD2" s="48" t="s">
        <v>1640</v>
      </c>
      <c r="AE2" s="48" t="s">
        <v>1641</v>
      </c>
      <c r="AF2" s="48" t="s">
        <v>1642</v>
      </c>
      <c r="AG2" s="48" t="s">
        <v>1643</v>
      </c>
      <c r="AH2" s="48" t="s">
        <v>1644</v>
      </c>
      <c r="AI2" s="48" t="s">
        <v>1645</v>
      </c>
      <c r="AJ2" s="48" t="s">
        <v>1646</v>
      </c>
      <c r="AK2" s="48" t="s">
        <v>1647</v>
      </c>
      <c r="AL2" s="48" t="s">
        <v>1648</v>
      </c>
      <c r="AM2" s="48" t="s">
        <v>1649</v>
      </c>
      <c r="AN2" s="48" t="s">
        <v>1650</v>
      </c>
      <c r="AO2" s="48" t="s">
        <v>1651</v>
      </c>
      <c r="AP2" s="48" t="s">
        <v>1652</v>
      </c>
      <c r="AQ2" s="48" t="s">
        <v>1653</v>
      </c>
      <c r="AR2" s="48" t="s">
        <v>1654</v>
      </c>
      <c r="AS2" s="48" t="s">
        <v>1655</v>
      </c>
      <c r="AT2" s="48" t="s">
        <v>1656</v>
      </c>
      <c r="AU2" s="48" t="s">
        <v>1657</v>
      </c>
      <c r="AV2" s="48" t="s">
        <v>1658</v>
      </c>
      <c r="AW2" s="48" t="s">
        <v>1659</v>
      </c>
      <c r="AX2" s="48" t="s">
        <v>1660</v>
      </c>
      <c r="AY2" s="48" t="s">
        <v>1661</v>
      </c>
      <c r="AZ2" s="48" t="s">
        <v>1662</v>
      </c>
      <c r="BA2" s="48" t="s">
        <v>1663</v>
      </c>
      <c r="BB2" s="83" t="s">
        <v>1664</v>
      </c>
      <c r="BC2" s="83" t="s">
        <v>1665</v>
      </c>
      <c r="BD2" s="13" t="s">
        <v>1666</v>
      </c>
      <c r="BE2" s="13" t="s">
        <v>1667</v>
      </c>
      <c r="BF2" s="13" t="s">
        <v>1668</v>
      </c>
      <c r="BG2" s="13" t="s">
        <v>1669</v>
      </c>
      <c r="BH2" s="13" t="s">
        <v>1670</v>
      </c>
      <c r="BI2" s="13" t="s">
        <v>1671</v>
      </c>
      <c r="BJ2" s="13" t="s">
        <v>1672</v>
      </c>
      <c r="BK2" s="13" t="s">
        <v>1673</v>
      </c>
      <c r="BL2" s="13" t="s">
        <v>1674</v>
      </c>
      <c r="BM2" s="47" t="s">
        <v>1697</v>
      </c>
      <c r="BN2" s="47" t="s">
        <v>1698</v>
      </c>
      <c r="BO2" s="47"/>
      <c r="BP2" s="47"/>
      <c r="BQ2" s="47"/>
    </row>
    <row r="3" customFormat="false" ht="12.75" hidden="false" customHeight="false" outlineLevel="0" collapsed="false">
      <c r="A3" s="71" t="s">
        <v>29</v>
      </c>
      <c r="B3" s="72" t="s">
        <v>31</v>
      </c>
      <c r="C3" s="17" t="s">
        <v>32</v>
      </c>
      <c r="D3" s="17" t="s">
        <v>32</v>
      </c>
      <c r="E3" s="17" t="s">
        <v>32</v>
      </c>
      <c r="F3" s="17" t="s">
        <v>32</v>
      </c>
      <c r="G3" s="17" t="s">
        <v>32</v>
      </c>
      <c r="H3" s="17" t="s">
        <v>32</v>
      </c>
      <c r="I3" s="17" t="s">
        <v>32</v>
      </c>
      <c r="J3" s="17" t="s">
        <v>32</v>
      </c>
      <c r="K3" s="17" t="s">
        <v>32</v>
      </c>
      <c r="L3" s="17" t="s">
        <v>32</v>
      </c>
      <c r="M3" s="17" t="s">
        <v>32</v>
      </c>
      <c r="N3" s="17" t="s">
        <v>32</v>
      </c>
      <c r="O3" s="17" t="s">
        <v>32</v>
      </c>
      <c r="P3" s="17" t="s">
        <v>32</v>
      </c>
      <c r="Q3" s="17" t="s">
        <v>32</v>
      </c>
      <c r="R3" s="17" t="s">
        <v>32</v>
      </c>
      <c r="S3" s="17" t="s">
        <v>32</v>
      </c>
      <c r="T3" s="17" t="s">
        <v>32</v>
      </c>
      <c r="U3" s="51" t="s">
        <v>32</v>
      </c>
      <c r="V3" s="73" t="s">
        <v>32</v>
      </c>
      <c r="W3" s="73" t="s">
        <v>32</v>
      </c>
      <c r="X3" s="73" t="s">
        <v>32</v>
      </c>
      <c r="Y3" s="73" t="s">
        <v>32</v>
      </c>
      <c r="Z3" s="73" t="s">
        <v>32</v>
      </c>
      <c r="AA3" s="73" t="s">
        <v>32</v>
      </c>
      <c r="AB3" s="73" t="s">
        <v>32</v>
      </c>
      <c r="AC3" s="73" t="s">
        <v>32</v>
      </c>
      <c r="AD3" s="73" t="s">
        <v>32</v>
      </c>
      <c r="AE3" s="73" t="s">
        <v>32</v>
      </c>
      <c r="AF3" s="73" t="s">
        <v>32</v>
      </c>
      <c r="AG3" s="73" t="s">
        <v>32</v>
      </c>
      <c r="AH3" s="73" t="s">
        <v>32</v>
      </c>
      <c r="AI3" s="73" t="s">
        <v>32</v>
      </c>
      <c r="AJ3" s="73" t="s">
        <v>32</v>
      </c>
      <c r="AK3" s="73" t="s">
        <v>32</v>
      </c>
      <c r="AL3" s="73" t="s">
        <v>32</v>
      </c>
      <c r="AM3" s="73" t="s">
        <v>32</v>
      </c>
      <c r="AN3" s="73" t="s">
        <v>32</v>
      </c>
      <c r="AO3" s="73" t="s">
        <v>32</v>
      </c>
      <c r="AP3" s="73" t="s">
        <v>32</v>
      </c>
      <c r="AQ3" s="73" t="s">
        <v>32</v>
      </c>
      <c r="AR3" s="73" t="s">
        <v>32</v>
      </c>
      <c r="AS3" s="73" t="s">
        <v>32</v>
      </c>
      <c r="AT3" s="73" t="s">
        <v>32</v>
      </c>
      <c r="AU3" s="73" t="s">
        <v>32</v>
      </c>
      <c r="AV3" s="73" t="s">
        <v>32</v>
      </c>
      <c r="AW3" s="73" t="s">
        <v>32</v>
      </c>
      <c r="AX3" s="73" t="s">
        <v>32</v>
      </c>
      <c r="AY3" s="73" t="s">
        <v>32</v>
      </c>
      <c r="AZ3" s="73" t="s">
        <v>32</v>
      </c>
      <c r="BA3" s="73" t="s">
        <v>32</v>
      </c>
      <c r="BB3" s="17" t="s">
        <v>32</v>
      </c>
      <c r="BC3" s="17" t="s">
        <v>32</v>
      </c>
      <c r="BD3" s="17" t="s">
        <v>32</v>
      </c>
      <c r="BE3" s="17" t="s">
        <v>32</v>
      </c>
      <c r="BF3" s="17" t="s">
        <v>32</v>
      </c>
      <c r="BG3" s="17" t="s">
        <v>32</v>
      </c>
      <c r="BH3" s="17" t="s">
        <v>32</v>
      </c>
      <c r="BI3" s="17" t="s">
        <v>32</v>
      </c>
      <c r="BJ3" s="17" t="s">
        <v>32</v>
      </c>
      <c r="BK3" s="17" t="s">
        <v>32</v>
      </c>
      <c r="BL3" s="17" t="s">
        <v>32</v>
      </c>
      <c r="BM3" s="17" t="n">
        <f aca="false">SUM(V3:BL3)</f>
        <v>0</v>
      </c>
      <c r="BN3" s="17" t="n">
        <f aca="false">IF(BM3&lt;1,0,(SUM(V3:BL3))/((43-(COUNTIF(V3:BL3,"N/A")))))</f>
        <v>0</v>
      </c>
      <c r="BO3" s="17"/>
      <c r="BP3" s="17"/>
      <c r="BQ3" s="17"/>
    </row>
    <row r="4" customFormat="false" ht="12.75" hidden="false" customHeight="false" outlineLevel="0" collapsed="false">
      <c r="A4" s="71" t="s">
        <v>33</v>
      </c>
      <c r="B4" s="72" t="s">
        <v>31</v>
      </c>
      <c r="C4" s="17" t="s">
        <v>32</v>
      </c>
      <c r="D4" s="17" t="s">
        <v>32</v>
      </c>
      <c r="E4" s="17" t="s">
        <v>32</v>
      </c>
      <c r="F4" s="17" t="s">
        <v>32</v>
      </c>
      <c r="G4" s="17" t="s">
        <v>32</v>
      </c>
      <c r="H4" s="17" t="s">
        <v>32</v>
      </c>
      <c r="I4" s="17" t="s">
        <v>32</v>
      </c>
      <c r="J4" s="17" t="s">
        <v>32</v>
      </c>
      <c r="K4" s="17" t="s">
        <v>32</v>
      </c>
      <c r="L4" s="17" t="s">
        <v>32</v>
      </c>
      <c r="M4" s="17" t="s">
        <v>32</v>
      </c>
      <c r="N4" s="17" t="s">
        <v>32</v>
      </c>
      <c r="O4" s="17" t="s">
        <v>32</v>
      </c>
      <c r="P4" s="17" t="s">
        <v>32</v>
      </c>
      <c r="Q4" s="17" t="s">
        <v>32</v>
      </c>
      <c r="R4" s="17" t="s">
        <v>32</v>
      </c>
      <c r="S4" s="17" t="s">
        <v>32</v>
      </c>
      <c r="T4" s="17" t="s">
        <v>32</v>
      </c>
      <c r="U4" s="51" t="s">
        <v>32</v>
      </c>
      <c r="V4" s="73" t="s">
        <v>32</v>
      </c>
      <c r="W4" s="73" t="s">
        <v>32</v>
      </c>
      <c r="X4" s="73" t="s">
        <v>32</v>
      </c>
      <c r="Y4" s="73" t="s">
        <v>32</v>
      </c>
      <c r="Z4" s="73" t="s">
        <v>32</v>
      </c>
      <c r="AA4" s="73" t="s">
        <v>32</v>
      </c>
      <c r="AB4" s="73" t="s">
        <v>32</v>
      </c>
      <c r="AC4" s="73" t="s">
        <v>32</v>
      </c>
      <c r="AD4" s="73" t="s">
        <v>32</v>
      </c>
      <c r="AE4" s="73" t="s">
        <v>32</v>
      </c>
      <c r="AF4" s="73" t="s">
        <v>32</v>
      </c>
      <c r="AG4" s="73" t="s">
        <v>32</v>
      </c>
      <c r="AH4" s="73" t="s">
        <v>32</v>
      </c>
      <c r="AI4" s="73" t="s">
        <v>32</v>
      </c>
      <c r="AJ4" s="73" t="s">
        <v>32</v>
      </c>
      <c r="AK4" s="73" t="s">
        <v>32</v>
      </c>
      <c r="AL4" s="73" t="s">
        <v>32</v>
      </c>
      <c r="AM4" s="73" t="s">
        <v>32</v>
      </c>
      <c r="AN4" s="73" t="s">
        <v>32</v>
      </c>
      <c r="AO4" s="73" t="s">
        <v>32</v>
      </c>
      <c r="AP4" s="73" t="s">
        <v>32</v>
      </c>
      <c r="AQ4" s="73" t="s">
        <v>32</v>
      </c>
      <c r="AR4" s="73" t="s">
        <v>32</v>
      </c>
      <c r="AS4" s="73" t="s">
        <v>32</v>
      </c>
      <c r="AT4" s="73" t="s">
        <v>32</v>
      </c>
      <c r="AU4" s="73" t="s">
        <v>32</v>
      </c>
      <c r="AV4" s="73" t="s">
        <v>32</v>
      </c>
      <c r="AW4" s="73" t="s">
        <v>32</v>
      </c>
      <c r="AX4" s="73" t="s">
        <v>32</v>
      </c>
      <c r="AY4" s="73" t="s">
        <v>32</v>
      </c>
      <c r="AZ4" s="73" t="s">
        <v>32</v>
      </c>
      <c r="BA4" s="73" t="s">
        <v>32</v>
      </c>
      <c r="BB4" s="17" t="s">
        <v>32</v>
      </c>
      <c r="BC4" s="17" t="s">
        <v>32</v>
      </c>
      <c r="BD4" s="17" t="s">
        <v>32</v>
      </c>
      <c r="BE4" s="17" t="s">
        <v>32</v>
      </c>
      <c r="BF4" s="17" t="s">
        <v>32</v>
      </c>
      <c r="BG4" s="17" t="s">
        <v>32</v>
      </c>
      <c r="BH4" s="17" t="s">
        <v>32</v>
      </c>
      <c r="BI4" s="17" t="s">
        <v>32</v>
      </c>
      <c r="BJ4" s="17" t="s">
        <v>32</v>
      </c>
      <c r="BK4" s="17" t="s">
        <v>32</v>
      </c>
      <c r="BL4" s="17" t="s">
        <v>32</v>
      </c>
      <c r="BM4" s="17" t="n">
        <f aca="false">SUM(V4:BL4)</f>
        <v>0</v>
      </c>
      <c r="BN4" s="17" t="n">
        <f aca="false">IF(BM4&lt;1,0,(SUM(V4:BL4))/((43-(COUNTIF(V4:BL4,"N/A")))))</f>
        <v>0</v>
      </c>
      <c r="BO4" s="17"/>
      <c r="BP4" s="17"/>
      <c r="BQ4" s="17"/>
    </row>
    <row r="5" customFormat="false" ht="12.75" hidden="false" customHeight="false" outlineLevel="0" collapsed="false">
      <c r="A5" s="71" t="s">
        <v>35</v>
      </c>
      <c r="B5" s="72" t="s">
        <v>31</v>
      </c>
      <c r="C5" s="17" t="s">
        <v>32</v>
      </c>
      <c r="D5" s="17" t="s">
        <v>32</v>
      </c>
      <c r="E5" s="17" t="s">
        <v>32</v>
      </c>
      <c r="F5" s="17" t="s">
        <v>32</v>
      </c>
      <c r="G5" s="17" t="s">
        <v>32</v>
      </c>
      <c r="H5" s="17" t="s">
        <v>32</v>
      </c>
      <c r="I5" s="17" t="s">
        <v>32</v>
      </c>
      <c r="J5" s="17" t="s">
        <v>32</v>
      </c>
      <c r="K5" s="17" t="s">
        <v>32</v>
      </c>
      <c r="L5" s="17" t="s">
        <v>32</v>
      </c>
      <c r="M5" s="17" t="s">
        <v>32</v>
      </c>
      <c r="N5" s="17" t="s">
        <v>32</v>
      </c>
      <c r="O5" s="17" t="s">
        <v>32</v>
      </c>
      <c r="P5" s="17" t="s">
        <v>32</v>
      </c>
      <c r="Q5" s="17" t="s">
        <v>32</v>
      </c>
      <c r="R5" s="17" t="s">
        <v>32</v>
      </c>
      <c r="S5" s="17" t="s">
        <v>32</v>
      </c>
      <c r="T5" s="17" t="s">
        <v>32</v>
      </c>
      <c r="U5" s="51" t="s">
        <v>32</v>
      </c>
      <c r="V5" s="73" t="s">
        <v>32</v>
      </c>
      <c r="W5" s="73" t="s">
        <v>32</v>
      </c>
      <c r="X5" s="73" t="s">
        <v>32</v>
      </c>
      <c r="Y5" s="73" t="s">
        <v>32</v>
      </c>
      <c r="Z5" s="73" t="s">
        <v>32</v>
      </c>
      <c r="AA5" s="73" t="s">
        <v>32</v>
      </c>
      <c r="AB5" s="73" t="s">
        <v>32</v>
      </c>
      <c r="AC5" s="73" t="s">
        <v>32</v>
      </c>
      <c r="AD5" s="73" t="s">
        <v>32</v>
      </c>
      <c r="AE5" s="73" t="s">
        <v>32</v>
      </c>
      <c r="AF5" s="73" t="s">
        <v>32</v>
      </c>
      <c r="AG5" s="73" t="s">
        <v>32</v>
      </c>
      <c r="AH5" s="73" t="s">
        <v>32</v>
      </c>
      <c r="AI5" s="73" t="s">
        <v>32</v>
      </c>
      <c r="AJ5" s="73" t="s">
        <v>32</v>
      </c>
      <c r="AK5" s="73" t="s">
        <v>32</v>
      </c>
      <c r="AL5" s="73" t="s">
        <v>32</v>
      </c>
      <c r="AM5" s="73" t="s">
        <v>32</v>
      </c>
      <c r="AN5" s="73" t="s">
        <v>32</v>
      </c>
      <c r="AO5" s="73" t="s">
        <v>32</v>
      </c>
      <c r="AP5" s="73" t="s">
        <v>32</v>
      </c>
      <c r="AQ5" s="73" t="s">
        <v>32</v>
      </c>
      <c r="AR5" s="73" t="s">
        <v>32</v>
      </c>
      <c r="AS5" s="73" t="s">
        <v>32</v>
      </c>
      <c r="AT5" s="73" t="s">
        <v>32</v>
      </c>
      <c r="AU5" s="73" t="s">
        <v>32</v>
      </c>
      <c r="AV5" s="73" t="s">
        <v>32</v>
      </c>
      <c r="AW5" s="73" t="s">
        <v>32</v>
      </c>
      <c r="AX5" s="73" t="s">
        <v>32</v>
      </c>
      <c r="AY5" s="73" t="s">
        <v>32</v>
      </c>
      <c r="AZ5" s="73" t="s">
        <v>32</v>
      </c>
      <c r="BA5" s="73" t="s">
        <v>32</v>
      </c>
      <c r="BB5" s="17" t="s">
        <v>32</v>
      </c>
      <c r="BC5" s="17" t="s">
        <v>32</v>
      </c>
      <c r="BD5" s="17" t="s">
        <v>32</v>
      </c>
      <c r="BE5" s="17" t="s">
        <v>32</v>
      </c>
      <c r="BF5" s="17" t="s">
        <v>32</v>
      </c>
      <c r="BG5" s="17" t="s">
        <v>32</v>
      </c>
      <c r="BH5" s="17" t="s">
        <v>32</v>
      </c>
      <c r="BI5" s="17" t="s">
        <v>32</v>
      </c>
      <c r="BJ5" s="17" t="s">
        <v>32</v>
      </c>
      <c r="BK5" s="17" t="s">
        <v>32</v>
      </c>
      <c r="BL5" s="17" t="s">
        <v>32</v>
      </c>
      <c r="BM5" s="17" t="n">
        <f aca="false">SUM(V5:BL5)</f>
        <v>0</v>
      </c>
      <c r="BN5" s="17" t="n">
        <f aca="false">IF(BM5&lt;1,0,(SUM(V5:BL5))/((43-(COUNTIF(V5:BL5,"N/A")))))</f>
        <v>0</v>
      </c>
      <c r="BO5" s="17"/>
      <c r="BP5" s="17"/>
      <c r="BQ5" s="17"/>
    </row>
    <row r="6" customFormat="false" ht="12.75" hidden="false" customHeight="false" outlineLevel="0" collapsed="false">
      <c r="A6" s="71" t="s">
        <v>37</v>
      </c>
      <c r="B6" s="72" t="s">
        <v>31</v>
      </c>
      <c r="C6" s="17" t="s">
        <v>32</v>
      </c>
      <c r="D6" s="17" t="s">
        <v>32</v>
      </c>
      <c r="E6" s="17" t="s">
        <v>32</v>
      </c>
      <c r="F6" s="17" t="s">
        <v>32</v>
      </c>
      <c r="G6" s="17" t="s">
        <v>32</v>
      </c>
      <c r="H6" s="17" t="s">
        <v>32</v>
      </c>
      <c r="I6" s="17" t="s">
        <v>32</v>
      </c>
      <c r="J6" s="17" t="s">
        <v>32</v>
      </c>
      <c r="K6" s="17" t="s">
        <v>32</v>
      </c>
      <c r="L6" s="17" t="s">
        <v>32</v>
      </c>
      <c r="M6" s="17" t="s">
        <v>32</v>
      </c>
      <c r="N6" s="17" t="s">
        <v>32</v>
      </c>
      <c r="O6" s="17" t="s">
        <v>32</v>
      </c>
      <c r="P6" s="17" t="s">
        <v>32</v>
      </c>
      <c r="Q6" s="17" t="s">
        <v>32</v>
      </c>
      <c r="R6" s="17" t="s">
        <v>32</v>
      </c>
      <c r="S6" s="17" t="s">
        <v>32</v>
      </c>
      <c r="T6" s="17" t="s">
        <v>32</v>
      </c>
      <c r="U6" s="51" t="s">
        <v>32</v>
      </c>
      <c r="V6" s="73" t="s">
        <v>32</v>
      </c>
      <c r="W6" s="73" t="s">
        <v>32</v>
      </c>
      <c r="X6" s="73" t="s">
        <v>32</v>
      </c>
      <c r="Y6" s="73" t="s">
        <v>32</v>
      </c>
      <c r="Z6" s="73" t="s">
        <v>32</v>
      </c>
      <c r="AA6" s="73" t="s">
        <v>32</v>
      </c>
      <c r="AB6" s="73" t="s">
        <v>32</v>
      </c>
      <c r="AC6" s="73" t="s">
        <v>32</v>
      </c>
      <c r="AD6" s="73" t="s">
        <v>32</v>
      </c>
      <c r="AE6" s="73" t="s">
        <v>32</v>
      </c>
      <c r="AF6" s="73" t="s">
        <v>32</v>
      </c>
      <c r="AG6" s="73" t="s">
        <v>32</v>
      </c>
      <c r="AH6" s="73" t="s">
        <v>32</v>
      </c>
      <c r="AI6" s="73" t="s">
        <v>32</v>
      </c>
      <c r="AJ6" s="73" t="s">
        <v>32</v>
      </c>
      <c r="AK6" s="73" t="s">
        <v>32</v>
      </c>
      <c r="AL6" s="73" t="s">
        <v>32</v>
      </c>
      <c r="AM6" s="73" t="s">
        <v>32</v>
      </c>
      <c r="AN6" s="73" t="s">
        <v>32</v>
      </c>
      <c r="AO6" s="73" t="s">
        <v>32</v>
      </c>
      <c r="AP6" s="73" t="s">
        <v>32</v>
      </c>
      <c r="AQ6" s="73" t="s">
        <v>32</v>
      </c>
      <c r="AR6" s="73" t="s">
        <v>32</v>
      </c>
      <c r="AS6" s="73" t="s">
        <v>32</v>
      </c>
      <c r="AT6" s="73" t="s">
        <v>32</v>
      </c>
      <c r="AU6" s="73" t="s">
        <v>32</v>
      </c>
      <c r="AV6" s="73" t="s">
        <v>32</v>
      </c>
      <c r="AW6" s="73" t="s">
        <v>32</v>
      </c>
      <c r="AX6" s="73" t="s">
        <v>32</v>
      </c>
      <c r="AY6" s="73" t="s">
        <v>32</v>
      </c>
      <c r="AZ6" s="73" t="s">
        <v>32</v>
      </c>
      <c r="BA6" s="73" t="s">
        <v>32</v>
      </c>
      <c r="BB6" s="17" t="s">
        <v>32</v>
      </c>
      <c r="BC6" s="17" t="s">
        <v>32</v>
      </c>
      <c r="BD6" s="17" t="s">
        <v>32</v>
      </c>
      <c r="BE6" s="17" t="s">
        <v>32</v>
      </c>
      <c r="BF6" s="17" t="s">
        <v>32</v>
      </c>
      <c r="BG6" s="17" t="s">
        <v>32</v>
      </c>
      <c r="BH6" s="17" t="s">
        <v>32</v>
      </c>
      <c r="BI6" s="17" t="s">
        <v>32</v>
      </c>
      <c r="BJ6" s="17" t="s">
        <v>32</v>
      </c>
      <c r="BK6" s="17" t="s">
        <v>32</v>
      </c>
      <c r="BL6" s="17" t="s">
        <v>32</v>
      </c>
      <c r="BM6" s="17" t="n">
        <f aca="false">SUM(V6:BL6)</f>
        <v>0</v>
      </c>
      <c r="BN6" s="17" t="n">
        <f aca="false">IF(BM6&lt;1,0,(SUM(V6:BL6))/((43-(COUNTIF(V6:BL6,"N/A")))))</f>
        <v>0</v>
      </c>
      <c r="BO6" s="17"/>
      <c r="BP6" s="17"/>
      <c r="BQ6" s="17"/>
    </row>
    <row r="7" customFormat="false" ht="12.75" hidden="false" customHeight="false" outlineLevel="0" collapsed="false">
      <c r="A7" s="71" t="s">
        <v>39</v>
      </c>
      <c r="B7" s="72" t="s">
        <v>31</v>
      </c>
      <c r="C7" s="17" t="s">
        <v>1594</v>
      </c>
      <c r="D7" s="17" t="s">
        <v>1601</v>
      </c>
      <c r="E7" s="17" t="s">
        <v>1607</v>
      </c>
      <c r="F7" s="17" t="s">
        <v>1601</v>
      </c>
      <c r="G7" s="17" t="s">
        <v>1601</v>
      </c>
      <c r="H7" s="17" t="s">
        <v>1596</v>
      </c>
      <c r="I7" s="17" t="s">
        <v>1601</v>
      </c>
      <c r="J7" s="17" t="s">
        <v>1596</v>
      </c>
      <c r="K7" s="17" t="s">
        <v>1601</v>
      </c>
      <c r="L7" s="17" t="s">
        <v>1609</v>
      </c>
      <c r="M7" s="17" t="s">
        <v>1588</v>
      </c>
      <c r="N7" s="17" t="s">
        <v>1598</v>
      </c>
      <c r="O7" s="17" t="s">
        <v>1598</v>
      </c>
      <c r="P7" s="17" t="s">
        <v>1592</v>
      </c>
      <c r="Q7" s="17" t="s">
        <v>1586</v>
      </c>
      <c r="R7" s="17" t="s">
        <v>1594</v>
      </c>
      <c r="S7" s="17" t="s">
        <v>1593</v>
      </c>
      <c r="T7" s="17" t="s">
        <v>1592</v>
      </c>
      <c r="U7" s="51" t="s">
        <v>1592</v>
      </c>
      <c r="V7" s="73" t="n">
        <v>0</v>
      </c>
      <c r="W7" s="73" t="s">
        <v>32</v>
      </c>
      <c r="X7" s="73" t="s">
        <v>32</v>
      </c>
      <c r="Y7" s="73" t="s">
        <v>32</v>
      </c>
      <c r="Z7" s="73" t="n">
        <v>0</v>
      </c>
      <c r="AA7" s="73" t="s">
        <v>32</v>
      </c>
      <c r="AB7" s="73" t="s">
        <v>32</v>
      </c>
      <c r="AC7" s="73" t="s">
        <v>32</v>
      </c>
      <c r="AD7" s="73" t="n">
        <v>0</v>
      </c>
      <c r="AE7" s="73" t="s">
        <v>32</v>
      </c>
      <c r="AF7" s="73" t="s">
        <v>32</v>
      </c>
      <c r="AG7" s="73" t="s">
        <v>32</v>
      </c>
      <c r="AH7" s="73" t="n">
        <v>1</v>
      </c>
      <c r="AI7" s="73" t="s">
        <v>32</v>
      </c>
      <c r="AJ7" s="73" t="s">
        <v>32</v>
      </c>
      <c r="AK7" s="73" t="n">
        <v>1</v>
      </c>
      <c r="AL7" s="73" t="s">
        <v>32</v>
      </c>
      <c r="AM7" s="73" t="s">
        <v>32</v>
      </c>
      <c r="AN7" s="73" t="n">
        <v>2</v>
      </c>
      <c r="AO7" s="73" t="s">
        <v>32</v>
      </c>
      <c r="AP7" s="73" t="s">
        <v>32</v>
      </c>
      <c r="AQ7" s="73" t="n">
        <v>0</v>
      </c>
      <c r="AR7" s="73" t="s">
        <v>32</v>
      </c>
      <c r="AS7" s="73" t="s">
        <v>32</v>
      </c>
      <c r="AT7" s="73" t="s">
        <v>32</v>
      </c>
      <c r="AU7" s="73" t="n">
        <v>1</v>
      </c>
      <c r="AV7" s="73" t="s">
        <v>32</v>
      </c>
      <c r="AW7" s="73" t="n">
        <v>1</v>
      </c>
      <c r="AX7" s="73" t="s">
        <v>32</v>
      </c>
      <c r="AY7" s="73" t="s">
        <v>32</v>
      </c>
      <c r="AZ7" s="73" t="n">
        <v>2</v>
      </c>
      <c r="BA7" s="73" t="s">
        <v>32</v>
      </c>
      <c r="BB7" s="17" t="n">
        <v>3</v>
      </c>
      <c r="BC7" s="17" t="s">
        <v>32</v>
      </c>
      <c r="BD7" s="17" t="n">
        <v>1</v>
      </c>
      <c r="BE7" s="17" t="n">
        <v>1</v>
      </c>
      <c r="BF7" s="17" t="n">
        <v>1</v>
      </c>
      <c r="BG7" s="17" t="n">
        <v>1</v>
      </c>
      <c r="BH7" s="17" t="n">
        <v>1</v>
      </c>
      <c r="BI7" s="17" t="n">
        <v>0</v>
      </c>
      <c r="BJ7" s="17" t="n">
        <v>1</v>
      </c>
      <c r="BK7" s="17" t="n">
        <v>1</v>
      </c>
      <c r="BL7" s="17" t="n">
        <v>1</v>
      </c>
      <c r="BM7" s="17" t="n">
        <f aca="false">SUM(V7:BL7)</f>
        <v>19</v>
      </c>
      <c r="BN7" s="17" t="n">
        <f aca="false">IF(BM7&lt;1,0,(SUM(V7:BL7))/((43-(COUNTIF(V7:BL7,"N/A")))))</f>
        <v>0.95</v>
      </c>
      <c r="BO7" s="17"/>
      <c r="BP7" s="17"/>
      <c r="BQ7" s="17"/>
    </row>
    <row r="8" customFormat="false" ht="12.75" hidden="false" customHeight="false" outlineLevel="0" collapsed="false">
      <c r="A8" s="71" t="s">
        <v>50</v>
      </c>
      <c r="B8" s="72" t="s">
        <v>31</v>
      </c>
      <c r="C8" s="17" t="s">
        <v>1586</v>
      </c>
      <c r="D8" s="17" t="s">
        <v>1592</v>
      </c>
      <c r="E8" s="17" t="s">
        <v>1598</v>
      </c>
      <c r="F8" s="17" t="s">
        <v>1598</v>
      </c>
      <c r="G8" s="17" t="s">
        <v>1596</v>
      </c>
      <c r="H8" s="17" t="s">
        <v>1588</v>
      </c>
      <c r="I8" s="17" t="s">
        <v>1598</v>
      </c>
      <c r="J8" s="17" t="s">
        <v>1610</v>
      </c>
      <c r="K8" s="17" t="s">
        <v>1587</v>
      </c>
      <c r="L8" s="17" t="s">
        <v>1607</v>
      </c>
      <c r="M8" s="17" t="s">
        <v>1607</v>
      </c>
      <c r="N8" s="17" t="s">
        <v>1602</v>
      </c>
      <c r="O8" s="17" t="s">
        <v>1587</v>
      </c>
      <c r="P8" s="17" t="s">
        <v>1594</v>
      </c>
      <c r="Q8" s="17" t="s">
        <v>1609</v>
      </c>
      <c r="R8" s="17" t="s">
        <v>1589</v>
      </c>
      <c r="S8" s="17" t="s">
        <v>32</v>
      </c>
      <c r="T8" s="17" t="s">
        <v>32</v>
      </c>
      <c r="U8" s="51" t="s">
        <v>32</v>
      </c>
      <c r="V8" s="73" t="n">
        <v>2</v>
      </c>
      <c r="W8" s="73" t="n">
        <v>2</v>
      </c>
      <c r="X8" s="73" t="n">
        <v>1</v>
      </c>
      <c r="Y8" s="73" t="n">
        <v>2</v>
      </c>
      <c r="Z8" s="73" t="n">
        <v>1</v>
      </c>
      <c r="AA8" s="73" t="s">
        <v>32</v>
      </c>
      <c r="AB8" s="73" t="s">
        <v>32</v>
      </c>
      <c r="AC8" s="73" t="s">
        <v>32</v>
      </c>
      <c r="AD8" s="73" t="n">
        <v>2</v>
      </c>
      <c r="AE8" s="73" t="s">
        <v>32</v>
      </c>
      <c r="AF8" s="73" t="s">
        <v>32</v>
      </c>
      <c r="AG8" s="73" t="s">
        <v>32</v>
      </c>
      <c r="AH8" s="73" t="n">
        <v>1</v>
      </c>
      <c r="AI8" s="73" t="s">
        <v>32</v>
      </c>
      <c r="AJ8" s="73" t="s">
        <v>32</v>
      </c>
      <c r="AK8" s="73" t="n">
        <v>2</v>
      </c>
      <c r="AL8" s="73" t="s">
        <v>32</v>
      </c>
      <c r="AM8" s="73" t="s">
        <v>32</v>
      </c>
      <c r="AN8" s="73" t="n">
        <v>2</v>
      </c>
      <c r="AO8" s="73" t="n">
        <v>2</v>
      </c>
      <c r="AP8" s="73" t="s">
        <v>32</v>
      </c>
      <c r="AQ8" s="73" t="n">
        <v>1</v>
      </c>
      <c r="AR8" s="73" t="s">
        <v>32</v>
      </c>
      <c r="AS8" s="73" t="s">
        <v>32</v>
      </c>
      <c r="AT8" s="73" t="s">
        <v>32</v>
      </c>
      <c r="AU8" s="73" t="n">
        <v>1</v>
      </c>
      <c r="AV8" s="73" t="s">
        <v>32</v>
      </c>
      <c r="AW8" s="73" t="n">
        <v>1</v>
      </c>
      <c r="AX8" s="73" t="s">
        <v>32</v>
      </c>
      <c r="AY8" s="73" t="s">
        <v>32</v>
      </c>
      <c r="AZ8" s="73" t="n">
        <v>1</v>
      </c>
      <c r="BA8" s="73" t="s">
        <v>32</v>
      </c>
      <c r="BB8" s="17" t="n">
        <v>1</v>
      </c>
      <c r="BC8" s="17" t="s">
        <v>32</v>
      </c>
      <c r="BD8" s="17" t="n">
        <v>1</v>
      </c>
      <c r="BE8" s="17" t="s">
        <v>32</v>
      </c>
      <c r="BF8" s="17" t="n">
        <v>1</v>
      </c>
      <c r="BG8" s="17" t="n">
        <v>1</v>
      </c>
      <c r="BH8" s="17" t="n">
        <v>1</v>
      </c>
      <c r="BI8" s="17" t="n">
        <v>0</v>
      </c>
      <c r="BJ8" s="17" t="s">
        <v>32</v>
      </c>
      <c r="BK8" s="17" t="s">
        <v>32</v>
      </c>
      <c r="BL8" s="17" t="s">
        <v>32</v>
      </c>
      <c r="BM8" s="17" t="n">
        <f aca="false">SUM(V8:BL8)</f>
        <v>26</v>
      </c>
      <c r="BN8" s="17" t="n">
        <f aca="false">IF(BM8&lt;1,0,(SUM(V8:BL8))/((43-(COUNTIF(V8:BL8,"N/A")))))</f>
        <v>1.3</v>
      </c>
      <c r="BO8" s="17"/>
      <c r="BP8" s="17"/>
      <c r="BQ8" s="17"/>
    </row>
    <row r="9" customFormat="false" ht="12.75" hidden="false" customHeight="false" outlineLevel="0" collapsed="false">
      <c r="A9" s="71" t="s">
        <v>62</v>
      </c>
      <c r="B9" s="72" t="s">
        <v>64</v>
      </c>
      <c r="C9" s="17" t="s">
        <v>1589</v>
      </c>
      <c r="D9" s="17" t="s">
        <v>1600</v>
      </c>
      <c r="E9" s="17" t="s">
        <v>1607</v>
      </c>
      <c r="F9" s="17" t="s">
        <v>1588</v>
      </c>
      <c r="G9" s="17" t="s">
        <v>1607</v>
      </c>
      <c r="H9" s="17" t="s">
        <v>1591</v>
      </c>
      <c r="I9" s="17" t="s">
        <v>1592</v>
      </c>
      <c r="J9" s="17" t="s">
        <v>1605</v>
      </c>
      <c r="K9" s="17" t="s">
        <v>1605</v>
      </c>
      <c r="L9" s="17" t="s">
        <v>32</v>
      </c>
      <c r="M9" s="17" t="s">
        <v>32</v>
      </c>
      <c r="N9" s="17" t="s">
        <v>32</v>
      </c>
      <c r="O9" s="17" t="s">
        <v>32</v>
      </c>
      <c r="P9" s="17" t="s">
        <v>32</v>
      </c>
      <c r="Q9" s="17" t="s">
        <v>32</v>
      </c>
      <c r="R9" s="17" t="s">
        <v>32</v>
      </c>
      <c r="S9" s="17" t="s">
        <v>32</v>
      </c>
      <c r="T9" s="17" t="s">
        <v>32</v>
      </c>
      <c r="U9" s="51" t="s">
        <v>32</v>
      </c>
      <c r="V9" s="73" t="n">
        <v>0</v>
      </c>
      <c r="W9" s="73" t="s">
        <v>32</v>
      </c>
      <c r="X9" s="73" t="s">
        <v>32</v>
      </c>
      <c r="Y9" s="73" t="s">
        <v>32</v>
      </c>
      <c r="Z9" s="73" t="n">
        <v>1</v>
      </c>
      <c r="AA9" s="73" t="s">
        <v>32</v>
      </c>
      <c r="AB9" s="73" t="s">
        <v>32</v>
      </c>
      <c r="AC9" s="73" t="s">
        <v>32</v>
      </c>
      <c r="AD9" s="73" t="n">
        <v>0</v>
      </c>
      <c r="AE9" s="73" t="s">
        <v>32</v>
      </c>
      <c r="AF9" s="73" t="s">
        <v>32</v>
      </c>
      <c r="AG9" s="73" t="s">
        <v>32</v>
      </c>
      <c r="AH9" s="73" t="n">
        <v>1</v>
      </c>
      <c r="AI9" s="73" t="s">
        <v>32</v>
      </c>
      <c r="AJ9" s="73" t="s">
        <v>32</v>
      </c>
      <c r="AK9" s="73" t="n">
        <v>1</v>
      </c>
      <c r="AL9" s="73" t="s">
        <v>32</v>
      </c>
      <c r="AM9" s="73" t="s">
        <v>32</v>
      </c>
      <c r="AN9" s="73" t="n">
        <v>0</v>
      </c>
      <c r="AO9" s="73" t="s">
        <v>32</v>
      </c>
      <c r="AP9" s="73" t="s">
        <v>32</v>
      </c>
      <c r="AQ9" s="73" t="n">
        <v>1</v>
      </c>
      <c r="AR9" s="73" t="s">
        <v>32</v>
      </c>
      <c r="AS9" s="73" t="s">
        <v>32</v>
      </c>
      <c r="AT9" s="73" t="s">
        <v>32</v>
      </c>
      <c r="AU9" s="73" t="n">
        <v>1</v>
      </c>
      <c r="AV9" s="73" t="s">
        <v>32</v>
      </c>
      <c r="AW9" s="73" t="n">
        <v>0</v>
      </c>
      <c r="AX9" s="73" t="s">
        <v>32</v>
      </c>
      <c r="AY9" s="73" t="s">
        <v>32</v>
      </c>
      <c r="AZ9" s="73" t="s">
        <v>32</v>
      </c>
      <c r="BA9" s="73" t="s">
        <v>32</v>
      </c>
      <c r="BB9" s="17" t="s">
        <v>32</v>
      </c>
      <c r="BC9" s="17" t="s">
        <v>32</v>
      </c>
      <c r="BD9" s="17" t="s">
        <v>32</v>
      </c>
      <c r="BE9" s="17" t="s">
        <v>32</v>
      </c>
      <c r="BF9" s="17" t="s">
        <v>32</v>
      </c>
      <c r="BG9" s="17" t="s">
        <v>32</v>
      </c>
      <c r="BH9" s="17" t="s">
        <v>32</v>
      </c>
      <c r="BI9" s="17" t="s">
        <v>32</v>
      </c>
      <c r="BJ9" s="17" t="s">
        <v>32</v>
      </c>
      <c r="BK9" s="17" t="s">
        <v>32</v>
      </c>
      <c r="BL9" s="17" t="s">
        <v>32</v>
      </c>
      <c r="BM9" s="17" t="n">
        <f aca="false">SUM(V9:BL9)</f>
        <v>5</v>
      </c>
      <c r="BN9" s="17" t="n">
        <f aca="false">IF(BM9&lt;1,0,(SUM(V9:BL9))/((43-(COUNTIF(V9:BL9,"N/A")))))</f>
        <v>0.555555555555556</v>
      </c>
      <c r="BO9" s="17"/>
      <c r="BP9" s="17"/>
      <c r="BQ9" s="17"/>
    </row>
    <row r="10" customFormat="false" ht="12.75" hidden="false" customHeight="false" outlineLevel="0" collapsed="false">
      <c r="A10" s="71" t="s">
        <v>78</v>
      </c>
      <c r="B10" s="72" t="s">
        <v>64</v>
      </c>
      <c r="C10" s="17" t="s">
        <v>1607</v>
      </c>
      <c r="D10" s="17" t="s">
        <v>1607</v>
      </c>
      <c r="E10" s="17" t="s">
        <v>1607</v>
      </c>
      <c r="F10" s="17" t="s">
        <v>1605</v>
      </c>
      <c r="G10" s="17" t="s">
        <v>1605</v>
      </c>
      <c r="H10" s="17" t="s">
        <v>1605</v>
      </c>
      <c r="I10" s="17" t="s">
        <v>32</v>
      </c>
      <c r="J10" s="17" t="s">
        <v>32</v>
      </c>
      <c r="K10" s="17" t="s">
        <v>32</v>
      </c>
      <c r="L10" s="17" t="s">
        <v>32</v>
      </c>
      <c r="M10" s="17" t="s">
        <v>32</v>
      </c>
      <c r="N10" s="17" t="s">
        <v>32</v>
      </c>
      <c r="O10" s="17" t="s">
        <v>32</v>
      </c>
      <c r="P10" s="17" t="s">
        <v>32</v>
      </c>
      <c r="Q10" s="17" t="s">
        <v>32</v>
      </c>
      <c r="R10" s="17" t="s">
        <v>32</v>
      </c>
      <c r="S10" s="17" t="s">
        <v>32</v>
      </c>
      <c r="T10" s="17" t="s">
        <v>32</v>
      </c>
      <c r="U10" s="51" t="s">
        <v>32</v>
      </c>
      <c r="V10" s="73" t="n">
        <v>0</v>
      </c>
      <c r="W10" s="73" t="s">
        <v>32</v>
      </c>
      <c r="X10" s="73" t="s">
        <v>32</v>
      </c>
      <c r="Y10" s="73" t="s">
        <v>32</v>
      </c>
      <c r="Z10" s="73" t="n">
        <v>0</v>
      </c>
      <c r="AA10" s="73" t="s">
        <v>32</v>
      </c>
      <c r="AB10" s="73" t="s">
        <v>32</v>
      </c>
      <c r="AC10" s="73" t="s">
        <v>32</v>
      </c>
      <c r="AD10" s="73" t="n">
        <v>0</v>
      </c>
      <c r="AE10" s="73" t="s">
        <v>32</v>
      </c>
      <c r="AF10" s="73" t="s">
        <v>32</v>
      </c>
      <c r="AG10" s="73" t="s">
        <v>32</v>
      </c>
      <c r="AH10" s="73" t="n">
        <v>1</v>
      </c>
      <c r="AI10" s="73" t="s">
        <v>32</v>
      </c>
      <c r="AJ10" s="73" t="s">
        <v>32</v>
      </c>
      <c r="AK10" s="73" t="n">
        <v>1</v>
      </c>
      <c r="AL10" s="73" t="s">
        <v>32</v>
      </c>
      <c r="AM10" s="73" t="s">
        <v>32</v>
      </c>
      <c r="AN10" s="73" t="n">
        <v>1</v>
      </c>
      <c r="AO10" s="73" t="s">
        <v>32</v>
      </c>
      <c r="AP10" s="73" t="s">
        <v>32</v>
      </c>
      <c r="AQ10" s="73" t="s">
        <v>32</v>
      </c>
      <c r="AR10" s="73" t="s">
        <v>32</v>
      </c>
      <c r="AS10" s="73" t="s">
        <v>32</v>
      </c>
      <c r="AT10" s="73" t="s">
        <v>32</v>
      </c>
      <c r="AU10" s="73" t="s">
        <v>32</v>
      </c>
      <c r="AV10" s="73" t="s">
        <v>32</v>
      </c>
      <c r="AW10" s="73" t="s">
        <v>32</v>
      </c>
      <c r="AX10" s="73" t="s">
        <v>32</v>
      </c>
      <c r="AY10" s="73" t="s">
        <v>32</v>
      </c>
      <c r="AZ10" s="73" t="s">
        <v>32</v>
      </c>
      <c r="BA10" s="73" t="s">
        <v>32</v>
      </c>
      <c r="BB10" s="17" t="s">
        <v>32</v>
      </c>
      <c r="BC10" s="17" t="s">
        <v>32</v>
      </c>
      <c r="BD10" s="17" t="s">
        <v>32</v>
      </c>
      <c r="BE10" s="17" t="s">
        <v>32</v>
      </c>
      <c r="BF10" s="17" t="s">
        <v>32</v>
      </c>
      <c r="BG10" s="17" t="s">
        <v>32</v>
      </c>
      <c r="BH10" s="17" t="s">
        <v>32</v>
      </c>
      <c r="BI10" s="17" t="s">
        <v>32</v>
      </c>
      <c r="BJ10" s="17" t="s">
        <v>32</v>
      </c>
      <c r="BK10" s="17" t="s">
        <v>32</v>
      </c>
      <c r="BL10" s="17" t="s">
        <v>32</v>
      </c>
      <c r="BM10" s="17" t="n">
        <f aca="false">SUM(V10:BL10)</f>
        <v>3</v>
      </c>
      <c r="BN10" s="17" t="n">
        <f aca="false">IF(BM10&lt;1,0,(SUM(V10:BL10))/((43-(COUNTIF(V10:BL10,"N/A")))))</f>
        <v>0.5</v>
      </c>
      <c r="BO10" s="17"/>
      <c r="BP10" s="17"/>
      <c r="BQ10" s="17"/>
    </row>
    <row r="11" customFormat="false" ht="12.75" hidden="false" customHeight="false" outlineLevel="0" collapsed="false">
      <c r="A11" s="71" t="s">
        <v>86</v>
      </c>
      <c r="B11" s="72" t="s">
        <v>64</v>
      </c>
      <c r="C11" s="17" t="s">
        <v>1589</v>
      </c>
      <c r="D11" s="17" t="s">
        <v>1611</v>
      </c>
      <c r="E11" s="17" t="s">
        <v>1607</v>
      </c>
      <c r="F11" s="17" t="s">
        <v>1607</v>
      </c>
      <c r="G11" s="17" t="s">
        <v>1607</v>
      </c>
      <c r="H11" s="17" t="s">
        <v>1605</v>
      </c>
      <c r="I11" s="17" t="s">
        <v>1607</v>
      </c>
      <c r="J11" s="17" t="s">
        <v>1607</v>
      </c>
      <c r="K11" s="17" t="s">
        <v>1607</v>
      </c>
      <c r="L11" s="17" t="s">
        <v>1607</v>
      </c>
      <c r="M11" s="17" t="s">
        <v>1607</v>
      </c>
      <c r="N11" s="17" t="s">
        <v>1607</v>
      </c>
      <c r="O11" s="17" t="s">
        <v>32</v>
      </c>
      <c r="P11" s="17" t="s">
        <v>32</v>
      </c>
      <c r="Q11" s="17" t="s">
        <v>32</v>
      </c>
      <c r="R11" s="17" t="s">
        <v>32</v>
      </c>
      <c r="S11" s="17" t="s">
        <v>32</v>
      </c>
      <c r="T11" s="17" t="s">
        <v>32</v>
      </c>
      <c r="U11" s="51" t="s">
        <v>32</v>
      </c>
      <c r="V11" s="73" t="n">
        <v>2</v>
      </c>
      <c r="W11" s="73" t="s">
        <v>32</v>
      </c>
      <c r="X11" s="73" t="s">
        <v>32</v>
      </c>
      <c r="Y11" s="73" t="s">
        <v>32</v>
      </c>
      <c r="Z11" s="73" t="n">
        <v>0</v>
      </c>
      <c r="AA11" s="73" t="s">
        <v>32</v>
      </c>
      <c r="AB11" s="73" t="s">
        <v>32</v>
      </c>
      <c r="AC11" s="73" t="s">
        <v>32</v>
      </c>
      <c r="AD11" s="73" t="n">
        <v>1</v>
      </c>
      <c r="AE11" s="73" t="s">
        <v>32</v>
      </c>
      <c r="AF11" s="73" t="s">
        <v>32</v>
      </c>
      <c r="AG11" s="73" t="s">
        <v>32</v>
      </c>
      <c r="AH11" s="73" t="n">
        <v>1</v>
      </c>
      <c r="AI11" s="73" t="s">
        <v>32</v>
      </c>
      <c r="AJ11" s="73" t="s">
        <v>32</v>
      </c>
      <c r="AK11" s="73" t="n">
        <v>1</v>
      </c>
      <c r="AL11" s="73" t="s">
        <v>32</v>
      </c>
      <c r="AM11" s="73" t="s">
        <v>32</v>
      </c>
      <c r="AN11" s="73" t="n">
        <v>1</v>
      </c>
      <c r="AO11" s="73" t="s">
        <v>32</v>
      </c>
      <c r="AP11" s="73" t="s">
        <v>32</v>
      </c>
      <c r="AQ11" s="73" t="n">
        <v>1</v>
      </c>
      <c r="AR11" s="73" t="s">
        <v>32</v>
      </c>
      <c r="AS11" s="73" t="s">
        <v>32</v>
      </c>
      <c r="AT11" s="73" t="s">
        <v>32</v>
      </c>
      <c r="AU11" s="73" t="n">
        <v>0</v>
      </c>
      <c r="AV11" s="73" t="s">
        <v>32</v>
      </c>
      <c r="AW11" s="73" t="n">
        <v>1</v>
      </c>
      <c r="AX11" s="73" t="s">
        <v>32</v>
      </c>
      <c r="AY11" s="73" t="s">
        <v>32</v>
      </c>
      <c r="AZ11" s="73" t="n">
        <v>0</v>
      </c>
      <c r="BA11" s="73" t="s">
        <v>32</v>
      </c>
      <c r="BB11" s="17" t="n">
        <v>0</v>
      </c>
      <c r="BC11" s="17" t="s">
        <v>32</v>
      </c>
      <c r="BD11" s="17" t="n">
        <v>1</v>
      </c>
      <c r="BE11" s="17" t="s">
        <v>32</v>
      </c>
      <c r="BF11" s="17" t="s">
        <v>32</v>
      </c>
      <c r="BG11" s="17" t="s">
        <v>32</v>
      </c>
      <c r="BH11" s="17" t="s">
        <v>32</v>
      </c>
      <c r="BI11" s="17" t="s">
        <v>32</v>
      </c>
      <c r="BJ11" s="17" t="s">
        <v>32</v>
      </c>
      <c r="BK11" s="17" t="s">
        <v>32</v>
      </c>
      <c r="BL11" s="17" t="s">
        <v>32</v>
      </c>
      <c r="BM11" s="17" t="n">
        <f aca="false">SUM(V11:BL11)</f>
        <v>9</v>
      </c>
      <c r="BN11" s="17" t="n">
        <f aca="false">IF(BM11&lt;1,0,(SUM(V11:BL11))/((43-(COUNTIF(V11:BL11,"N/A")))))</f>
        <v>0.75</v>
      </c>
      <c r="BO11" s="17"/>
      <c r="BP11" s="17"/>
      <c r="BQ11" s="17"/>
    </row>
    <row r="12" customFormat="false" ht="12.75" hidden="false" customHeight="false" outlineLevel="0" collapsed="false">
      <c r="A12" s="71" t="s">
        <v>93</v>
      </c>
      <c r="B12" s="72" t="s">
        <v>64</v>
      </c>
      <c r="C12" s="17" t="s">
        <v>1602</v>
      </c>
      <c r="D12" s="17" t="s">
        <v>1588</v>
      </c>
      <c r="E12" s="17" t="s">
        <v>1607</v>
      </c>
      <c r="F12" s="17" t="s">
        <v>1607</v>
      </c>
      <c r="G12" s="17" t="s">
        <v>1603</v>
      </c>
      <c r="H12" s="17" t="s">
        <v>1593</v>
      </c>
      <c r="I12" s="17" t="s">
        <v>1591</v>
      </c>
      <c r="J12" s="17" t="s">
        <v>1601</v>
      </c>
      <c r="K12" s="17" t="s">
        <v>1607</v>
      </c>
      <c r="L12" s="17" t="s">
        <v>1607</v>
      </c>
      <c r="M12" s="17" t="s">
        <v>1607</v>
      </c>
      <c r="N12" s="17" t="s">
        <v>1607</v>
      </c>
      <c r="O12" s="17" t="s">
        <v>1607</v>
      </c>
      <c r="P12" s="17" t="s">
        <v>1602</v>
      </c>
      <c r="Q12" s="17" t="s">
        <v>32</v>
      </c>
      <c r="R12" s="17" t="s">
        <v>32</v>
      </c>
      <c r="S12" s="17" t="s">
        <v>32</v>
      </c>
      <c r="T12" s="17" t="s">
        <v>32</v>
      </c>
      <c r="U12" s="51" t="s">
        <v>32</v>
      </c>
      <c r="V12" s="73" t="n">
        <v>1</v>
      </c>
      <c r="W12" s="73" t="s">
        <v>32</v>
      </c>
      <c r="X12" s="73" t="s">
        <v>32</v>
      </c>
      <c r="Y12" s="73" t="s">
        <v>32</v>
      </c>
      <c r="Z12" s="73" t="n">
        <v>1</v>
      </c>
      <c r="AA12" s="73" t="s">
        <v>32</v>
      </c>
      <c r="AB12" s="73" t="s">
        <v>32</v>
      </c>
      <c r="AC12" s="73" t="s">
        <v>32</v>
      </c>
      <c r="AD12" s="73" t="n">
        <v>0</v>
      </c>
      <c r="AE12" s="73" t="s">
        <v>32</v>
      </c>
      <c r="AF12" s="73" t="s">
        <v>32</v>
      </c>
      <c r="AG12" s="73" t="s">
        <v>32</v>
      </c>
      <c r="AH12" s="73" t="n">
        <v>1</v>
      </c>
      <c r="AI12" s="73" t="s">
        <v>32</v>
      </c>
      <c r="AJ12" s="73" t="s">
        <v>32</v>
      </c>
      <c r="AK12" s="73" t="n">
        <v>0</v>
      </c>
      <c r="AL12" s="73" t="s">
        <v>32</v>
      </c>
      <c r="AM12" s="73" t="s">
        <v>32</v>
      </c>
      <c r="AN12" s="73" t="n">
        <v>1</v>
      </c>
      <c r="AO12" s="73" t="s">
        <v>32</v>
      </c>
      <c r="AP12" s="73" t="s">
        <v>32</v>
      </c>
      <c r="AQ12" s="73" t="n">
        <v>0</v>
      </c>
      <c r="AR12" s="73" t="s">
        <v>32</v>
      </c>
      <c r="AS12" s="73" t="s">
        <v>32</v>
      </c>
      <c r="AT12" s="73" t="s">
        <v>32</v>
      </c>
      <c r="AU12" s="73" t="n">
        <v>2</v>
      </c>
      <c r="AV12" s="73" t="s">
        <v>32</v>
      </c>
      <c r="AW12" s="73" t="n">
        <v>1</v>
      </c>
      <c r="AX12" s="73" t="s">
        <v>32</v>
      </c>
      <c r="AY12" s="73" t="s">
        <v>32</v>
      </c>
      <c r="AZ12" s="73" t="n">
        <v>1</v>
      </c>
      <c r="BA12" s="73" t="s">
        <v>32</v>
      </c>
      <c r="BB12" s="17" t="n">
        <v>0</v>
      </c>
      <c r="BC12" s="17" t="s">
        <v>32</v>
      </c>
      <c r="BD12" s="17" t="n">
        <v>1</v>
      </c>
      <c r="BE12" s="17" t="s">
        <v>32</v>
      </c>
      <c r="BF12" s="17" t="n">
        <v>1</v>
      </c>
      <c r="BG12" s="17" t="n">
        <v>0</v>
      </c>
      <c r="BH12" s="17" t="s">
        <v>32</v>
      </c>
      <c r="BI12" s="17" t="s">
        <v>32</v>
      </c>
      <c r="BJ12" s="17" t="s">
        <v>32</v>
      </c>
      <c r="BK12" s="17" t="s">
        <v>32</v>
      </c>
      <c r="BL12" s="17" t="s">
        <v>32</v>
      </c>
      <c r="BM12" s="17" t="n">
        <f aca="false">SUM(V12:BL12)</f>
        <v>10</v>
      </c>
      <c r="BN12" s="17" t="n">
        <f aca="false">IF(BM12&lt;1,0,(SUM(V12:BL12))/((43-(COUNTIF(V12:BL12,"N/A")))))</f>
        <v>0.714285714285714</v>
      </c>
      <c r="BO12" s="17"/>
      <c r="BP12" s="17"/>
      <c r="BQ12" s="17"/>
    </row>
    <row r="13" customFormat="false" ht="12.8" hidden="false" customHeight="false" outlineLevel="0" collapsed="false">
      <c r="A13" s="71" t="s">
        <v>100</v>
      </c>
      <c r="B13" s="72" t="s">
        <v>102</v>
      </c>
      <c r="C13" s="17" t="s">
        <v>1602</v>
      </c>
      <c r="D13" s="17" t="s">
        <v>1586</v>
      </c>
      <c r="E13" s="17" t="s">
        <v>1591</v>
      </c>
      <c r="F13" s="17" t="s">
        <v>1591</v>
      </c>
      <c r="G13" s="17" t="s">
        <v>1611</v>
      </c>
      <c r="H13" s="17" t="s">
        <v>1602</v>
      </c>
      <c r="I13" s="17" t="s">
        <v>1591</v>
      </c>
      <c r="J13" s="17" t="s">
        <v>1591</v>
      </c>
      <c r="K13" s="17" t="s">
        <v>1589</v>
      </c>
      <c r="L13" s="17" t="s">
        <v>1592</v>
      </c>
      <c r="M13" s="17" t="s">
        <v>1594</v>
      </c>
      <c r="N13" s="17" t="s">
        <v>1607</v>
      </c>
      <c r="O13" s="17" t="s">
        <v>1603</v>
      </c>
      <c r="P13" s="17" t="s">
        <v>1601</v>
      </c>
      <c r="Q13" s="17" t="s">
        <v>1587</v>
      </c>
      <c r="R13" s="17" t="s">
        <v>1597</v>
      </c>
      <c r="S13" s="17" t="s">
        <v>1593</v>
      </c>
      <c r="T13" s="17" t="s">
        <v>32</v>
      </c>
      <c r="U13" s="51" t="s">
        <v>32</v>
      </c>
      <c r="V13" s="73" t="n">
        <v>1</v>
      </c>
      <c r="W13" s="73" t="s">
        <v>32</v>
      </c>
      <c r="X13" s="73" t="s">
        <v>32</v>
      </c>
      <c r="Y13" s="73" t="s">
        <v>32</v>
      </c>
      <c r="Z13" s="73" t="n">
        <v>1</v>
      </c>
      <c r="AA13" s="73" t="s">
        <v>32</v>
      </c>
      <c r="AB13" s="73" t="s">
        <v>32</v>
      </c>
      <c r="AC13" s="73" t="s">
        <v>32</v>
      </c>
      <c r="AD13" s="73" t="n">
        <v>0</v>
      </c>
      <c r="AE13" s="73" t="s">
        <v>32</v>
      </c>
      <c r="AF13" s="73" t="s">
        <v>32</v>
      </c>
      <c r="AG13" s="73" t="s">
        <v>32</v>
      </c>
      <c r="AH13" s="73" t="n">
        <v>1</v>
      </c>
      <c r="AI13" s="73" t="s">
        <v>32</v>
      </c>
      <c r="AJ13" s="73" t="s">
        <v>32</v>
      </c>
      <c r="AK13" s="73" t="n">
        <v>1</v>
      </c>
      <c r="AL13" s="73" t="s">
        <v>32</v>
      </c>
      <c r="AM13" s="73" t="s">
        <v>32</v>
      </c>
      <c r="AN13" s="73" t="n">
        <v>1</v>
      </c>
      <c r="AO13" s="73" t="s">
        <v>32</v>
      </c>
      <c r="AP13" s="73" t="s">
        <v>32</v>
      </c>
      <c r="AQ13" s="73" t="n">
        <v>0</v>
      </c>
      <c r="AR13" s="73" t="s">
        <v>32</v>
      </c>
      <c r="AS13" s="73" t="s">
        <v>32</v>
      </c>
      <c r="AT13" s="73" t="s">
        <v>32</v>
      </c>
      <c r="AU13" s="73" t="n">
        <v>1</v>
      </c>
      <c r="AV13" s="73" t="s">
        <v>32</v>
      </c>
      <c r="AW13" s="73" t="n">
        <v>2</v>
      </c>
      <c r="AX13" s="73" t="s">
        <v>32</v>
      </c>
      <c r="AY13" s="73" t="s">
        <v>32</v>
      </c>
      <c r="AZ13" s="73" t="n">
        <v>0</v>
      </c>
      <c r="BA13" s="73" t="s">
        <v>32</v>
      </c>
      <c r="BB13" s="17" t="n">
        <v>1</v>
      </c>
      <c r="BC13" s="17" t="s">
        <v>32</v>
      </c>
      <c r="BD13" s="17" t="n">
        <v>1</v>
      </c>
      <c r="BE13" s="17" t="s">
        <v>32</v>
      </c>
      <c r="BF13" s="17" t="n">
        <v>0</v>
      </c>
      <c r="BG13" s="17" t="n">
        <v>0</v>
      </c>
      <c r="BH13" s="17" t="n">
        <v>1</v>
      </c>
      <c r="BI13" s="17" t="n">
        <v>1</v>
      </c>
      <c r="BJ13" s="17" t="n">
        <v>1</v>
      </c>
      <c r="BK13" s="17" t="s">
        <v>32</v>
      </c>
      <c r="BL13" s="17" t="s">
        <v>32</v>
      </c>
      <c r="BM13" s="17" t="n">
        <f aca="false">SUM(V13:BL13)</f>
        <v>13</v>
      </c>
      <c r="BN13" s="17" t="n">
        <f aca="false">IF(BM13&lt;1,0,(SUM(V13:BL13))/((43-(COUNTIF(V13:BL13,"N/A")))))</f>
        <v>0.764705882352941</v>
      </c>
      <c r="BO13" s="17"/>
      <c r="BP13" s="17"/>
      <c r="BQ13" s="17"/>
    </row>
    <row r="14" customFormat="false" ht="12.75" hidden="false" customHeight="false" outlineLevel="0" collapsed="false">
      <c r="A14" s="71" t="s">
        <v>110</v>
      </c>
      <c r="B14" s="72" t="s">
        <v>102</v>
      </c>
      <c r="C14" s="17" t="s">
        <v>1594</v>
      </c>
      <c r="D14" s="17" t="s">
        <v>1602</v>
      </c>
      <c r="E14" s="17" t="s">
        <v>1594</v>
      </c>
      <c r="F14" s="17" t="s">
        <v>1586</v>
      </c>
      <c r="G14" s="17" t="s">
        <v>1601</v>
      </c>
      <c r="H14" s="17" t="s">
        <v>1594</v>
      </c>
      <c r="I14" s="17" t="s">
        <v>1607</v>
      </c>
      <c r="J14" s="17" t="s">
        <v>1608</v>
      </c>
      <c r="K14" s="17" t="s">
        <v>1592</v>
      </c>
      <c r="L14" s="17" t="s">
        <v>1597</v>
      </c>
      <c r="M14" s="17" t="s">
        <v>1587</v>
      </c>
      <c r="N14" s="17" t="s">
        <v>1590</v>
      </c>
      <c r="O14" s="17" t="s">
        <v>1601</v>
      </c>
      <c r="P14" s="17" t="s">
        <v>1596</v>
      </c>
      <c r="Q14" s="17" t="s">
        <v>1593</v>
      </c>
      <c r="R14" s="17" t="s">
        <v>1587</v>
      </c>
      <c r="S14" s="17" t="s">
        <v>1602</v>
      </c>
      <c r="T14" s="17" t="s">
        <v>32</v>
      </c>
      <c r="U14" s="51" t="s">
        <v>32</v>
      </c>
      <c r="V14" s="73" t="n">
        <v>2</v>
      </c>
      <c r="W14" s="73" t="s">
        <v>32</v>
      </c>
      <c r="X14" s="73" t="s">
        <v>32</v>
      </c>
      <c r="Y14" s="73" t="s">
        <v>32</v>
      </c>
      <c r="Z14" s="73" t="n">
        <v>0</v>
      </c>
      <c r="AA14" s="73" t="s">
        <v>32</v>
      </c>
      <c r="AB14" s="73" t="s">
        <v>32</v>
      </c>
      <c r="AC14" s="73" t="s">
        <v>32</v>
      </c>
      <c r="AD14" s="73" t="n">
        <v>2</v>
      </c>
      <c r="AE14" s="73" t="s">
        <v>32</v>
      </c>
      <c r="AF14" s="73" t="s">
        <v>32</v>
      </c>
      <c r="AG14" s="73" t="s">
        <v>32</v>
      </c>
      <c r="AH14" s="73" t="n">
        <v>1</v>
      </c>
      <c r="AI14" s="73" t="s">
        <v>32</v>
      </c>
      <c r="AJ14" s="73" t="s">
        <v>32</v>
      </c>
      <c r="AK14" s="73" t="n">
        <v>1</v>
      </c>
      <c r="AL14" s="73" t="s">
        <v>32</v>
      </c>
      <c r="AM14" s="73" t="s">
        <v>32</v>
      </c>
      <c r="AN14" s="73" t="n">
        <v>1</v>
      </c>
      <c r="AO14" s="73" t="s">
        <v>32</v>
      </c>
      <c r="AP14" s="73" t="s">
        <v>32</v>
      </c>
      <c r="AQ14" s="73" t="n">
        <v>1</v>
      </c>
      <c r="AR14" s="73" t="s">
        <v>32</v>
      </c>
      <c r="AS14" s="73" t="s">
        <v>32</v>
      </c>
      <c r="AT14" s="73" t="s">
        <v>32</v>
      </c>
      <c r="AU14" s="73" t="n">
        <v>1</v>
      </c>
      <c r="AV14" s="73" t="s">
        <v>32</v>
      </c>
      <c r="AW14" s="73" t="n">
        <v>1</v>
      </c>
      <c r="AX14" s="73" t="s">
        <v>32</v>
      </c>
      <c r="AY14" s="73" t="s">
        <v>32</v>
      </c>
      <c r="AZ14" s="73" t="n">
        <v>2</v>
      </c>
      <c r="BA14" s="73" t="n">
        <v>1</v>
      </c>
      <c r="BB14" s="17" t="n">
        <v>0</v>
      </c>
      <c r="BC14" s="17" t="s">
        <v>32</v>
      </c>
      <c r="BD14" s="17" t="n">
        <v>0</v>
      </c>
      <c r="BE14" s="17" t="s">
        <v>32</v>
      </c>
      <c r="BF14" s="17" t="n">
        <v>0</v>
      </c>
      <c r="BG14" s="17" t="n">
        <v>1</v>
      </c>
      <c r="BH14" s="17" t="n">
        <v>0</v>
      </c>
      <c r="BI14" s="17" t="n">
        <v>1</v>
      </c>
      <c r="BJ14" s="17" t="n">
        <v>1</v>
      </c>
      <c r="BK14" s="17" t="s">
        <v>32</v>
      </c>
      <c r="BL14" s="17" t="s">
        <v>32</v>
      </c>
      <c r="BM14" s="17" t="n">
        <f aca="false">SUM(V14:BL14)</f>
        <v>16</v>
      </c>
      <c r="BN14" s="17" t="n">
        <f aca="false">IF(BM14&lt;1,0,(SUM(V14:BL14))/((43-(COUNTIF(V14:BL14,"N/A")))))</f>
        <v>0.888888888888889</v>
      </c>
      <c r="BO14" s="17"/>
      <c r="BP14" s="17"/>
      <c r="BQ14" s="17"/>
    </row>
    <row r="15" customFormat="false" ht="12.75" hidden="false" customHeight="false" outlineLevel="0" collapsed="false">
      <c r="A15" s="71" t="s">
        <v>115</v>
      </c>
      <c r="B15" s="72" t="s">
        <v>102</v>
      </c>
      <c r="C15" s="17" t="s">
        <v>32</v>
      </c>
      <c r="D15" s="17" t="s">
        <v>32</v>
      </c>
      <c r="E15" s="17" t="s">
        <v>32</v>
      </c>
      <c r="F15" s="17" t="s">
        <v>32</v>
      </c>
      <c r="G15" s="17" t="s">
        <v>32</v>
      </c>
      <c r="H15" s="17" t="s">
        <v>32</v>
      </c>
      <c r="I15" s="17" t="s">
        <v>32</v>
      </c>
      <c r="J15" s="17" t="s">
        <v>32</v>
      </c>
      <c r="K15" s="17" t="s">
        <v>32</v>
      </c>
      <c r="L15" s="17" t="s">
        <v>32</v>
      </c>
      <c r="M15" s="17" t="s">
        <v>32</v>
      </c>
      <c r="N15" s="17" t="s">
        <v>32</v>
      </c>
      <c r="O15" s="17" t="s">
        <v>32</v>
      </c>
      <c r="P15" s="17" t="s">
        <v>32</v>
      </c>
      <c r="Q15" s="17" t="s">
        <v>32</v>
      </c>
      <c r="R15" s="17" t="s">
        <v>32</v>
      </c>
      <c r="S15" s="17" t="s">
        <v>32</v>
      </c>
      <c r="T15" s="17" t="s">
        <v>32</v>
      </c>
      <c r="U15" s="51" t="s">
        <v>32</v>
      </c>
      <c r="V15" s="73" t="s">
        <v>32</v>
      </c>
      <c r="W15" s="73" t="s">
        <v>32</v>
      </c>
      <c r="X15" s="73" t="s">
        <v>32</v>
      </c>
      <c r="Y15" s="73" t="s">
        <v>32</v>
      </c>
      <c r="Z15" s="73" t="s">
        <v>32</v>
      </c>
      <c r="AA15" s="73" t="s">
        <v>32</v>
      </c>
      <c r="AB15" s="73" t="s">
        <v>32</v>
      </c>
      <c r="AC15" s="73" t="s">
        <v>32</v>
      </c>
      <c r="AD15" s="73" t="s">
        <v>32</v>
      </c>
      <c r="AE15" s="73" t="s">
        <v>32</v>
      </c>
      <c r="AF15" s="73" t="s">
        <v>32</v>
      </c>
      <c r="AG15" s="73" t="s">
        <v>32</v>
      </c>
      <c r="AH15" s="73" t="s">
        <v>32</v>
      </c>
      <c r="AI15" s="73" t="s">
        <v>32</v>
      </c>
      <c r="AJ15" s="73" t="s">
        <v>32</v>
      </c>
      <c r="AK15" s="73" t="s">
        <v>32</v>
      </c>
      <c r="AL15" s="73" t="s">
        <v>32</v>
      </c>
      <c r="AM15" s="73" t="s">
        <v>32</v>
      </c>
      <c r="AN15" s="73" t="s">
        <v>32</v>
      </c>
      <c r="AO15" s="73" t="s">
        <v>32</v>
      </c>
      <c r="AP15" s="73" t="s">
        <v>32</v>
      </c>
      <c r="AQ15" s="73" t="s">
        <v>32</v>
      </c>
      <c r="AR15" s="73" t="s">
        <v>32</v>
      </c>
      <c r="AS15" s="73" t="s">
        <v>32</v>
      </c>
      <c r="AT15" s="73" t="s">
        <v>32</v>
      </c>
      <c r="AU15" s="73" t="s">
        <v>32</v>
      </c>
      <c r="AV15" s="73" t="s">
        <v>32</v>
      </c>
      <c r="AW15" s="73" t="s">
        <v>32</v>
      </c>
      <c r="AX15" s="73" t="s">
        <v>32</v>
      </c>
      <c r="AY15" s="73" t="s">
        <v>32</v>
      </c>
      <c r="AZ15" s="73" t="s">
        <v>32</v>
      </c>
      <c r="BA15" s="73" t="s">
        <v>32</v>
      </c>
      <c r="BB15" s="17" t="s">
        <v>32</v>
      </c>
      <c r="BC15" s="17" t="s">
        <v>32</v>
      </c>
      <c r="BD15" s="17" t="s">
        <v>32</v>
      </c>
      <c r="BE15" s="17" t="s">
        <v>32</v>
      </c>
      <c r="BF15" s="17" t="s">
        <v>32</v>
      </c>
      <c r="BG15" s="17" t="s">
        <v>32</v>
      </c>
      <c r="BH15" s="17" t="s">
        <v>32</v>
      </c>
      <c r="BI15" s="17" t="s">
        <v>32</v>
      </c>
      <c r="BJ15" s="17" t="s">
        <v>32</v>
      </c>
      <c r="BK15" s="17" t="s">
        <v>32</v>
      </c>
      <c r="BL15" s="17" t="s">
        <v>32</v>
      </c>
      <c r="BM15" s="17" t="n">
        <f aca="false">SUM(V15:BL15)</f>
        <v>0</v>
      </c>
      <c r="BN15" s="17" t="n">
        <f aca="false">IF(BM15&lt;1,0,(SUM(V15:BL15))/((43-(COUNTIF(V15:BL15,"N/A")))))</f>
        <v>0</v>
      </c>
      <c r="BO15" s="17"/>
      <c r="BP15" s="17"/>
      <c r="BQ15" s="17"/>
    </row>
    <row r="16" customFormat="false" ht="12.75" hidden="false" customHeight="false" outlineLevel="0" collapsed="false">
      <c r="A16" s="71" t="s">
        <v>117</v>
      </c>
      <c r="B16" s="72" t="s">
        <v>102</v>
      </c>
      <c r="C16" s="17" t="s">
        <v>32</v>
      </c>
      <c r="D16" s="17" t="s">
        <v>32</v>
      </c>
      <c r="E16" s="17" t="s">
        <v>32</v>
      </c>
      <c r="F16" s="17" t="s">
        <v>32</v>
      </c>
      <c r="G16" s="17" t="s">
        <v>32</v>
      </c>
      <c r="H16" s="17" t="s">
        <v>32</v>
      </c>
      <c r="I16" s="17" t="s">
        <v>32</v>
      </c>
      <c r="J16" s="17" t="s">
        <v>32</v>
      </c>
      <c r="K16" s="17" t="s">
        <v>32</v>
      </c>
      <c r="L16" s="17" t="s">
        <v>32</v>
      </c>
      <c r="M16" s="17" t="s">
        <v>32</v>
      </c>
      <c r="N16" s="17" t="s">
        <v>32</v>
      </c>
      <c r="O16" s="17" t="s">
        <v>32</v>
      </c>
      <c r="P16" s="17" t="s">
        <v>32</v>
      </c>
      <c r="Q16" s="17" t="s">
        <v>32</v>
      </c>
      <c r="R16" s="17" t="s">
        <v>32</v>
      </c>
      <c r="S16" s="17" t="s">
        <v>32</v>
      </c>
      <c r="T16" s="17" t="s">
        <v>32</v>
      </c>
      <c r="U16" s="51" t="s">
        <v>32</v>
      </c>
      <c r="V16" s="73" t="s">
        <v>32</v>
      </c>
      <c r="W16" s="73" t="s">
        <v>32</v>
      </c>
      <c r="X16" s="73" t="s">
        <v>32</v>
      </c>
      <c r="Y16" s="73" t="s">
        <v>32</v>
      </c>
      <c r="Z16" s="73" t="s">
        <v>32</v>
      </c>
      <c r="AA16" s="73" t="s">
        <v>32</v>
      </c>
      <c r="AB16" s="73" t="s">
        <v>32</v>
      </c>
      <c r="AC16" s="73" t="s">
        <v>32</v>
      </c>
      <c r="AD16" s="73" t="s">
        <v>32</v>
      </c>
      <c r="AE16" s="73" t="s">
        <v>32</v>
      </c>
      <c r="AF16" s="73" t="s">
        <v>32</v>
      </c>
      <c r="AG16" s="73" t="s">
        <v>32</v>
      </c>
      <c r="AH16" s="73" t="s">
        <v>32</v>
      </c>
      <c r="AI16" s="73" t="s">
        <v>32</v>
      </c>
      <c r="AJ16" s="73" t="s">
        <v>32</v>
      </c>
      <c r="AK16" s="73" t="s">
        <v>32</v>
      </c>
      <c r="AL16" s="73" t="s">
        <v>32</v>
      </c>
      <c r="AM16" s="73" t="s">
        <v>32</v>
      </c>
      <c r="AN16" s="73" t="s">
        <v>32</v>
      </c>
      <c r="AO16" s="73" t="s">
        <v>32</v>
      </c>
      <c r="AP16" s="73" t="s">
        <v>32</v>
      </c>
      <c r="AQ16" s="73" t="s">
        <v>32</v>
      </c>
      <c r="AR16" s="73" t="s">
        <v>32</v>
      </c>
      <c r="AS16" s="73" t="s">
        <v>32</v>
      </c>
      <c r="AT16" s="73" t="s">
        <v>32</v>
      </c>
      <c r="AU16" s="73" t="s">
        <v>32</v>
      </c>
      <c r="AV16" s="73" t="s">
        <v>32</v>
      </c>
      <c r="AW16" s="73" t="s">
        <v>32</v>
      </c>
      <c r="AX16" s="73" t="s">
        <v>32</v>
      </c>
      <c r="AY16" s="73" t="s">
        <v>32</v>
      </c>
      <c r="AZ16" s="73" t="s">
        <v>32</v>
      </c>
      <c r="BA16" s="73" t="s">
        <v>32</v>
      </c>
      <c r="BB16" s="17" t="s">
        <v>32</v>
      </c>
      <c r="BC16" s="17" t="s">
        <v>32</v>
      </c>
      <c r="BD16" s="17" t="s">
        <v>32</v>
      </c>
      <c r="BE16" s="17" t="s">
        <v>32</v>
      </c>
      <c r="BF16" s="17" t="s">
        <v>32</v>
      </c>
      <c r="BG16" s="17" t="s">
        <v>32</v>
      </c>
      <c r="BH16" s="17" t="s">
        <v>32</v>
      </c>
      <c r="BI16" s="17" t="s">
        <v>32</v>
      </c>
      <c r="BJ16" s="17" t="s">
        <v>32</v>
      </c>
      <c r="BK16" s="17" t="s">
        <v>32</v>
      </c>
      <c r="BL16" s="17" t="s">
        <v>32</v>
      </c>
      <c r="BM16" s="17" t="n">
        <f aca="false">SUM(V16:BL16)</f>
        <v>0</v>
      </c>
      <c r="BN16" s="17" t="n">
        <f aca="false">IF(BM16&lt;1,0,(SUM(V16:BL16))/((43-(COUNTIF(V16:BL16,"N/A")))))</f>
        <v>0</v>
      </c>
      <c r="BO16" s="17"/>
      <c r="BP16" s="17"/>
      <c r="BQ16" s="17"/>
    </row>
    <row r="17" customFormat="false" ht="12.8" hidden="false" customHeight="false" outlineLevel="0" collapsed="false">
      <c r="A17" s="71" t="s">
        <v>119</v>
      </c>
      <c r="B17" s="72" t="s">
        <v>102</v>
      </c>
      <c r="C17" s="17" t="s">
        <v>1597</v>
      </c>
      <c r="D17" s="17" t="s">
        <v>1597</v>
      </c>
      <c r="E17" s="17" t="s">
        <v>1602</v>
      </c>
      <c r="F17" s="17" t="s">
        <v>1597</v>
      </c>
      <c r="G17" s="17" t="s">
        <v>1597</v>
      </c>
      <c r="H17" s="17" t="s">
        <v>1607</v>
      </c>
      <c r="I17" s="17" t="s">
        <v>1592</v>
      </c>
      <c r="J17" s="17" t="s">
        <v>1597</v>
      </c>
      <c r="K17" s="17" t="s">
        <v>1607</v>
      </c>
      <c r="L17" s="17" t="s">
        <v>1593</v>
      </c>
      <c r="M17" s="17" t="s">
        <v>1597</v>
      </c>
      <c r="N17" s="17" t="s">
        <v>1597</v>
      </c>
      <c r="O17" s="17" t="s">
        <v>32</v>
      </c>
      <c r="P17" s="17" t="s">
        <v>32</v>
      </c>
      <c r="Q17" s="17" t="s">
        <v>32</v>
      </c>
      <c r="R17" s="17" t="s">
        <v>32</v>
      </c>
      <c r="S17" s="17" t="s">
        <v>32</v>
      </c>
      <c r="T17" s="17" t="s">
        <v>32</v>
      </c>
      <c r="U17" s="51" t="s">
        <v>32</v>
      </c>
      <c r="V17" s="73" t="n">
        <v>1</v>
      </c>
      <c r="W17" s="73" t="s">
        <v>32</v>
      </c>
      <c r="X17" s="73" t="s">
        <v>32</v>
      </c>
      <c r="Y17" s="73" t="s">
        <v>32</v>
      </c>
      <c r="Z17" s="73" t="n">
        <v>0</v>
      </c>
      <c r="AA17" s="73" t="s">
        <v>32</v>
      </c>
      <c r="AB17" s="73" t="s">
        <v>32</v>
      </c>
      <c r="AC17" s="73" t="s">
        <v>32</v>
      </c>
      <c r="AD17" s="73" t="n">
        <v>0</v>
      </c>
      <c r="AE17" s="73" t="s">
        <v>32</v>
      </c>
      <c r="AF17" s="73" t="s">
        <v>32</v>
      </c>
      <c r="AG17" s="73" t="s">
        <v>32</v>
      </c>
      <c r="AH17" s="73" t="n">
        <v>0</v>
      </c>
      <c r="AI17" s="73" t="s">
        <v>32</v>
      </c>
      <c r="AJ17" s="73" t="s">
        <v>32</v>
      </c>
      <c r="AK17" s="73" t="n">
        <v>0</v>
      </c>
      <c r="AL17" s="73" t="s">
        <v>32</v>
      </c>
      <c r="AM17" s="73" t="s">
        <v>32</v>
      </c>
      <c r="AN17" s="73" t="n">
        <v>0</v>
      </c>
      <c r="AO17" s="73" t="s">
        <v>32</v>
      </c>
      <c r="AP17" s="73" t="s">
        <v>32</v>
      </c>
      <c r="AQ17" s="73" t="n">
        <v>1</v>
      </c>
      <c r="AR17" s="73" t="n">
        <v>1</v>
      </c>
      <c r="AS17" s="73" t="n">
        <v>0</v>
      </c>
      <c r="AT17" s="73" t="n">
        <v>1</v>
      </c>
      <c r="AU17" s="73" t="n">
        <v>0</v>
      </c>
      <c r="AV17" s="73" t="s">
        <v>32</v>
      </c>
      <c r="AW17" s="73" t="n">
        <v>1</v>
      </c>
      <c r="AX17" s="73" t="s">
        <v>32</v>
      </c>
      <c r="AY17" s="73" t="s">
        <v>32</v>
      </c>
      <c r="AZ17" s="73" t="n">
        <v>0</v>
      </c>
      <c r="BA17" s="73" t="s">
        <v>32</v>
      </c>
      <c r="BB17" s="17" t="n">
        <v>0</v>
      </c>
      <c r="BC17" s="17" t="s">
        <v>32</v>
      </c>
      <c r="BD17" s="17" t="n">
        <v>1</v>
      </c>
      <c r="BE17" s="17" t="s">
        <v>32</v>
      </c>
      <c r="BF17" s="17" t="s">
        <v>32</v>
      </c>
      <c r="BG17" s="17" t="s">
        <v>32</v>
      </c>
      <c r="BH17" s="17" t="s">
        <v>32</v>
      </c>
      <c r="BI17" s="17" t="s">
        <v>32</v>
      </c>
      <c r="BJ17" s="17" t="s">
        <v>32</v>
      </c>
      <c r="BK17" s="17" t="s">
        <v>32</v>
      </c>
      <c r="BL17" s="17" t="s">
        <v>32</v>
      </c>
      <c r="BM17" s="17" t="n">
        <f aca="false">SUM(V17:BL17)</f>
        <v>6</v>
      </c>
      <c r="BN17" s="17" t="n">
        <f aca="false">IF(BM17&lt;1,0,(SUM(V17:BL17))/((43-(COUNTIF(V17:BL17,"N/A")))))</f>
        <v>0.4</v>
      </c>
      <c r="BO17" s="17"/>
      <c r="BP17" s="17"/>
      <c r="BQ17" s="17"/>
    </row>
    <row r="18" customFormat="false" ht="12.8" hidden="false" customHeight="false" outlineLevel="0" collapsed="false">
      <c r="A18" s="71" t="s">
        <v>127</v>
      </c>
      <c r="B18" s="72" t="s">
        <v>102</v>
      </c>
      <c r="C18" s="17" t="s">
        <v>1597</v>
      </c>
      <c r="D18" s="17" t="s">
        <v>1591</v>
      </c>
      <c r="E18" s="17" t="s">
        <v>1597</v>
      </c>
      <c r="F18" s="17" t="s">
        <v>1594</v>
      </c>
      <c r="G18" s="17" t="s">
        <v>1601</v>
      </c>
      <c r="H18" s="17" t="s">
        <v>1602</v>
      </c>
      <c r="I18" s="17" t="s">
        <v>1597</v>
      </c>
      <c r="J18" s="17" t="s">
        <v>1597</v>
      </c>
      <c r="K18" s="17" t="s">
        <v>1597</v>
      </c>
      <c r="L18" s="17" t="s">
        <v>1597</v>
      </c>
      <c r="M18" s="17" t="s">
        <v>32</v>
      </c>
      <c r="N18" s="17" t="s">
        <v>32</v>
      </c>
      <c r="O18" s="17" t="s">
        <v>32</v>
      </c>
      <c r="P18" s="17" t="s">
        <v>32</v>
      </c>
      <c r="Q18" s="17" t="s">
        <v>32</v>
      </c>
      <c r="R18" s="17" t="s">
        <v>32</v>
      </c>
      <c r="S18" s="17" t="s">
        <v>32</v>
      </c>
      <c r="T18" s="17" t="s">
        <v>32</v>
      </c>
      <c r="U18" s="51" t="s">
        <v>32</v>
      </c>
      <c r="V18" s="73" t="n">
        <v>0</v>
      </c>
      <c r="W18" s="73" t="s">
        <v>32</v>
      </c>
      <c r="X18" s="73" t="s">
        <v>32</v>
      </c>
      <c r="Y18" s="73" t="s">
        <v>32</v>
      </c>
      <c r="Z18" s="73" t="n">
        <v>0</v>
      </c>
      <c r="AA18" s="73" t="s">
        <v>32</v>
      </c>
      <c r="AB18" s="73" t="s">
        <v>32</v>
      </c>
      <c r="AC18" s="73" t="s">
        <v>32</v>
      </c>
      <c r="AD18" s="73" t="n">
        <v>1</v>
      </c>
      <c r="AE18" s="73" t="s">
        <v>32</v>
      </c>
      <c r="AF18" s="73" t="s">
        <v>32</v>
      </c>
      <c r="AG18" s="73" t="s">
        <v>32</v>
      </c>
      <c r="AH18" s="73" t="n">
        <v>1</v>
      </c>
      <c r="AI18" s="73" t="s">
        <v>32</v>
      </c>
      <c r="AJ18" s="73" t="s">
        <v>32</v>
      </c>
      <c r="AK18" s="73" t="n">
        <v>1</v>
      </c>
      <c r="AL18" s="73" t="s">
        <v>32</v>
      </c>
      <c r="AM18" s="73" t="s">
        <v>32</v>
      </c>
      <c r="AN18" s="73" t="n">
        <v>1</v>
      </c>
      <c r="AO18" s="73" t="s">
        <v>32</v>
      </c>
      <c r="AP18" s="73" t="s">
        <v>32</v>
      </c>
      <c r="AQ18" s="73" t="n">
        <v>1</v>
      </c>
      <c r="AR18" s="73" t="s">
        <v>32</v>
      </c>
      <c r="AS18" s="73" t="s">
        <v>32</v>
      </c>
      <c r="AT18" s="73" t="s">
        <v>32</v>
      </c>
      <c r="AU18" s="73" t="n">
        <v>1</v>
      </c>
      <c r="AV18" s="73" t="s">
        <v>32</v>
      </c>
      <c r="AW18" s="73" t="n">
        <v>0</v>
      </c>
      <c r="AX18" s="73" t="s">
        <v>32</v>
      </c>
      <c r="AY18" s="73" t="s">
        <v>32</v>
      </c>
      <c r="AZ18" s="73" t="n">
        <v>1</v>
      </c>
      <c r="BA18" s="73" t="s">
        <v>32</v>
      </c>
      <c r="BB18" s="17" t="s">
        <v>32</v>
      </c>
      <c r="BC18" s="17" t="s">
        <v>32</v>
      </c>
      <c r="BD18" s="17" t="s">
        <v>32</v>
      </c>
      <c r="BE18" s="17" t="s">
        <v>32</v>
      </c>
      <c r="BF18" s="17" t="s">
        <v>32</v>
      </c>
      <c r="BG18" s="17" t="s">
        <v>32</v>
      </c>
      <c r="BH18" s="17" t="s">
        <v>32</v>
      </c>
      <c r="BI18" s="17" t="s">
        <v>32</v>
      </c>
      <c r="BJ18" s="17" t="s">
        <v>32</v>
      </c>
      <c r="BK18" s="17" t="s">
        <v>32</v>
      </c>
      <c r="BL18" s="17" t="s">
        <v>32</v>
      </c>
      <c r="BM18" s="17" t="n">
        <f aca="false">SUM(V18:BL18)</f>
        <v>7</v>
      </c>
      <c r="BN18" s="17" t="n">
        <f aca="false">IF(BM18&lt;1,0,(SUM(V18:BL18))/((43-(COUNTIF(V18:BL18,"N/A")))))</f>
        <v>0.7</v>
      </c>
      <c r="BO18" s="17"/>
      <c r="BP18" s="17"/>
      <c r="BQ18" s="17"/>
    </row>
    <row r="19" customFormat="false" ht="12.75" hidden="false" customHeight="false" outlineLevel="0" collapsed="false">
      <c r="A19" s="71" t="s">
        <v>136</v>
      </c>
      <c r="B19" s="72" t="s">
        <v>138</v>
      </c>
      <c r="C19" s="17" t="s">
        <v>1597</v>
      </c>
      <c r="D19" s="17" t="s">
        <v>1589</v>
      </c>
      <c r="E19" s="17" t="s">
        <v>1597</v>
      </c>
      <c r="F19" s="17" t="s">
        <v>1597</v>
      </c>
      <c r="G19" s="17" t="s">
        <v>1591</v>
      </c>
      <c r="H19" s="17" t="s">
        <v>1608</v>
      </c>
      <c r="I19" s="17" t="s">
        <v>1594</v>
      </c>
      <c r="J19" s="17" t="s">
        <v>1602</v>
      </c>
      <c r="K19" s="17" t="s">
        <v>1594</v>
      </c>
      <c r="L19" s="17" t="s">
        <v>32</v>
      </c>
      <c r="M19" s="17" t="s">
        <v>32</v>
      </c>
      <c r="N19" s="17" t="s">
        <v>32</v>
      </c>
      <c r="O19" s="17" t="s">
        <v>32</v>
      </c>
      <c r="P19" s="17" t="s">
        <v>32</v>
      </c>
      <c r="Q19" s="17" t="s">
        <v>32</v>
      </c>
      <c r="R19" s="17" t="s">
        <v>32</v>
      </c>
      <c r="S19" s="17" t="s">
        <v>32</v>
      </c>
      <c r="T19" s="17" t="s">
        <v>32</v>
      </c>
      <c r="U19" s="51" t="s">
        <v>32</v>
      </c>
      <c r="V19" s="73" t="n">
        <v>1</v>
      </c>
      <c r="W19" s="73" t="s">
        <v>32</v>
      </c>
      <c r="X19" s="73" t="s">
        <v>32</v>
      </c>
      <c r="Y19" s="73" t="s">
        <v>32</v>
      </c>
      <c r="Z19" s="73" t="n">
        <v>1</v>
      </c>
      <c r="AA19" s="73" t="s">
        <v>32</v>
      </c>
      <c r="AB19" s="73" t="s">
        <v>32</v>
      </c>
      <c r="AC19" s="73" t="s">
        <v>32</v>
      </c>
      <c r="AD19" s="73" t="n">
        <v>1</v>
      </c>
      <c r="AE19" s="73" t="s">
        <v>32</v>
      </c>
      <c r="AF19" s="73" t="s">
        <v>32</v>
      </c>
      <c r="AG19" s="73" t="s">
        <v>32</v>
      </c>
      <c r="AH19" s="73" t="n">
        <v>2</v>
      </c>
      <c r="AI19" s="73" t="s">
        <v>32</v>
      </c>
      <c r="AJ19" s="73" t="s">
        <v>32</v>
      </c>
      <c r="AK19" s="73" t="n">
        <v>1</v>
      </c>
      <c r="AL19" s="73" t="s">
        <v>32</v>
      </c>
      <c r="AM19" s="73" t="s">
        <v>32</v>
      </c>
      <c r="AN19" s="73" t="n">
        <v>1</v>
      </c>
      <c r="AO19" s="73" t="s">
        <v>32</v>
      </c>
      <c r="AP19" s="73" t="s">
        <v>32</v>
      </c>
      <c r="AQ19" s="73" t="n">
        <v>2</v>
      </c>
      <c r="AR19" s="73" t="s">
        <v>32</v>
      </c>
      <c r="AS19" s="73" t="s">
        <v>32</v>
      </c>
      <c r="AT19" s="73" t="s">
        <v>32</v>
      </c>
      <c r="AU19" s="73" t="n">
        <v>1</v>
      </c>
      <c r="AV19" s="73" t="s">
        <v>32</v>
      </c>
      <c r="AW19" s="73" t="n">
        <v>1</v>
      </c>
      <c r="AX19" s="73" t="s">
        <v>32</v>
      </c>
      <c r="AY19" s="73" t="s">
        <v>32</v>
      </c>
      <c r="AZ19" s="73" t="s">
        <v>32</v>
      </c>
      <c r="BA19" s="73" t="s">
        <v>32</v>
      </c>
      <c r="BB19" s="17" t="s">
        <v>32</v>
      </c>
      <c r="BC19" s="17" t="s">
        <v>32</v>
      </c>
      <c r="BD19" s="17" t="s">
        <v>32</v>
      </c>
      <c r="BE19" s="17" t="s">
        <v>32</v>
      </c>
      <c r="BF19" s="17" t="s">
        <v>32</v>
      </c>
      <c r="BG19" s="17" t="s">
        <v>32</v>
      </c>
      <c r="BH19" s="17" t="s">
        <v>32</v>
      </c>
      <c r="BI19" s="17" t="s">
        <v>32</v>
      </c>
      <c r="BJ19" s="17" t="s">
        <v>32</v>
      </c>
      <c r="BK19" s="17" t="s">
        <v>32</v>
      </c>
      <c r="BL19" s="17" t="s">
        <v>32</v>
      </c>
      <c r="BM19" s="17" t="n">
        <f aca="false">SUM(V19:BL19)</f>
        <v>11</v>
      </c>
      <c r="BN19" s="17" t="n">
        <f aca="false">IF(BM19&lt;1,0,(SUM(V19:BL19))/((43-(COUNTIF(V19:BL19,"N/A")))))</f>
        <v>1.22222222222222</v>
      </c>
      <c r="BO19" s="17"/>
      <c r="BP19" s="17"/>
      <c r="BQ19" s="17"/>
    </row>
    <row r="20" customFormat="false" ht="12.75" hidden="false" customHeight="false" outlineLevel="0" collapsed="false">
      <c r="A20" s="71" t="s">
        <v>1481</v>
      </c>
      <c r="B20" s="72" t="s">
        <v>138</v>
      </c>
      <c r="C20" s="17" t="s">
        <v>1610</v>
      </c>
      <c r="D20" s="17" t="s">
        <v>1594</v>
      </c>
      <c r="E20" s="17" t="s">
        <v>1611</v>
      </c>
      <c r="F20" s="17" t="s">
        <v>1589</v>
      </c>
      <c r="G20" s="17" t="s">
        <v>1601</v>
      </c>
      <c r="H20" s="17" t="s">
        <v>1594</v>
      </c>
      <c r="I20" s="17" t="s">
        <v>1597</v>
      </c>
      <c r="J20" s="17" t="s">
        <v>1594</v>
      </c>
      <c r="K20" s="17" t="s">
        <v>1594</v>
      </c>
      <c r="L20" s="17" t="s">
        <v>1597</v>
      </c>
      <c r="M20" s="17" t="s">
        <v>1602</v>
      </c>
      <c r="N20" s="17" t="s">
        <v>1589</v>
      </c>
      <c r="O20" s="17" t="s">
        <v>1602</v>
      </c>
      <c r="P20" s="17" t="s">
        <v>32</v>
      </c>
      <c r="Q20" s="17" t="s">
        <v>32</v>
      </c>
      <c r="R20" s="17" t="s">
        <v>32</v>
      </c>
      <c r="S20" s="17" t="s">
        <v>32</v>
      </c>
      <c r="T20" s="17" t="s">
        <v>32</v>
      </c>
      <c r="U20" s="51" t="s">
        <v>32</v>
      </c>
      <c r="V20" s="73" t="n">
        <v>0</v>
      </c>
      <c r="W20" s="73" t="s">
        <v>32</v>
      </c>
      <c r="X20" s="73" t="s">
        <v>32</v>
      </c>
      <c r="Y20" s="73" t="s">
        <v>32</v>
      </c>
      <c r="Z20" s="73" t="n">
        <v>1</v>
      </c>
      <c r="AA20" s="73" t="s">
        <v>32</v>
      </c>
      <c r="AB20" s="73" t="s">
        <v>32</v>
      </c>
      <c r="AC20" s="73" t="s">
        <v>32</v>
      </c>
      <c r="AD20" s="73" t="n">
        <v>1</v>
      </c>
      <c r="AE20" s="73" t="s">
        <v>32</v>
      </c>
      <c r="AF20" s="73" t="s">
        <v>32</v>
      </c>
      <c r="AG20" s="73" t="s">
        <v>32</v>
      </c>
      <c r="AH20" s="73" t="n">
        <v>1</v>
      </c>
      <c r="AI20" s="73" t="s">
        <v>32</v>
      </c>
      <c r="AJ20" s="73" t="s">
        <v>32</v>
      </c>
      <c r="AK20" s="73" t="n">
        <v>2</v>
      </c>
      <c r="AL20" s="73" t="s">
        <v>32</v>
      </c>
      <c r="AM20" s="73" t="s">
        <v>32</v>
      </c>
      <c r="AN20" s="73" t="n">
        <v>1</v>
      </c>
      <c r="AO20" s="73" t="s">
        <v>32</v>
      </c>
      <c r="AP20" s="73" t="s">
        <v>32</v>
      </c>
      <c r="AQ20" s="73" t="n">
        <v>3</v>
      </c>
      <c r="AR20" s="73" t="s">
        <v>32</v>
      </c>
      <c r="AS20" s="73" t="s">
        <v>32</v>
      </c>
      <c r="AT20" s="73" t="s">
        <v>32</v>
      </c>
      <c r="AU20" s="73" t="n">
        <v>1</v>
      </c>
      <c r="AV20" s="73" t="s">
        <v>32</v>
      </c>
      <c r="AW20" s="73" t="n">
        <v>1</v>
      </c>
      <c r="AX20" s="73" t="n">
        <v>1</v>
      </c>
      <c r="AY20" s="73" t="s">
        <v>32</v>
      </c>
      <c r="AZ20" s="73" t="n">
        <v>2</v>
      </c>
      <c r="BA20" s="73" t="s">
        <v>32</v>
      </c>
      <c r="BB20" s="17" t="n">
        <v>2</v>
      </c>
      <c r="BC20" s="17" t="s">
        <v>32</v>
      </c>
      <c r="BD20" s="17" t="n">
        <v>1</v>
      </c>
      <c r="BE20" s="17" t="s">
        <v>32</v>
      </c>
      <c r="BF20" s="17" t="n">
        <v>2</v>
      </c>
      <c r="BG20" s="17" t="s">
        <v>32</v>
      </c>
      <c r="BH20" s="17" t="s">
        <v>32</v>
      </c>
      <c r="BI20" s="17" t="s">
        <v>32</v>
      </c>
      <c r="BJ20" s="17" t="s">
        <v>32</v>
      </c>
      <c r="BK20" s="17" t="s">
        <v>32</v>
      </c>
      <c r="BL20" s="17" t="s">
        <v>32</v>
      </c>
      <c r="BM20" s="17" t="n">
        <f aca="false">SUM(V20:BL20)</f>
        <v>19</v>
      </c>
      <c r="BN20" s="17" t="n">
        <f aca="false">IF(BM20&lt;1,0,(SUM(V20:BL20))/((43-(COUNTIF(V20:BL20,"N/A")))))</f>
        <v>1.35714285714286</v>
      </c>
      <c r="BO20" s="17"/>
      <c r="BP20" s="17"/>
      <c r="BQ20" s="17"/>
    </row>
    <row r="21" customFormat="false" ht="12.75" hidden="false" customHeight="false" outlineLevel="0" collapsed="false">
      <c r="A21" s="71" t="s">
        <v>148</v>
      </c>
      <c r="B21" s="72" t="s">
        <v>138</v>
      </c>
      <c r="C21" s="17" t="s">
        <v>1602</v>
      </c>
      <c r="D21" s="17" t="s">
        <v>1607</v>
      </c>
      <c r="E21" s="17" t="s">
        <v>1589</v>
      </c>
      <c r="F21" s="17" t="s">
        <v>1594</v>
      </c>
      <c r="G21" s="17" t="s">
        <v>1597</v>
      </c>
      <c r="H21" s="17" t="s">
        <v>1597</v>
      </c>
      <c r="I21" s="17" t="s">
        <v>1597</v>
      </c>
      <c r="J21" s="17" t="s">
        <v>1591</v>
      </c>
      <c r="K21" s="17" t="s">
        <v>1611</v>
      </c>
      <c r="L21" s="17" t="s">
        <v>1607</v>
      </c>
      <c r="M21" s="17" t="s">
        <v>1594</v>
      </c>
      <c r="N21" s="17" t="s">
        <v>32</v>
      </c>
      <c r="O21" s="17" t="s">
        <v>32</v>
      </c>
      <c r="P21" s="17" t="s">
        <v>32</v>
      </c>
      <c r="Q21" s="17" t="s">
        <v>32</v>
      </c>
      <c r="R21" s="17" t="s">
        <v>32</v>
      </c>
      <c r="S21" s="17" t="s">
        <v>32</v>
      </c>
      <c r="T21" s="17" t="s">
        <v>32</v>
      </c>
      <c r="U21" s="51" t="s">
        <v>32</v>
      </c>
      <c r="V21" s="73" t="n">
        <v>1</v>
      </c>
      <c r="W21" s="73" t="s">
        <v>32</v>
      </c>
      <c r="X21" s="73" t="s">
        <v>32</v>
      </c>
      <c r="Y21" s="73" t="s">
        <v>32</v>
      </c>
      <c r="Z21" s="73" t="n">
        <v>1</v>
      </c>
      <c r="AA21" s="73" t="s">
        <v>32</v>
      </c>
      <c r="AB21" s="73" t="s">
        <v>32</v>
      </c>
      <c r="AC21" s="73" t="s">
        <v>32</v>
      </c>
      <c r="AD21" s="73" t="n">
        <v>2</v>
      </c>
      <c r="AE21" s="73" t="s">
        <v>32</v>
      </c>
      <c r="AF21" s="73" t="s">
        <v>32</v>
      </c>
      <c r="AG21" s="73" t="s">
        <v>32</v>
      </c>
      <c r="AH21" s="73" t="n">
        <v>1</v>
      </c>
      <c r="AI21" s="73" t="s">
        <v>32</v>
      </c>
      <c r="AJ21" s="73" t="s">
        <v>32</v>
      </c>
      <c r="AK21" s="73" t="n">
        <v>1</v>
      </c>
      <c r="AL21" s="73" t="s">
        <v>32</v>
      </c>
      <c r="AM21" s="73" t="s">
        <v>32</v>
      </c>
      <c r="AN21" s="73" t="n">
        <v>1</v>
      </c>
      <c r="AO21" s="73" t="s">
        <v>32</v>
      </c>
      <c r="AP21" s="73" t="s">
        <v>32</v>
      </c>
      <c r="AQ21" s="73" t="n">
        <v>1</v>
      </c>
      <c r="AR21" s="73" t="s">
        <v>32</v>
      </c>
      <c r="AS21" s="73" t="s">
        <v>32</v>
      </c>
      <c r="AT21" s="73" t="s">
        <v>32</v>
      </c>
      <c r="AU21" s="73" t="n">
        <v>0</v>
      </c>
      <c r="AV21" s="73" t="s">
        <v>32</v>
      </c>
      <c r="AW21" s="73" t="n">
        <v>0</v>
      </c>
      <c r="AX21" s="73" t="s">
        <v>32</v>
      </c>
      <c r="AY21" s="73" t="s">
        <v>32</v>
      </c>
      <c r="AZ21" s="73" t="n">
        <v>1</v>
      </c>
      <c r="BA21" s="73" t="s">
        <v>32</v>
      </c>
      <c r="BB21" s="17" t="n">
        <v>1</v>
      </c>
      <c r="BC21" s="17" t="n">
        <v>1</v>
      </c>
      <c r="BD21" s="17" t="s">
        <v>32</v>
      </c>
      <c r="BE21" s="17" t="s">
        <v>32</v>
      </c>
      <c r="BF21" s="17" t="s">
        <v>32</v>
      </c>
      <c r="BG21" s="17" t="s">
        <v>32</v>
      </c>
      <c r="BH21" s="17" t="s">
        <v>32</v>
      </c>
      <c r="BI21" s="17" t="s">
        <v>32</v>
      </c>
      <c r="BJ21" s="17" t="s">
        <v>32</v>
      </c>
      <c r="BK21" s="17" t="s">
        <v>32</v>
      </c>
      <c r="BL21" s="17" t="s">
        <v>32</v>
      </c>
      <c r="BM21" s="17" t="n">
        <f aca="false">SUM(V21:BL21)</f>
        <v>11</v>
      </c>
      <c r="BN21" s="17" t="n">
        <f aca="false">IF(BM21&lt;1,0,(SUM(V21:BL21))/((43-(COUNTIF(V21:BL21,"N/A")))))</f>
        <v>0.916666666666667</v>
      </c>
      <c r="BO21" s="17"/>
      <c r="BP21" s="17"/>
      <c r="BQ21" s="17"/>
    </row>
    <row r="22" customFormat="false" ht="12.75" hidden="false" customHeight="false" outlineLevel="0" collapsed="false">
      <c r="A22" s="71" t="s">
        <v>152</v>
      </c>
      <c r="B22" s="72" t="s">
        <v>138</v>
      </c>
      <c r="C22" s="17" t="s">
        <v>1607</v>
      </c>
      <c r="D22" s="17" t="s">
        <v>1607</v>
      </c>
      <c r="E22" s="17" t="s">
        <v>1607</v>
      </c>
      <c r="F22" s="17" t="s">
        <v>1607</v>
      </c>
      <c r="G22" s="17" t="s">
        <v>1607</v>
      </c>
      <c r="H22" s="17" t="s">
        <v>1607</v>
      </c>
      <c r="I22" s="17" t="s">
        <v>1607</v>
      </c>
      <c r="J22" s="17" t="s">
        <v>1607</v>
      </c>
      <c r="K22" s="17" t="s">
        <v>1592</v>
      </c>
      <c r="L22" s="17" t="s">
        <v>1601</v>
      </c>
      <c r="M22" s="17" t="s">
        <v>1607</v>
      </c>
      <c r="N22" s="17" t="s">
        <v>32</v>
      </c>
      <c r="O22" s="17" t="s">
        <v>32</v>
      </c>
      <c r="P22" s="17" t="s">
        <v>32</v>
      </c>
      <c r="Q22" s="17" t="s">
        <v>32</v>
      </c>
      <c r="R22" s="17" t="s">
        <v>32</v>
      </c>
      <c r="S22" s="17" t="s">
        <v>32</v>
      </c>
      <c r="T22" s="17" t="s">
        <v>32</v>
      </c>
      <c r="U22" s="51" t="s">
        <v>32</v>
      </c>
      <c r="V22" s="73" t="n">
        <v>1</v>
      </c>
      <c r="W22" s="73" t="n">
        <v>1</v>
      </c>
      <c r="X22" s="73" t="s">
        <v>32</v>
      </c>
      <c r="Y22" s="73" t="s">
        <v>32</v>
      </c>
      <c r="Z22" s="73" t="n">
        <v>0</v>
      </c>
      <c r="AA22" s="73" t="s">
        <v>32</v>
      </c>
      <c r="AB22" s="73" t="s">
        <v>32</v>
      </c>
      <c r="AC22" s="73" t="s">
        <v>32</v>
      </c>
      <c r="AD22" s="73" t="n">
        <v>1</v>
      </c>
      <c r="AE22" s="73" t="s">
        <v>32</v>
      </c>
      <c r="AF22" s="73" t="s">
        <v>32</v>
      </c>
      <c r="AG22" s="73" t="s">
        <v>32</v>
      </c>
      <c r="AH22" s="73" t="n">
        <v>0</v>
      </c>
      <c r="AI22" s="73" t="s">
        <v>32</v>
      </c>
      <c r="AJ22" s="73" t="s">
        <v>32</v>
      </c>
      <c r="AK22" s="73" t="n">
        <v>0</v>
      </c>
      <c r="AL22" s="73" t="s">
        <v>32</v>
      </c>
      <c r="AM22" s="73" t="s">
        <v>32</v>
      </c>
      <c r="AN22" s="73" t="n">
        <v>0</v>
      </c>
      <c r="AO22" s="73" t="s">
        <v>32</v>
      </c>
      <c r="AP22" s="73" t="s">
        <v>32</v>
      </c>
      <c r="AQ22" s="73" t="n">
        <v>3</v>
      </c>
      <c r="AR22" s="73" t="s">
        <v>32</v>
      </c>
      <c r="AS22" s="73" t="s">
        <v>32</v>
      </c>
      <c r="AT22" s="73" t="s">
        <v>32</v>
      </c>
      <c r="AU22" s="73" t="n">
        <v>1</v>
      </c>
      <c r="AV22" s="73" t="s">
        <v>32</v>
      </c>
      <c r="AW22" s="73" t="n">
        <v>1</v>
      </c>
      <c r="AX22" s="73" t="n">
        <v>1</v>
      </c>
      <c r="AY22" s="73" t="s">
        <v>32</v>
      </c>
      <c r="AZ22" s="73" t="n">
        <v>1</v>
      </c>
      <c r="BA22" s="73" t="s">
        <v>32</v>
      </c>
      <c r="BB22" s="17" t="n">
        <v>1</v>
      </c>
      <c r="BC22" s="17" t="s">
        <v>32</v>
      </c>
      <c r="BD22" s="17" t="s">
        <v>32</v>
      </c>
      <c r="BE22" s="17" t="s">
        <v>32</v>
      </c>
      <c r="BF22" s="17" t="s">
        <v>32</v>
      </c>
      <c r="BG22" s="17" t="s">
        <v>32</v>
      </c>
      <c r="BH22" s="17" t="s">
        <v>32</v>
      </c>
      <c r="BI22" s="17" t="s">
        <v>32</v>
      </c>
      <c r="BJ22" s="17" t="s">
        <v>32</v>
      </c>
      <c r="BK22" s="17" t="s">
        <v>32</v>
      </c>
      <c r="BL22" s="17" t="s">
        <v>32</v>
      </c>
      <c r="BM22" s="17" t="n">
        <f aca="false">SUM(V22:BL22)</f>
        <v>11</v>
      </c>
      <c r="BN22" s="17" t="n">
        <f aca="false">IF(BM22&lt;1,0,(SUM(V22:BL22))/((43-(COUNTIF(V22:BL22,"N/A")))))</f>
        <v>0.846153846153846</v>
      </c>
      <c r="BO22" s="17"/>
      <c r="BP22" s="17"/>
      <c r="BQ22" s="17"/>
    </row>
    <row r="23" customFormat="false" ht="12.75" hidden="false" customHeight="false" outlineLevel="0" collapsed="false">
      <c r="A23" s="71" t="s">
        <v>158</v>
      </c>
      <c r="B23" s="72" t="s">
        <v>138</v>
      </c>
      <c r="C23" s="17" t="s">
        <v>1607</v>
      </c>
      <c r="D23" s="17" t="s">
        <v>1607</v>
      </c>
      <c r="E23" s="17" t="s">
        <v>1607</v>
      </c>
      <c r="F23" s="17" t="s">
        <v>1607</v>
      </c>
      <c r="G23" s="17" t="s">
        <v>1602</v>
      </c>
      <c r="H23" s="17" t="s">
        <v>1602</v>
      </c>
      <c r="I23" s="17" t="s">
        <v>1602</v>
      </c>
      <c r="J23" s="17" t="s">
        <v>1607</v>
      </c>
      <c r="K23" s="17" t="s">
        <v>32</v>
      </c>
      <c r="L23" s="17" t="s">
        <v>32</v>
      </c>
      <c r="M23" s="17" t="s">
        <v>32</v>
      </c>
      <c r="N23" s="17" t="s">
        <v>32</v>
      </c>
      <c r="O23" s="17" t="s">
        <v>32</v>
      </c>
      <c r="P23" s="17" t="s">
        <v>32</v>
      </c>
      <c r="Q23" s="17" t="s">
        <v>32</v>
      </c>
      <c r="R23" s="17" t="s">
        <v>32</v>
      </c>
      <c r="S23" s="17" t="s">
        <v>32</v>
      </c>
      <c r="T23" s="17" t="s">
        <v>32</v>
      </c>
      <c r="U23" s="51" t="s">
        <v>32</v>
      </c>
      <c r="V23" s="73" t="n">
        <v>0</v>
      </c>
      <c r="W23" s="73" t="s">
        <v>32</v>
      </c>
      <c r="X23" s="73" t="s">
        <v>32</v>
      </c>
      <c r="Y23" s="73" t="s">
        <v>32</v>
      </c>
      <c r="Z23" s="73" t="n">
        <v>0</v>
      </c>
      <c r="AA23" s="73" t="s">
        <v>32</v>
      </c>
      <c r="AB23" s="73" t="s">
        <v>32</v>
      </c>
      <c r="AC23" s="73" t="s">
        <v>32</v>
      </c>
      <c r="AD23" s="73" t="n">
        <v>1</v>
      </c>
      <c r="AE23" s="73" t="s">
        <v>32</v>
      </c>
      <c r="AF23" s="73" t="s">
        <v>32</v>
      </c>
      <c r="AG23" s="73" t="s">
        <v>32</v>
      </c>
      <c r="AH23" s="73" t="n">
        <v>1</v>
      </c>
      <c r="AI23" s="73" t="s">
        <v>32</v>
      </c>
      <c r="AJ23" s="73" t="s">
        <v>32</v>
      </c>
      <c r="AK23" s="73" t="n">
        <v>1</v>
      </c>
      <c r="AL23" s="73" t="s">
        <v>32</v>
      </c>
      <c r="AM23" s="73" t="s">
        <v>32</v>
      </c>
      <c r="AN23" s="73" t="n">
        <v>0</v>
      </c>
      <c r="AO23" s="73" t="s">
        <v>32</v>
      </c>
      <c r="AP23" s="73" t="s">
        <v>32</v>
      </c>
      <c r="AQ23" s="73" t="n">
        <v>0</v>
      </c>
      <c r="AR23" s="73" t="s">
        <v>32</v>
      </c>
      <c r="AS23" s="73" t="s">
        <v>32</v>
      </c>
      <c r="AT23" s="73" t="s">
        <v>32</v>
      </c>
      <c r="AU23" s="73" t="n">
        <v>1</v>
      </c>
      <c r="AV23" s="73" t="s">
        <v>32</v>
      </c>
      <c r="AW23" s="73" t="s">
        <v>32</v>
      </c>
      <c r="AX23" s="73" t="s">
        <v>32</v>
      </c>
      <c r="AY23" s="73" t="s">
        <v>32</v>
      </c>
      <c r="AZ23" s="73" t="s">
        <v>32</v>
      </c>
      <c r="BA23" s="73" t="s">
        <v>32</v>
      </c>
      <c r="BB23" s="17" t="s">
        <v>32</v>
      </c>
      <c r="BC23" s="17" t="s">
        <v>32</v>
      </c>
      <c r="BD23" s="17" t="s">
        <v>32</v>
      </c>
      <c r="BE23" s="17" t="s">
        <v>32</v>
      </c>
      <c r="BF23" s="17" t="s">
        <v>32</v>
      </c>
      <c r="BG23" s="17" t="s">
        <v>32</v>
      </c>
      <c r="BH23" s="17" t="s">
        <v>32</v>
      </c>
      <c r="BI23" s="17" t="s">
        <v>32</v>
      </c>
      <c r="BJ23" s="17" t="s">
        <v>32</v>
      </c>
      <c r="BK23" s="17" t="s">
        <v>32</v>
      </c>
      <c r="BL23" s="17" t="s">
        <v>32</v>
      </c>
      <c r="BM23" s="17" t="n">
        <f aca="false">SUM(V23:BL23)</f>
        <v>4</v>
      </c>
      <c r="BN23" s="17" t="n">
        <f aca="false">IF(BM23&lt;1,0,(SUM(V23:BL23))/((43-(COUNTIF(V23:BL23,"N/A")))))</f>
        <v>0.5</v>
      </c>
      <c r="BO23" s="17"/>
      <c r="BP23" s="17"/>
      <c r="BQ23" s="17"/>
    </row>
    <row r="24" customFormat="false" ht="12.8" hidden="false" customHeight="false" outlineLevel="0" collapsed="false">
      <c r="A24" s="71" t="s">
        <v>163</v>
      </c>
      <c r="B24" s="72" t="s">
        <v>165</v>
      </c>
      <c r="C24" s="17" t="s">
        <v>1592</v>
      </c>
      <c r="D24" s="17" t="s">
        <v>1607</v>
      </c>
      <c r="E24" s="17" t="s">
        <v>1602</v>
      </c>
      <c r="F24" s="17" t="s">
        <v>1602</v>
      </c>
      <c r="G24" s="17" t="s">
        <v>1602</v>
      </c>
      <c r="H24" s="17" t="s">
        <v>1602</v>
      </c>
      <c r="I24" s="17" t="s">
        <v>32</v>
      </c>
      <c r="J24" s="17" t="s">
        <v>32</v>
      </c>
      <c r="K24" s="17" t="s">
        <v>32</v>
      </c>
      <c r="L24" s="17" t="s">
        <v>32</v>
      </c>
      <c r="M24" s="17" t="s">
        <v>32</v>
      </c>
      <c r="N24" s="17" t="s">
        <v>32</v>
      </c>
      <c r="O24" s="17" t="s">
        <v>32</v>
      </c>
      <c r="P24" s="17" t="s">
        <v>32</v>
      </c>
      <c r="Q24" s="17" t="s">
        <v>32</v>
      </c>
      <c r="R24" s="17" t="s">
        <v>32</v>
      </c>
      <c r="S24" s="17" t="s">
        <v>32</v>
      </c>
      <c r="T24" s="17" t="s">
        <v>32</v>
      </c>
      <c r="U24" s="51" t="s">
        <v>32</v>
      </c>
      <c r="V24" s="73" t="n">
        <v>3</v>
      </c>
      <c r="W24" s="73" t="n">
        <v>3</v>
      </c>
      <c r="X24" s="73" t="s">
        <v>32</v>
      </c>
      <c r="Y24" s="73" t="s">
        <v>32</v>
      </c>
      <c r="Z24" s="73" t="n">
        <v>1</v>
      </c>
      <c r="AA24" s="73" t="s">
        <v>32</v>
      </c>
      <c r="AB24" s="73" t="s">
        <v>32</v>
      </c>
      <c r="AC24" s="73" t="s">
        <v>32</v>
      </c>
      <c r="AD24" s="73" t="n">
        <v>2</v>
      </c>
      <c r="AE24" s="73" t="s">
        <v>32</v>
      </c>
      <c r="AF24" s="73" t="s">
        <v>32</v>
      </c>
      <c r="AG24" s="73" t="s">
        <v>32</v>
      </c>
      <c r="AH24" s="73" t="n">
        <v>0</v>
      </c>
      <c r="AI24" s="73" t="s">
        <v>32</v>
      </c>
      <c r="AJ24" s="73" t="s">
        <v>32</v>
      </c>
      <c r="AK24" s="73" t="n">
        <v>1</v>
      </c>
      <c r="AL24" s="73" t="s">
        <v>32</v>
      </c>
      <c r="AM24" s="73" t="s">
        <v>32</v>
      </c>
      <c r="AN24" s="73" t="n">
        <v>0</v>
      </c>
      <c r="AO24" s="73" t="s">
        <v>32</v>
      </c>
      <c r="AP24" s="73" t="s">
        <v>32</v>
      </c>
      <c r="AQ24" s="73" t="s">
        <v>32</v>
      </c>
      <c r="AR24" s="73" t="s">
        <v>32</v>
      </c>
      <c r="AS24" s="73" t="s">
        <v>32</v>
      </c>
      <c r="AT24" s="73" t="s">
        <v>32</v>
      </c>
      <c r="AU24" s="73" t="s">
        <v>32</v>
      </c>
      <c r="AV24" s="73" t="s">
        <v>32</v>
      </c>
      <c r="AW24" s="73" t="s">
        <v>32</v>
      </c>
      <c r="AX24" s="73" t="s">
        <v>32</v>
      </c>
      <c r="AY24" s="73" t="s">
        <v>32</v>
      </c>
      <c r="AZ24" s="73" t="s">
        <v>32</v>
      </c>
      <c r="BA24" s="73" t="s">
        <v>32</v>
      </c>
      <c r="BB24" s="17" t="s">
        <v>32</v>
      </c>
      <c r="BC24" s="17" t="s">
        <v>32</v>
      </c>
      <c r="BD24" s="17" t="s">
        <v>32</v>
      </c>
      <c r="BE24" s="17" t="s">
        <v>32</v>
      </c>
      <c r="BF24" s="17" t="s">
        <v>32</v>
      </c>
      <c r="BG24" s="17" t="s">
        <v>32</v>
      </c>
      <c r="BH24" s="17" t="s">
        <v>32</v>
      </c>
      <c r="BI24" s="17" t="s">
        <v>32</v>
      </c>
      <c r="BJ24" s="17" t="s">
        <v>32</v>
      </c>
      <c r="BK24" s="17" t="s">
        <v>32</v>
      </c>
      <c r="BL24" s="17" t="s">
        <v>32</v>
      </c>
      <c r="BM24" s="17" t="n">
        <f aca="false">SUM(V24:BL24)</f>
        <v>10</v>
      </c>
      <c r="BN24" s="17" t="n">
        <f aca="false">IF(BM24&lt;1,0,(SUM(V24:BL24))/((43-(COUNTIF(V24:BL24,"N/A")))))</f>
        <v>1.42857142857143</v>
      </c>
      <c r="BO24" s="17"/>
      <c r="BP24" s="17"/>
      <c r="BQ24" s="17"/>
    </row>
    <row r="25" customFormat="false" ht="12.75" hidden="false" customHeight="false" outlineLevel="0" collapsed="false">
      <c r="A25" s="71" t="s">
        <v>168</v>
      </c>
      <c r="B25" s="72" t="s">
        <v>165</v>
      </c>
      <c r="C25" s="17" t="s">
        <v>1600</v>
      </c>
      <c r="D25" s="17" t="s">
        <v>1592</v>
      </c>
      <c r="E25" s="17" t="s">
        <v>1602</v>
      </c>
      <c r="F25" s="17" t="s">
        <v>1588</v>
      </c>
      <c r="G25" s="17" t="s">
        <v>1602</v>
      </c>
      <c r="H25" s="17" t="s">
        <v>1589</v>
      </c>
      <c r="I25" s="17" t="s">
        <v>1607</v>
      </c>
      <c r="J25" s="17" t="s">
        <v>1607</v>
      </c>
      <c r="K25" s="17" t="s">
        <v>1597</v>
      </c>
      <c r="L25" s="17" t="s">
        <v>32</v>
      </c>
      <c r="M25" s="17" t="s">
        <v>32</v>
      </c>
      <c r="N25" s="17" t="s">
        <v>32</v>
      </c>
      <c r="O25" s="17" t="s">
        <v>32</v>
      </c>
      <c r="P25" s="17" t="s">
        <v>32</v>
      </c>
      <c r="Q25" s="17" t="s">
        <v>32</v>
      </c>
      <c r="R25" s="17" t="s">
        <v>32</v>
      </c>
      <c r="S25" s="17" t="s">
        <v>32</v>
      </c>
      <c r="T25" s="17" t="s">
        <v>32</v>
      </c>
      <c r="U25" s="51" t="s">
        <v>32</v>
      </c>
      <c r="V25" s="73" t="n">
        <v>1</v>
      </c>
      <c r="W25" s="73" t="s">
        <v>32</v>
      </c>
      <c r="X25" s="73" t="s">
        <v>32</v>
      </c>
      <c r="Y25" s="73" t="s">
        <v>32</v>
      </c>
      <c r="Z25" s="73" t="n">
        <v>3</v>
      </c>
      <c r="AA25" s="73" t="n">
        <v>3</v>
      </c>
      <c r="AB25" s="73" t="s">
        <v>32</v>
      </c>
      <c r="AC25" s="73" t="s">
        <v>32</v>
      </c>
      <c r="AD25" s="73" t="n">
        <v>3</v>
      </c>
      <c r="AE25" s="73" t="s">
        <v>32</v>
      </c>
      <c r="AF25" s="73" t="s">
        <v>32</v>
      </c>
      <c r="AG25" s="73" t="s">
        <v>32</v>
      </c>
      <c r="AH25" s="73" t="n">
        <v>1</v>
      </c>
      <c r="AI25" s="73" t="s">
        <v>32</v>
      </c>
      <c r="AJ25" s="73" t="s">
        <v>32</v>
      </c>
      <c r="AK25" s="73" t="n">
        <v>1</v>
      </c>
      <c r="AL25" s="73" t="s">
        <v>32</v>
      </c>
      <c r="AM25" s="73" t="s">
        <v>32</v>
      </c>
      <c r="AN25" s="73" t="n">
        <v>1</v>
      </c>
      <c r="AO25" s="73" t="s">
        <v>32</v>
      </c>
      <c r="AP25" s="73" t="s">
        <v>32</v>
      </c>
      <c r="AQ25" s="73" t="n">
        <v>1</v>
      </c>
      <c r="AR25" s="73" t="s">
        <v>32</v>
      </c>
      <c r="AS25" s="73" t="s">
        <v>32</v>
      </c>
      <c r="AT25" s="73" t="s">
        <v>32</v>
      </c>
      <c r="AU25" s="73" t="n">
        <v>1</v>
      </c>
      <c r="AV25" s="73" t="s">
        <v>32</v>
      </c>
      <c r="AW25" s="73" t="n">
        <v>1</v>
      </c>
      <c r="AX25" s="73" t="s">
        <v>32</v>
      </c>
      <c r="AY25" s="73" t="s">
        <v>32</v>
      </c>
      <c r="AZ25" s="73" t="s">
        <v>32</v>
      </c>
      <c r="BA25" s="73" t="s">
        <v>32</v>
      </c>
      <c r="BB25" s="17" t="s">
        <v>32</v>
      </c>
      <c r="BC25" s="17" t="s">
        <v>32</v>
      </c>
      <c r="BD25" s="17" t="s">
        <v>32</v>
      </c>
      <c r="BE25" s="17" t="s">
        <v>32</v>
      </c>
      <c r="BF25" s="17" t="s">
        <v>32</v>
      </c>
      <c r="BG25" s="17" t="s">
        <v>32</v>
      </c>
      <c r="BH25" s="17" t="s">
        <v>32</v>
      </c>
      <c r="BI25" s="17" t="s">
        <v>32</v>
      </c>
      <c r="BJ25" s="17" t="s">
        <v>32</v>
      </c>
      <c r="BK25" s="17" t="s">
        <v>32</v>
      </c>
      <c r="BL25" s="17" t="s">
        <v>32</v>
      </c>
      <c r="BM25" s="17" t="n">
        <f aca="false">SUM(V25:BL25)</f>
        <v>16</v>
      </c>
      <c r="BN25" s="17" t="n">
        <f aca="false">IF(BM25&lt;1,0,(SUM(V25:BL25))/((43-(COUNTIF(V25:BL25,"N/A")))))</f>
        <v>1.6</v>
      </c>
      <c r="BO25" s="17"/>
      <c r="BP25" s="17"/>
      <c r="BQ25" s="17"/>
    </row>
    <row r="26" customFormat="false" ht="12.75" hidden="false" customHeight="false" outlineLevel="0" collapsed="false">
      <c r="A26" s="71" t="s">
        <v>171</v>
      </c>
      <c r="B26" s="72" t="s">
        <v>165</v>
      </c>
      <c r="C26" s="17" t="s">
        <v>1591</v>
      </c>
      <c r="D26" s="17" t="s">
        <v>1591</v>
      </c>
      <c r="E26" s="17" t="s">
        <v>1593</v>
      </c>
      <c r="F26" s="17" t="s">
        <v>1594</v>
      </c>
      <c r="G26" s="17" t="s">
        <v>1602</v>
      </c>
      <c r="H26" s="17" t="s">
        <v>1607</v>
      </c>
      <c r="I26" s="17" t="s">
        <v>1594</v>
      </c>
      <c r="J26" s="17" t="s">
        <v>1607</v>
      </c>
      <c r="K26" s="17" t="s">
        <v>1593</v>
      </c>
      <c r="L26" s="17" t="s">
        <v>1598</v>
      </c>
      <c r="M26" s="17" t="s">
        <v>1593</v>
      </c>
      <c r="N26" s="17" t="s">
        <v>1601</v>
      </c>
      <c r="O26" s="17" t="s">
        <v>32</v>
      </c>
      <c r="P26" s="17" t="s">
        <v>32</v>
      </c>
      <c r="Q26" s="17" t="s">
        <v>32</v>
      </c>
      <c r="R26" s="17" t="s">
        <v>32</v>
      </c>
      <c r="S26" s="17" t="s">
        <v>32</v>
      </c>
      <c r="T26" s="17" t="s">
        <v>32</v>
      </c>
      <c r="U26" s="51" t="s">
        <v>32</v>
      </c>
      <c r="V26" s="73" t="n">
        <v>1</v>
      </c>
      <c r="W26" s="73" t="s">
        <v>32</v>
      </c>
      <c r="X26" s="73" t="s">
        <v>32</v>
      </c>
      <c r="Y26" s="73" t="s">
        <v>32</v>
      </c>
      <c r="Z26" s="73" t="n">
        <v>1</v>
      </c>
      <c r="AA26" s="73" t="s">
        <v>32</v>
      </c>
      <c r="AB26" s="73" t="s">
        <v>32</v>
      </c>
      <c r="AC26" s="73" t="s">
        <v>32</v>
      </c>
      <c r="AD26" s="73" t="n">
        <v>1</v>
      </c>
      <c r="AE26" s="73" t="s">
        <v>32</v>
      </c>
      <c r="AF26" s="73" t="s">
        <v>32</v>
      </c>
      <c r="AG26" s="73" t="s">
        <v>32</v>
      </c>
      <c r="AH26" s="73" t="n">
        <v>1</v>
      </c>
      <c r="AI26" s="73" t="s">
        <v>32</v>
      </c>
      <c r="AJ26" s="73" t="s">
        <v>32</v>
      </c>
      <c r="AK26" s="73" t="n">
        <v>2</v>
      </c>
      <c r="AL26" s="73" t="s">
        <v>32</v>
      </c>
      <c r="AM26" s="73" t="s">
        <v>32</v>
      </c>
      <c r="AN26" s="73" t="n">
        <v>0</v>
      </c>
      <c r="AO26" s="73" t="s">
        <v>32</v>
      </c>
      <c r="AP26" s="73" t="s">
        <v>32</v>
      </c>
      <c r="AQ26" s="73" t="n">
        <v>1</v>
      </c>
      <c r="AR26" s="73" t="n">
        <v>1</v>
      </c>
      <c r="AS26" s="73" t="s">
        <v>32</v>
      </c>
      <c r="AT26" s="73" t="s">
        <v>32</v>
      </c>
      <c r="AU26" s="73" t="n">
        <v>0</v>
      </c>
      <c r="AV26" s="73" t="s">
        <v>32</v>
      </c>
      <c r="AW26" s="73" t="n">
        <v>1</v>
      </c>
      <c r="AX26" s="73" t="s">
        <v>32</v>
      </c>
      <c r="AY26" s="73" t="s">
        <v>32</v>
      </c>
      <c r="AZ26" s="73" t="n">
        <v>0</v>
      </c>
      <c r="BA26" s="73" t="s">
        <v>32</v>
      </c>
      <c r="BB26" s="17" t="n">
        <v>1</v>
      </c>
      <c r="BC26" s="17" t="s">
        <v>32</v>
      </c>
      <c r="BD26" s="17" t="n">
        <v>2</v>
      </c>
      <c r="BE26" s="17" t="s">
        <v>32</v>
      </c>
      <c r="BF26" s="17" t="s">
        <v>32</v>
      </c>
      <c r="BG26" s="17" t="s">
        <v>32</v>
      </c>
      <c r="BH26" s="17" t="s">
        <v>32</v>
      </c>
      <c r="BI26" s="17" t="s">
        <v>32</v>
      </c>
      <c r="BJ26" s="17" t="s">
        <v>32</v>
      </c>
      <c r="BK26" s="17" t="s">
        <v>32</v>
      </c>
      <c r="BL26" s="17" t="s">
        <v>32</v>
      </c>
      <c r="BM26" s="17" t="n">
        <f aca="false">SUM(V26:BL26)</f>
        <v>12</v>
      </c>
      <c r="BN26" s="17" t="n">
        <f aca="false">IF(BM26&lt;1,0,(SUM(V26:BL26))/((43-(COUNTIF(V26:BL26,"N/A")))))</f>
        <v>0.923076923076923</v>
      </c>
      <c r="BO26" s="17"/>
      <c r="BP26" s="17"/>
      <c r="BQ26" s="17"/>
    </row>
    <row r="27" customFormat="false" ht="12.75" hidden="false" customHeight="false" outlineLevel="0" collapsed="false">
      <c r="A27" s="71" t="s">
        <v>174</v>
      </c>
      <c r="B27" s="72" t="s">
        <v>165</v>
      </c>
      <c r="C27" s="17" t="s">
        <v>1593</v>
      </c>
      <c r="D27" s="17" t="s">
        <v>1594</v>
      </c>
      <c r="E27" s="17" t="s">
        <v>1591</v>
      </c>
      <c r="F27" s="17" t="s">
        <v>1591</v>
      </c>
      <c r="G27" s="17" t="s">
        <v>1610</v>
      </c>
      <c r="H27" s="17" t="s">
        <v>1611</v>
      </c>
      <c r="I27" s="17" t="s">
        <v>1602</v>
      </c>
      <c r="J27" s="17" t="s">
        <v>1602</v>
      </c>
      <c r="K27" s="17" t="s">
        <v>1610</v>
      </c>
      <c r="L27" s="17" t="s">
        <v>1594</v>
      </c>
      <c r="M27" s="17" t="s">
        <v>1594</v>
      </c>
      <c r="N27" s="17" t="s">
        <v>1597</v>
      </c>
      <c r="O27" s="17" t="s">
        <v>1597</v>
      </c>
      <c r="P27" s="17" t="s">
        <v>1597</v>
      </c>
      <c r="Q27" s="17" t="s">
        <v>1597</v>
      </c>
      <c r="R27" s="17" t="s">
        <v>32</v>
      </c>
      <c r="S27" s="17" t="s">
        <v>32</v>
      </c>
      <c r="T27" s="17" t="s">
        <v>32</v>
      </c>
      <c r="U27" s="51" t="s">
        <v>32</v>
      </c>
      <c r="V27" s="73" t="n">
        <v>1</v>
      </c>
      <c r="W27" s="73" t="s">
        <v>32</v>
      </c>
      <c r="X27" s="73" t="s">
        <v>32</v>
      </c>
      <c r="Y27" s="73" t="s">
        <v>32</v>
      </c>
      <c r="Z27" s="73" t="n">
        <v>1</v>
      </c>
      <c r="AA27" s="73" t="s">
        <v>32</v>
      </c>
      <c r="AB27" s="73" t="s">
        <v>32</v>
      </c>
      <c r="AC27" s="73" t="s">
        <v>32</v>
      </c>
      <c r="AD27" s="73" t="n">
        <v>1</v>
      </c>
      <c r="AE27" s="73" t="s">
        <v>32</v>
      </c>
      <c r="AF27" s="73" t="s">
        <v>32</v>
      </c>
      <c r="AG27" s="73" t="s">
        <v>32</v>
      </c>
      <c r="AH27" s="73" t="n">
        <v>0</v>
      </c>
      <c r="AI27" s="73" t="s">
        <v>32</v>
      </c>
      <c r="AJ27" s="73" t="s">
        <v>32</v>
      </c>
      <c r="AK27" s="73" t="n">
        <v>1</v>
      </c>
      <c r="AL27" s="73" t="s">
        <v>32</v>
      </c>
      <c r="AM27" s="73" t="s">
        <v>32</v>
      </c>
      <c r="AN27" s="73" t="n">
        <v>1</v>
      </c>
      <c r="AO27" s="73" t="s">
        <v>32</v>
      </c>
      <c r="AP27" s="73" t="s">
        <v>32</v>
      </c>
      <c r="AQ27" s="73" t="n">
        <v>1</v>
      </c>
      <c r="AR27" s="73" t="s">
        <v>32</v>
      </c>
      <c r="AS27" s="73" t="s">
        <v>32</v>
      </c>
      <c r="AT27" s="73" t="s">
        <v>32</v>
      </c>
      <c r="AU27" s="73" t="n">
        <v>1</v>
      </c>
      <c r="AV27" s="73" t="s">
        <v>32</v>
      </c>
      <c r="AW27" s="73" t="n">
        <v>1</v>
      </c>
      <c r="AX27" s="73" t="n">
        <v>1</v>
      </c>
      <c r="AY27" s="73" t="s">
        <v>32</v>
      </c>
      <c r="AZ27" s="73" t="n">
        <v>0</v>
      </c>
      <c r="BA27" s="73" t="s">
        <v>32</v>
      </c>
      <c r="BB27" s="17" t="n">
        <v>1</v>
      </c>
      <c r="BC27" s="17" t="s">
        <v>32</v>
      </c>
      <c r="BD27" s="17" t="n">
        <v>1</v>
      </c>
      <c r="BE27" s="17" t="s">
        <v>32</v>
      </c>
      <c r="BF27" s="17" t="n">
        <v>1</v>
      </c>
      <c r="BG27" s="17" t="n">
        <v>0</v>
      </c>
      <c r="BH27" s="17" t="n">
        <v>2</v>
      </c>
      <c r="BI27" s="17" t="s">
        <v>32</v>
      </c>
      <c r="BJ27" s="17" t="s">
        <v>32</v>
      </c>
      <c r="BK27" s="17" t="s">
        <v>32</v>
      </c>
      <c r="BL27" s="17" t="s">
        <v>32</v>
      </c>
      <c r="BM27" s="17" t="n">
        <f aca="false">SUM(V27:BL27)</f>
        <v>14</v>
      </c>
      <c r="BN27" s="17" t="n">
        <f aca="false">IF(BM27&lt;1,0,(SUM(V27:BL27))/((43-(COUNTIF(V27:BL27,"N/A")))))</f>
        <v>0.875</v>
      </c>
      <c r="BO27" s="17"/>
      <c r="BP27" s="17"/>
      <c r="BQ27" s="17"/>
    </row>
    <row r="28" customFormat="false" ht="12.75" hidden="false" customHeight="false" outlineLevel="0" collapsed="false">
      <c r="A28" s="71" t="s">
        <v>177</v>
      </c>
      <c r="B28" s="72" t="s">
        <v>165</v>
      </c>
      <c r="C28" s="17" t="s">
        <v>1601</v>
      </c>
      <c r="D28" s="17" t="s">
        <v>1611</v>
      </c>
      <c r="E28" s="17" t="s">
        <v>1594</v>
      </c>
      <c r="F28" s="17" t="s">
        <v>1586</v>
      </c>
      <c r="G28" s="17" t="s">
        <v>1597</v>
      </c>
      <c r="H28" s="17" t="s">
        <v>1597</v>
      </c>
      <c r="I28" s="17" t="s">
        <v>1602</v>
      </c>
      <c r="J28" s="17" t="s">
        <v>1594</v>
      </c>
      <c r="K28" s="17" t="s">
        <v>1594</v>
      </c>
      <c r="L28" s="17" t="s">
        <v>32</v>
      </c>
      <c r="M28" s="17" t="s">
        <v>32</v>
      </c>
      <c r="N28" s="17" t="s">
        <v>32</v>
      </c>
      <c r="O28" s="17" t="s">
        <v>32</v>
      </c>
      <c r="P28" s="17" t="s">
        <v>32</v>
      </c>
      <c r="Q28" s="17" t="s">
        <v>32</v>
      </c>
      <c r="R28" s="17" t="s">
        <v>32</v>
      </c>
      <c r="S28" s="17" t="s">
        <v>32</v>
      </c>
      <c r="T28" s="17" t="s">
        <v>32</v>
      </c>
      <c r="U28" s="51" t="s">
        <v>32</v>
      </c>
      <c r="V28" s="73" t="n">
        <v>0</v>
      </c>
      <c r="W28" s="73" t="s">
        <v>32</v>
      </c>
      <c r="X28" s="73" t="s">
        <v>32</v>
      </c>
      <c r="Y28" s="73" t="s">
        <v>32</v>
      </c>
      <c r="Z28" s="73" t="n">
        <v>0</v>
      </c>
      <c r="AA28" s="73" t="s">
        <v>32</v>
      </c>
      <c r="AB28" s="73" t="s">
        <v>32</v>
      </c>
      <c r="AC28" s="73" t="s">
        <v>32</v>
      </c>
      <c r="AD28" s="73" t="n">
        <v>1</v>
      </c>
      <c r="AE28" s="73" t="n">
        <v>1</v>
      </c>
      <c r="AF28" s="73" t="s">
        <v>32</v>
      </c>
      <c r="AG28" s="73" t="s">
        <v>32</v>
      </c>
      <c r="AH28" s="73" t="n">
        <v>1</v>
      </c>
      <c r="AI28" s="73" t="s">
        <v>32</v>
      </c>
      <c r="AJ28" s="73" t="s">
        <v>32</v>
      </c>
      <c r="AK28" s="73" t="n">
        <v>1</v>
      </c>
      <c r="AL28" s="73" t="s">
        <v>32</v>
      </c>
      <c r="AM28" s="73" t="s">
        <v>32</v>
      </c>
      <c r="AN28" s="73" t="n">
        <v>1</v>
      </c>
      <c r="AO28" s="73" t="s">
        <v>32</v>
      </c>
      <c r="AP28" s="73" t="s">
        <v>32</v>
      </c>
      <c r="AQ28" s="73" t="n">
        <v>1</v>
      </c>
      <c r="AR28" s="73" t="s">
        <v>32</v>
      </c>
      <c r="AS28" s="73" t="s">
        <v>32</v>
      </c>
      <c r="AT28" s="73" t="s">
        <v>32</v>
      </c>
      <c r="AU28" s="73" t="n">
        <v>0</v>
      </c>
      <c r="AV28" s="73" t="s">
        <v>32</v>
      </c>
      <c r="AW28" s="73" t="s">
        <v>32</v>
      </c>
      <c r="AX28" s="73" t="s">
        <v>32</v>
      </c>
      <c r="AY28" s="73" t="s">
        <v>32</v>
      </c>
      <c r="AZ28" s="73" t="s">
        <v>32</v>
      </c>
      <c r="BA28" s="73" t="s">
        <v>32</v>
      </c>
      <c r="BB28" s="17" t="s">
        <v>32</v>
      </c>
      <c r="BC28" s="17" t="s">
        <v>32</v>
      </c>
      <c r="BD28" s="17" t="s">
        <v>32</v>
      </c>
      <c r="BE28" s="17" t="s">
        <v>32</v>
      </c>
      <c r="BF28" s="17" t="s">
        <v>32</v>
      </c>
      <c r="BG28" s="17" t="s">
        <v>32</v>
      </c>
      <c r="BH28" s="17" t="s">
        <v>32</v>
      </c>
      <c r="BI28" s="17" t="s">
        <v>32</v>
      </c>
      <c r="BJ28" s="17" t="s">
        <v>32</v>
      </c>
      <c r="BK28" s="17" t="s">
        <v>32</v>
      </c>
      <c r="BL28" s="17" t="s">
        <v>32</v>
      </c>
      <c r="BM28" s="17" t="n">
        <f aca="false">SUM(V28:BL28)</f>
        <v>6</v>
      </c>
      <c r="BN28" s="17" t="n">
        <f aca="false">IF(BM28&lt;1,0,(SUM(V28:BL28))/((43-(COUNTIF(V28:BL28,"N/A")))))</f>
        <v>0.666666666666667</v>
      </c>
      <c r="BO28" s="17"/>
      <c r="BP28" s="17"/>
      <c r="BQ28" s="17"/>
    </row>
    <row r="29" customFormat="false" ht="12.75" hidden="false" customHeight="false" outlineLevel="0" collapsed="false">
      <c r="A29" s="71" t="s">
        <v>181</v>
      </c>
      <c r="B29" s="72" t="s">
        <v>165</v>
      </c>
      <c r="C29" s="17" t="s">
        <v>1597</v>
      </c>
      <c r="D29" s="17" t="s">
        <v>1601</v>
      </c>
      <c r="E29" s="17" t="s">
        <v>1601</v>
      </c>
      <c r="F29" s="17" t="s">
        <v>1597</v>
      </c>
      <c r="G29" s="17" t="s">
        <v>1601</v>
      </c>
      <c r="H29" s="17" t="s">
        <v>1597</v>
      </c>
      <c r="I29" s="17" t="s">
        <v>1591</v>
      </c>
      <c r="J29" s="17" t="s">
        <v>1602</v>
      </c>
      <c r="K29" s="17" t="s">
        <v>1594</v>
      </c>
      <c r="L29" s="17" t="s">
        <v>1597</v>
      </c>
      <c r="M29" s="17" t="s">
        <v>1586</v>
      </c>
      <c r="N29" s="17" t="s">
        <v>1597</v>
      </c>
      <c r="O29" s="17" t="s">
        <v>32</v>
      </c>
      <c r="P29" s="17" t="s">
        <v>32</v>
      </c>
      <c r="Q29" s="17" t="s">
        <v>32</v>
      </c>
      <c r="R29" s="17" t="s">
        <v>32</v>
      </c>
      <c r="S29" s="17" t="s">
        <v>32</v>
      </c>
      <c r="T29" s="17" t="s">
        <v>32</v>
      </c>
      <c r="U29" s="51" t="s">
        <v>32</v>
      </c>
      <c r="V29" s="73" t="n">
        <v>0</v>
      </c>
      <c r="W29" s="73" t="s">
        <v>32</v>
      </c>
      <c r="X29" s="73" t="s">
        <v>32</v>
      </c>
      <c r="Y29" s="73" t="s">
        <v>32</v>
      </c>
      <c r="Z29" s="73" t="n">
        <v>0</v>
      </c>
      <c r="AA29" s="73" t="s">
        <v>32</v>
      </c>
      <c r="AB29" s="73" t="s">
        <v>32</v>
      </c>
      <c r="AC29" s="73" t="s">
        <v>32</v>
      </c>
      <c r="AD29" s="73" t="n">
        <v>0</v>
      </c>
      <c r="AE29" s="73" t="s">
        <v>32</v>
      </c>
      <c r="AF29" s="73" t="s">
        <v>32</v>
      </c>
      <c r="AG29" s="73" t="s">
        <v>32</v>
      </c>
      <c r="AH29" s="73" t="n">
        <v>0</v>
      </c>
      <c r="AI29" s="73" t="s">
        <v>32</v>
      </c>
      <c r="AJ29" s="73" t="s">
        <v>32</v>
      </c>
      <c r="AK29" s="73" t="n">
        <v>0</v>
      </c>
      <c r="AL29" s="73" t="s">
        <v>32</v>
      </c>
      <c r="AM29" s="73" t="s">
        <v>32</v>
      </c>
      <c r="AN29" s="73" t="n">
        <v>0</v>
      </c>
      <c r="AO29" s="73" t="s">
        <v>32</v>
      </c>
      <c r="AP29" s="73" t="s">
        <v>32</v>
      </c>
      <c r="AQ29" s="73" t="n">
        <v>0</v>
      </c>
      <c r="AR29" s="73" t="s">
        <v>32</v>
      </c>
      <c r="AS29" s="73" t="s">
        <v>32</v>
      </c>
      <c r="AT29" s="73" t="s">
        <v>32</v>
      </c>
      <c r="AU29" s="73" t="n">
        <v>0</v>
      </c>
      <c r="AV29" s="73" t="s">
        <v>32</v>
      </c>
      <c r="AW29" s="73" t="n">
        <v>1</v>
      </c>
      <c r="AX29" s="73" t="s">
        <v>32</v>
      </c>
      <c r="AY29" s="73" t="s">
        <v>32</v>
      </c>
      <c r="AZ29" s="73" t="n">
        <v>0</v>
      </c>
      <c r="BA29" s="73" t="s">
        <v>32</v>
      </c>
      <c r="BB29" s="17" t="n">
        <v>0</v>
      </c>
      <c r="BC29" s="17" t="s">
        <v>32</v>
      </c>
      <c r="BD29" s="17" t="n">
        <v>1</v>
      </c>
      <c r="BE29" s="17" t="s">
        <v>32</v>
      </c>
      <c r="BF29" s="17" t="s">
        <v>32</v>
      </c>
      <c r="BG29" s="17" t="s">
        <v>32</v>
      </c>
      <c r="BH29" s="17" t="s">
        <v>32</v>
      </c>
      <c r="BI29" s="17" t="s">
        <v>32</v>
      </c>
      <c r="BJ29" s="17" t="s">
        <v>32</v>
      </c>
      <c r="BK29" s="17" t="s">
        <v>32</v>
      </c>
      <c r="BL29" s="17" t="s">
        <v>32</v>
      </c>
      <c r="BM29" s="17" t="n">
        <f aca="false">SUM(V29:BL29)</f>
        <v>2</v>
      </c>
      <c r="BN29" s="17" t="n">
        <f aca="false">IF(BM29&lt;1,0,(SUM(V29:BL29))/((43-(COUNTIF(V29:BL29,"N/A")))))</f>
        <v>0.166666666666667</v>
      </c>
      <c r="BO29" s="17"/>
      <c r="BP29" s="17"/>
      <c r="BQ29" s="17"/>
    </row>
    <row r="30" customFormat="false" ht="12.8" hidden="false" customHeight="false" outlineLevel="0" collapsed="false">
      <c r="A30" s="71" t="s">
        <v>184</v>
      </c>
      <c r="B30" s="72" t="s">
        <v>165</v>
      </c>
      <c r="C30" s="17" t="s">
        <v>1594</v>
      </c>
      <c r="D30" s="17" t="s">
        <v>1602</v>
      </c>
      <c r="E30" s="17" t="s">
        <v>1586</v>
      </c>
      <c r="F30" s="17" t="s">
        <v>1611</v>
      </c>
      <c r="G30" s="17" t="s">
        <v>1597</v>
      </c>
      <c r="H30" s="17" t="s">
        <v>1591</v>
      </c>
      <c r="I30" s="17" t="s">
        <v>1611</v>
      </c>
      <c r="J30" s="17" t="s">
        <v>1597</v>
      </c>
      <c r="K30" s="17" t="s">
        <v>1591</v>
      </c>
      <c r="L30" s="17" t="s">
        <v>1597</v>
      </c>
      <c r="M30" s="17" t="s">
        <v>1597</v>
      </c>
      <c r="N30" s="17" t="s">
        <v>32</v>
      </c>
      <c r="O30" s="17" t="s">
        <v>32</v>
      </c>
      <c r="P30" s="17" t="s">
        <v>32</v>
      </c>
      <c r="Q30" s="17" t="s">
        <v>32</v>
      </c>
      <c r="R30" s="17" t="s">
        <v>32</v>
      </c>
      <c r="S30" s="17" t="s">
        <v>32</v>
      </c>
      <c r="T30" s="17" t="s">
        <v>32</v>
      </c>
      <c r="U30" s="51" t="s">
        <v>32</v>
      </c>
      <c r="V30" s="73" t="n">
        <v>1</v>
      </c>
      <c r="W30" s="73" t="s">
        <v>32</v>
      </c>
      <c r="X30" s="73" t="s">
        <v>32</v>
      </c>
      <c r="Y30" s="73" t="s">
        <v>32</v>
      </c>
      <c r="Z30" s="73" t="n">
        <v>0</v>
      </c>
      <c r="AA30" s="73" t="s">
        <v>32</v>
      </c>
      <c r="AB30" s="73" t="s">
        <v>32</v>
      </c>
      <c r="AC30" s="73" t="s">
        <v>32</v>
      </c>
      <c r="AD30" s="73" t="n">
        <v>0</v>
      </c>
      <c r="AE30" s="73" t="s">
        <v>32</v>
      </c>
      <c r="AF30" s="73" t="s">
        <v>32</v>
      </c>
      <c r="AG30" s="73" t="s">
        <v>32</v>
      </c>
      <c r="AH30" s="73" t="n">
        <v>0</v>
      </c>
      <c r="AI30" s="73" t="s">
        <v>32</v>
      </c>
      <c r="AJ30" s="73" t="s">
        <v>32</v>
      </c>
      <c r="AK30" s="73" t="n">
        <v>0</v>
      </c>
      <c r="AL30" s="73" t="s">
        <v>32</v>
      </c>
      <c r="AM30" s="73" t="s">
        <v>32</v>
      </c>
      <c r="AN30" s="73" t="n">
        <v>1</v>
      </c>
      <c r="AO30" s="73" t="s">
        <v>32</v>
      </c>
      <c r="AP30" s="73" t="s">
        <v>32</v>
      </c>
      <c r="AQ30" s="73" t="n">
        <v>0</v>
      </c>
      <c r="AR30" s="73" t="s">
        <v>32</v>
      </c>
      <c r="AS30" s="73" t="s">
        <v>32</v>
      </c>
      <c r="AT30" s="73" t="s">
        <v>32</v>
      </c>
      <c r="AU30" s="73" t="n">
        <v>0</v>
      </c>
      <c r="AV30" s="73" t="s">
        <v>32</v>
      </c>
      <c r="AW30" s="73" t="n">
        <v>0</v>
      </c>
      <c r="AX30" s="73" t="s">
        <v>32</v>
      </c>
      <c r="AY30" s="73" t="s">
        <v>32</v>
      </c>
      <c r="AZ30" s="73" t="n">
        <v>0</v>
      </c>
      <c r="BA30" s="73" t="s">
        <v>32</v>
      </c>
      <c r="BB30" s="17" t="n">
        <v>1</v>
      </c>
      <c r="BC30" s="17" t="s">
        <v>32</v>
      </c>
      <c r="BD30" s="17" t="s">
        <v>32</v>
      </c>
      <c r="BE30" s="17" t="s">
        <v>32</v>
      </c>
      <c r="BF30" s="17" t="s">
        <v>32</v>
      </c>
      <c r="BG30" s="17" t="s">
        <v>32</v>
      </c>
      <c r="BH30" s="17" t="s">
        <v>32</v>
      </c>
      <c r="BI30" s="17" t="s">
        <v>32</v>
      </c>
      <c r="BJ30" s="17" t="s">
        <v>32</v>
      </c>
      <c r="BK30" s="17" t="s">
        <v>32</v>
      </c>
      <c r="BL30" s="17" t="s">
        <v>32</v>
      </c>
      <c r="BM30" s="17" t="n">
        <f aca="false">SUM(V30:BL30)</f>
        <v>3</v>
      </c>
      <c r="BN30" s="17" t="n">
        <f aca="false">IF(BM30&lt;1,0,(SUM(V30:BL30))/((43-(COUNTIF(V30:BL30,"N/A")))))</f>
        <v>0.272727272727273</v>
      </c>
      <c r="BO30" s="17"/>
      <c r="BP30" s="17"/>
      <c r="BQ30" s="17"/>
    </row>
    <row r="31" customFormat="false" ht="12.75" hidden="false" customHeight="false" outlineLevel="0" collapsed="false">
      <c r="A31" s="71" t="s">
        <v>187</v>
      </c>
      <c r="B31" s="72" t="s">
        <v>102</v>
      </c>
      <c r="C31" s="17" t="s">
        <v>1597</v>
      </c>
      <c r="D31" s="17" t="s">
        <v>1591</v>
      </c>
      <c r="E31" s="17" t="s">
        <v>1607</v>
      </c>
      <c r="F31" s="17" t="s">
        <v>1597</v>
      </c>
      <c r="G31" s="17" t="s">
        <v>1607</v>
      </c>
      <c r="H31" s="17" t="s">
        <v>1602</v>
      </c>
      <c r="I31" s="17" t="s">
        <v>1587</v>
      </c>
      <c r="J31" s="17" t="s">
        <v>1607</v>
      </c>
      <c r="K31" s="17" t="s">
        <v>1597</v>
      </c>
      <c r="L31" s="17" t="s">
        <v>1597</v>
      </c>
      <c r="M31" s="17" t="s">
        <v>1597</v>
      </c>
      <c r="N31" s="17" t="s">
        <v>1594</v>
      </c>
      <c r="O31" s="17" t="s">
        <v>1607</v>
      </c>
      <c r="P31" s="17" t="s">
        <v>32</v>
      </c>
      <c r="Q31" s="17" t="s">
        <v>32</v>
      </c>
      <c r="R31" s="17" t="s">
        <v>32</v>
      </c>
      <c r="S31" s="17" t="s">
        <v>32</v>
      </c>
      <c r="T31" s="17" t="s">
        <v>32</v>
      </c>
      <c r="U31" s="51" t="s">
        <v>32</v>
      </c>
      <c r="V31" s="73" t="n">
        <v>1</v>
      </c>
      <c r="W31" s="73" t="s">
        <v>32</v>
      </c>
      <c r="X31" s="73" t="s">
        <v>32</v>
      </c>
      <c r="Y31" s="73" t="s">
        <v>32</v>
      </c>
      <c r="Z31" s="73" t="n">
        <v>0</v>
      </c>
      <c r="AA31" s="73" t="s">
        <v>32</v>
      </c>
      <c r="AB31" s="73" t="s">
        <v>32</v>
      </c>
      <c r="AC31" s="73" t="s">
        <v>32</v>
      </c>
      <c r="AD31" s="73" t="n">
        <v>0</v>
      </c>
      <c r="AE31" s="73" t="s">
        <v>32</v>
      </c>
      <c r="AF31" s="73" t="s">
        <v>32</v>
      </c>
      <c r="AG31" s="73" t="s">
        <v>32</v>
      </c>
      <c r="AH31" s="73" t="n">
        <v>0</v>
      </c>
      <c r="AI31" s="73" t="s">
        <v>32</v>
      </c>
      <c r="AJ31" s="73" t="s">
        <v>32</v>
      </c>
      <c r="AK31" s="73" t="n">
        <v>0</v>
      </c>
      <c r="AL31" s="73" t="s">
        <v>32</v>
      </c>
      <c r="AM31" s="73" t="s">
        <v>32</v>
      </c>
      <c r="AN31" s="73" t="n">
        <v>0</v>
      </c>
      <c r="AO31" s="73" t="s">
        <v>32</v>
      </c>
      <c r="AP31" s="73" t="s">
        <v>32</v>
      </c>
      <c r="AQ31" s="73" t="n">
        <v>0</v>
      </c>
      <c r="AR31" s="73" t="s">
        <v>32</v>
      </c>
      <c r="AS31" s="73" t="s">
        <v>32</v>
      </c>
      <c r="AT31" s="73" t="s">
        <v>32</v>
      </c>
      <c r="AU31" s="73" t="n">
        <v>1</v>
      </c>
      <c r="AV31" s="73" t="s">
        <v>32</v>
      </c>
      <c r="AW31" s="73" t="n">
        <v>1</v>
      </c>
      <c r="AX31" s="73" t="s">
        <v>32</v>
      </c>
      <c r="AY31" s="73" t="s">
        <v>32</v>
      </c>
      <c r="AZ31" s="73" t="n">
        <v>1</v>
      </c>
      <c r="BA31" s="73" t="s">
        <v>32</v>
      </c>
      <c r="BB31" s="17" t="n">
        <v>0</v>
      </c>
      <c r="BC31" s="17" t="s">
        <v>32</v>
      </c>
      <c r="BD31" s="17" t="n">
        <v>1</v>
      </c>
      <c r="BE31" s="17" t="s">
        <v>32</v>
      </c>
      <c r="BF31" s="17" t="n">
        <v>2</v>
      </c>
      <c r="BG31" s="17" t="s">
        <v>32</v>
      </c>
      <c r="BH31" s="17" t="s">
        <v>32</v>
      </c>
      <c r="BI31" s="17" t="s">
        <v>32</v>
      </c>
      <c r="BJ31" s="17" t="s">
        <v>32</v>
      </c>
      <c r="BK31" s="17" t="s">
        <v>32</v>
      </c>
      <c r="BL31" s="17" t="s">
        <v>32</v>
      </c>
      <c r="BM31" s="17" t="n">
        <f aca="false">SUM(V31:BL31)</f>
        <v>7</v>
      </c>
      <c r="BN31" s="17" t="n">
        <f aca="false">IF(BM31&lt;1,0,(SUM(V31:BL31))/((43-(COUNTIF(V31:BL31,"N/A")))))</f>
        <v>0.538461538461538</v>
      </c>
      <c r="BO31" s="17"/>
      <c r="BP31" s="17"/>
      <c r="BQ31" s="17"/>
    </row>
    <row r="32" customFormat="false" ht="12.75" hidden="false" customHeight="false" outlineLevel="0" collapsed="false">
      <c r="A32" s="71" t="s">
        <v>191</v>
      </c>
      <c r="B32" s="72" t="s">
        <v>102</v>
      </c>
      <c r="C32" s="17" t="s">
        <v>32</v>
      </c>
      <c r="D32" s="17" t="s">
        <v>32</v>
      </c>
      <c r="E32" s="17" t="s">
        <v>32</v>
      </c>
      <c r="F32" s="17" t="s">
        <v>32</v>
      </c>
      <c r="G32" s="17" t="s">
        <v>32</v>
      </c>
      <c r="H32" s="17" t="s">
        <v>32</v>
      </c>
      <c r="I32" s="17" t="s">
        <v>32</v>
      </c>
      <c r="J32" s="17" t="s">
        <v>32</v>
      </c>
      <c r="K32" s="17" t="s">
        <v>32</v>
      </c>
      <c r="L32" s="17" t="s">
        <v>32</v>
      </c>
      <c r="M32" s="17" t="s">
        <v>32</v>
      </c>
      <c r="N32" s="17" t="s">
        <v>32</v>
      </c>
      <c r="O32" s="17" t="s">
        <v>32</v>
      </c>
      <c r="P32" s="17" t="s">
        <v>32</v>
      </c>
      <c r="Q32" s="17" t="s">
        <v>32</v>
      </c>
      <c r="R32" s="17" t="s">
        <v>32</v>
      </c>
      <c r="S32" s="17" t="s">
        <v>32</v>
      </c>
      <c r="T32" s="17" t="s">
        <v>32</v>
      </c>
      <c r="U32" s="51" t="s">
        <v>32</v>
      </c>
      <c r="V32" s="73" t="s">
        <v>32</v>
      </c>
      <c r="W32" s="73" t="s">
        <v>32</v>
      </c>
      <c r="X32" s="73" t="s">
        <v>32</v>
      </c>
      <c r="Y32" s="73" t="s">
        <v>32</v>
      </c>
      <c r="Z32" s="73" t="s">
        <v>32</v>
      </c>
      <c r="AA32" s="73" t="s">
        <v>32</v>
      </c>
      <c r="AB32" s="73" t="s">
        <v>32</v>
      </c>
      <c r="AC32" s="73" t="s">
        <v>32</v>
      </c>
      <c r="AD32" s="73" t="s">
        <v>32</v>
      </c>
      <c r="AE32" s="73" t="s">
        <v>32</v>
      </c>
      <c r="AF32" s="73" t="s">
        <v>32</v>
      </c>
      <c r="AG32" s="73" t="s">
        <v>32</v>
      </c>
      <c r="AH32" s="73" t="s">
        <v>32</v>
      </c>
      <c r="AI32" s="73" t="s">
        <v>32</v>
      </c>
      <c r="AJ32" s="73" t="s">
        <v>32</v>
      </c>
      <c r="AK32" s="73" t="s">
        <v>32</v>
      </c>
      <c r="AL32" s="73" t="s">
        <v>32</v>
      </c>
      <c r="AM32" s="73" t="s">
        <v>32</v>
      </c>
      <c r="AN32" s="73" t="s">
        <v>32</v>
      </c>
      <c r="AO32" s="73" t="s">
        <v>32</v>
      </c>
      <c r="AP32" s="73" t="s">
        <v>32</v>
      </c>
      <c r="AQ32" s="73" t="s">
        <v>32</v>
      </c>
      <c r="AR32" s="73" t="s">
        <v>32</v>
      </c>
      <c r="AS32" s="73" t="s">
        <v>32</v>
      </c>
      <c r="AT32" s="73" t="s">
        <v>32</v>
      </c>
      <c r="AU32" s="73" t="s">
        <v>32</v>
      </c>
      <c r="AV32" s="73" t="s">
        <v>32</v>
      </c>
      <c r="AW32" s="73" t="s">
        <v>32</v>
      </c>
      <c r="AX32" s="73" t="s">
        <v>32</v>
      </c>
      <c r="AY32" s="73" t="s">
        <v>32</v>
      </c>
      <c r="AZ32" s="73" t="s">
        <v>32</v>
      </c>
      <c r="BA32" s="73" t="s">
        <v>32</v>
      </c>
      <c r="BB32" s="17" t="s">
        <v>32</v>
      </c>
      <c r="BC32" s="17" t="s">
        <v>32</v>
      </c>
      <c r="BD32" s="17" t="s">
        <v>32</v>
      </c>
      <c r="BE32" s="17" t="s">
        <v>32</v>
      </c>
      <c r="BF32" s="17" t="s">
        <v>32</v>
      </c>
      <c r="BG32" s="17" t="s">
        <v>32</v>
      </c>
      <c r="BH32" s="17" t="s">
        <v>32</v>
      </c>
      <c r="BI32" s="17" t="s">
        <v>32</v>
      </c>
      <c r="BJ32" s="17" t="s">
        <v>32</v>
      </c>
      <c r="BK32" s="17" t="s">
        <v>32</v>
      </c>
      <c r="BL32" s="17" t="s">
        <v>32</v>
      </c>
      <c r="BM32" s="17" t="n">
        <f aca="false">SUM(V32:BL32)</f>
        <v>0</v>
      </c>
      <c r="BN32" s="17" t="n">
        <f aca="false">IF(BM32&lt;1,0,(SUM(V32:BL32))/((43-(COUNTIF(V32:BL32,"N/A")))))</f>
        <v>0</v>
      </c>
      <c r="BO32" s="17"/>
      <c r="BP32" s="17"/>
      <c r="BQ32" s="17"/>
    </row>
    <row r="33" customFormat="false" ht="12.75" hidden="false" customHeight="false" outlineLevel="0" collapsed="false">
      <c r="A33" s="71" t="s">
        <v>193</v>
      </c>
      <c r="B33" s="72" t="s">
        <v>102</v>
      </c>
      <c r="C33" s="17" t="s">
        <v>32</v>
      </c>
      <c r="D33" s="17" t="s">
        <v>32</v>
      </c>
      <c r="E33" s="17" t="s">
        <v>32</v>
      </c>
      <c r="F33" s="17" t="s">
        <v>32</v>
      </c>
      <c r="G33" s="17" t="s">
        <v>32</v>
      </c>
      <c r="H33" s="17" t="s">
        <v>32</v>
      </c>
      <c r="I33" s="17" t="s">
        <v>32</v>
      </c>
      <c r="J33" s="17" t="s">
        <v>32</v>
      </c>
      <c r="K33" s="17" t="s">
        <v>32</v>
      </c>
      <c r="L33" s="17" t="s">
        <v>32</v>
      </c>
      <c r="M33" s="17" t="s">
        <v>32</v>
      </c>
      <c r="N33" s="17" t="s">
        <v>32</v>
      </c>
      <c r="O33" s="17" t="s">
        <v>32</v>
      </c>
      <c r="P33" s="17" t="s">
        <v>32</v>
      </c>
      <c r="Q33" s="17" t="s">
        <v>32</v>
      </c>
      <c r="R33" s="17" t="s">
        <v>32</v>
      </c>
      <c r="S33" s="17" t="s">
        <v>32</v>
      </c>
      <c r="T33" s="17" t="s">
        <v>32</v>
      </c>
      <c r="U33" s="51" t="s">
        <v>32</v>
      </c>
      <c r="V33" s="73" t="s">
        <v>32</v>
      </c>
      <c r="W33" s="73" t="s">
        <v>32</v>
      </c>
      <c r="X33" s="73" t="s">
        <v>32</v>
      </c>
      <c r="Y33" s="73" t="s">
        <v>32</v>
      </c>
      <c r="Z33" s="73" t="s">
        <v>32</v>
      </c>
      <c r="AA33" s="73" t="s">
        <v>32</v>
      </c>
      <c r="AB33" s="73" t="s">
        <v>32</v>
      </c>
      <c r="AC33" s="73" t="s">
        <v>32</v>
      </c>
      <c r="AD33" s="73" t="s">
        <v>32</v>
      </c>
      <c r="AE33" s="73" t="s">
        <v>32</v>
      </c>
      <c r="AF33" s="73" t="s">
        <v>32</v>
      </c>
      <c r="AG33" s="73" t="s">
        <v>32</v>
      </c>
      <c r="AH33" s="73" t="s">
        <v>32</v>
      </c>
      <c r="AI33" s="73" t="s">
        <v>32</v>
      </c>
      <c r="AJ33" s="73" t="s">
        <v>32</v>
      </c>
      <c r="AK33" s="73" t="s">
        <v>32</v>
      </c>
      <c r="AL33" s="73" t="s">
        <v>32</v>
      </c>
      <c r="AM33" s="73" t="s">
        <v>32</v>
      </c>
      <c r="AN33" s="73" t="s">
        <v>32</v>
      </c>
      <c r="AO33" s="73" t="s">
        <v>32</v>
      </c>
      <c r="AP33" s="73" t="s">
        <v>32</v>
      </c>
      <c r="AQ33" s="73" t="s">
        <v>32</v>
      </c>
      <c r="AR33" s="73" t="s">
        <v>32</v>
      </c>
      <c r="AS33" s="73" t="s">
        <v>32</v>
      </c>
      <c r="AT33" s="73" t="s">
        <v>32</v>
      </c>
      <c r="AU33" s="73" t="s">
        <v>32</v>
      </c>
      <c r="AV33" s="73" t="s">
        <v>32</v>
      </c>
      <c r="AW33" s="73" t="s">
        <v>32</v>
      </c>
      <c r="AX33" s="73" t="s">
        <v>32</v>
      </c>
      <c r="AY33" s="73" t="s">
        <v>32</v>
      </c>
      <c r="AZ33" s="73" t="s">
        <v>32</v>
      </c>
      <c r="BA33" s="73" t="s">
        <v>32</v>
      </c>
      <c r="BB33" s="17" t="s">
        <v>32</v>
      </c>
      <c r="BC33" s="17" t="s">
        <v>32</v>
      </c>
      <c r="BD33" s="17" t="s">
        <v>32</v>
      </c>
      <c r="BE33" s="17" t="s">
        <v>32</v>
      </c>
      <c r="BF33" s="17" t="s">
        <v>32</v>
      </c>
      <c r="BG33" s="17" t="s">
        <v>32</v>
      </c>
      <c r="BH33" s="17" t="s">
        <v>32</v>
      </c>
      <c r="BI33" s="17" t="s">
        <v>32</v>
      </c>
      <c r="BJ33" s="17" t="s">
        <v>32</v>
      </c>
      <c r="BK33" s="17" t="s">
        <v>32</v>
      </c>
      <c r="BL33" s="17" t="s">
        <v>32</v>
      </c>
      <c r="BM33" s="17" t="n">
        <f aca="false">SUM(V33:BL33)</f>
        <v>0</v>
      </c>
      <c r="BN33" s="17" t="n">
        <f aca="false">IF(BM33&lt;1,0,(SUM(V33:BL33))/((43-(COUNTIF(V33:BL33,"N/A")))))</f>
        <v>0</v>
      </c>
      <c r="BO33" s="17"/>
      <c r="BP33" s="17"/>
      <c r="BQ33" s="17"/>
    </row>
    <row r="34" customFormat="false" ht="12.75" hidden="false" customHeight="false" outlineLevel="0" collapsed="false">
      <c r="A34" s="71" t="s">
        <v>195</v>
      </c>
      <c r="B34" s="72" t="s">
        <v>102</v>
      </c>
      <c r="C34" s="17" t="s">
        <v>32</v>
      </c>
      <c r="D34" s="17" t="s">
        <v>32</v>
      </c>
      <c r="E34" s="17" t="s">
        <v>32</v>
      </c>
      <c r="F34" s="17" t="s">
        <v>32</v>
      </c>
      <c r="G34" s="17" t="s">
        <v>32</v>
      </c>
      <c r="H34" s="17" t="s">
        <v>32</v>
      </c>
      <c r="I34" s="17" t="s">
        <v>32</v>
      </c>
      <c r="J34" s="17" t="s">
        <v>32</v>
      </c>
      <c r="K34" s="17" t="s">
        <v>32</v>
      </c>
      <c r="L34" s="17" t="s">
        <v>32</v>
      </c>
      <c r="M34" s="17" t="s">
        <v>32</v>
      </c>
      <c r="N34" s="17" t="s">
        <v>32</v>
      </c>
      <c r="O34" s="17" t="s">
        <v>32</v>
      </c>
      <c r="P34" s="17" t="s">
        <v>32</v>
      </c>
      <c r="Q34" s="17" t="s">
        <v>32</v>
      </c>
      <c r="R34" s="17" t="s">
        <v>32</v>
      </c>
      <c r="S34" s="17" t="s">
        <v>32</v>
      </c>
      <c r="T34" s="17" t="s">
        <v>32</v>
      </c>
      <c r="U34" s="51" t="s">
        <v>32</v>
      </c>
      <c r="V34" s="73" t="s">
        <v>32</v>
      </c>
      <c r="W34" s="73" t="s">
        <v>32</v>
      </c>
      <c r="X34" s="73" t="s">
        <v>32</v>
      </c>
      <c r="Y34" s="73" t="s">
        <v>32</v>
      </c>
      <c r="Z34" s="73" t="s">
        <v>32</v>
      </c>
      <c r="AA34" s="73" t="s">
        <v>32</v>
      </c>
      <c r="AB34" s="73" t="s">
        <v>32</v>
      </c>
      <c r="AC34" s="73" t="s">
        <v>32</v>
      </c>
      <c r="AD34" s="73" t="s">
        <v>32</v>
      </c>
      <c r="AE34" s="73" t="s">
        <v>32</v>
      </c>
      <c r="AF34" s="73" t="s">
        <v>32</v>
      </c>
      <c r="AG34" s="73" t="s">
        <v>32</v>
      </c>
      <c r="AH34" s="73" t="s">
        <v>32</v>
      </c>
      <c r="AI34" s="73" t="s">
        <v>32</v>
      </c>
      <c r="AJ34" s="73" t="s">
        <v>32</v>
      </c>
      <c r="AK34" s="73" t="s">
        <v>32</v>
      </c>
      <c r="AL34" s="73" t="s">
        <v>32</v>
      </c>
      <c r="AM34" s="73" t="s">
        <v>32</v>
      </c>
      <c r="AN34" s="73" t="s">
        <v>32</v>
      </c>
      <c r="AO34" s="73" t="s">
        <v>32</v>
      </c>
      <c r="AP34" s="73" t="s">
        <v>32</v>
      </c>
      <c r="AQ34" s="73" t="s">
        <v>32</v>
      </c>
      <c r="AR34" s="73" t="s">
        <v>32</v>
      </c>
      <c r="AS34" s="73" t="s">
        <v>32</v>
      </c>
      <c r="AT34" s="73" t="s">
        <v>32</v>
      </c>
      <c r="AU34" s="73" t="s">
        <v>32</v>
      </c>
      <c r="AV34" s="73" t="s">
        <v>32</v>
      </c>
      <c r="AW34" s="73" t="s">
        <v>32</v>
      </c>
      <c r="AX34" s="73" t="s">
        <v>32</v>
      </c>
      <c r="AY34" s="73" t="s">
        <v>32</v>
      </c>
      <c r="AZ34" s="73" t="s">
        <v>32</v>
      </c>
      <c r="BA34" s="73" t="s">
        <v>32</v>
      </c>
      <c r="BB34" s="17" t="s">
        <v>32</v>
      </c>
      <c r="BC34" s="17" t="s">
        <v>32</v>
      </c>
      <c r="BD34" s="17" t="s">
        <v>32</v>
      </c>
      <c r="BE34" s="17" t="s">
        <v>32</v>
      </c>
      <c r="BF34" s="17" t="s">
        <v>32</v>
      </c>
      <c r="BG34" s="17" t="s">
        <v>32</v>
      </c>
      <c r="BH34" s="17" t="s">
        <v>32</v>
      </c>
      <c r="BI34" s="17" t="s">
        <v>32</v>
      </c>
      <c r="BJ34" s="17" t="s">
        <v>32</v>
      </c>
      <c r="BK34" s="17" t="s">
        <v>32</v>
      </c>
      <c r="BL34" s="17" t="s">
        <v>32</v>
      </c>
      <c r="BM34" s="17" t="n">
        <f aca="false">SUM(V34:BL34)</f>
        <v>0</v>
      </c>
      <c r="BN34" s="17" t="n">
        <f aca="false">IF(BM34&lt;1,0,(SUM(V34:BL34))/((43-(COUNTIF(V34:BL34,"N/A")))))</f>
        <v>0</v>
      </c>
      <c r="BO34" s="17"/>
      <c r="BP34" s="17"/>
      <c r="BQ34" s="17"/>
    </row>
    <row r="35" customFormat="false" ht="12.75" hidden="false" customHeight="false" outlineLevel="0" collapsed="false">
      <c r="A35" s="71" t="s">
        <v>197</v>
      </c>
      <c r="B35" s="72" t="s">
        <v>102</v>
      </c>
      <c r="C35" s="17" t="s">
        <v>1607</v>
      </c>
      <c r="D35" s="17" t="s">
        <v>1607</v>
      </c>
      <c r="E35" s="17" t="s">
        <v>1608</v>
      </c>
      <c r="F35" s="17" t="s">
        <v>1606</v>
      </c>
      <c r="G35" s="17" t="s">
        <v>1607</v>
      </c>
      <c r="H35" s="17" t="s">
        <v>1591</v>
      </c>
      <c r="I35" s="17" t="s">
        <v>1594</v>
      </c>
      <c r="J35" s="17" t="s">
        <v>1608</v>
      </c>
      <c r="K35" s="17" t="s">
        <v>1607</v>
      </c>
      <c r="L35" s="17" t="s">
        <v>32</v>
      </c>
      <c r="M35" s="17" t="s">
        <v>32</v>
      </c>
      <c r="N35" s="17" t="s">
        <v>32</v>
      </c>
      <c r="O35" s="17" t="s">
        <v>32</v>
      </c>
      <c r="P35" s="17" t="s">
        <v>32</v>
      </c>
      <c r="Q35" s="17" t="s">
        <v>32</v>
      </c>
      <c r="R35" s="17" t="s">
        <v>32</v>
      </c>
      <c r="S35" s="17" t="s">
        <v>32</v>
      </c>
      <c r="T35" s="17" t="s">
        <v>32</v>
      </c>
      <c r="U35" s="51" t="s">
        <v>32</v>
      </c>
      <c r="V35" s="73" t="n">
        <v>0</v>
      </c>
      <c r="W35" s="73" t="s">
        <v>32</v>
      </c>
      <c r="X35" s="73" t="s">
        <v>32</v>
      </c>
      <c r="Y35" s="73" t="s">
        <v>32</v>
      </c>
      <c r="Z35" s="73" t="n">
        <v>0</v>
      </c>
      <c r="AA35" s="73" t="s">
        <v>32</v>
      </c>
      <c r="AB35" s="73" t="s">
        <v>32</v>
      </c>
      <c r="AC35" s="73" t="s">
        <v>32</v>
      </c>
      <c r="AD35" s="73" t="n">
        <v>0</v>
      </c>
      <c r="AE35" s="73" t="s">
        <v>32</v>
      </c>
      <c r="AF35" s="73" t="s">
        <v>32</v>
      </c>
      <c r="AG35" s="73" t="s">
        <v>32</v>
      </c>
      <c r="AH35" s="73" t="n">
        <v>0</v>
      </c>
      <c r="AI35" s="73" t="n">
        <v>0</v>
      </c>
      <c r="AJ35" s="73" t="s">
        <v>32</v>
      </c>
      <c r="AK35" s="73" t="n">
        <v>0</v>
      </c>
      <c r="AL35" s="73" t="s">
        <v>32</v>
      </c>
      <c r="AM35" s="73" t="s">
        <v>32</v>
      </c>
      <c r="AN35" s="73" t="n">
        <v>1</v>
      </c>
      <c r="AO35" s="73" t="s">
        <v>32</v>
      </c>
      <c r="AP35" s="73" t="s">
        <v>32</v>
      </c>
      <c r="AQ35" s="73" t="n">
        <v>1</v>
      </c>
      <c r="AR35" s="73" t="s">
        <v>32</v>
      </c>
      <c r="AS35" s="73" t="s">
        <v>32</v>
      </c>
      <c r="AT35" s="73" t="s">
        <v>32</v>
      </c>
      <c r="AU35" s="73" t="n">
        <v>0</v>
      </c>
      <c r="AV35" s="73" t="s">
        <v>32</v>
      </c>
      <c r="AW35" s="73" t="n">
        <v>1</v>
      </c>
      <c r="AX35" s="73" t="s">
        <v>32</v>
      </c>
      <c r="AY35" s="73" t="s">
        <v>32</v>
      </c>
      <c r="AZ35" s="73" t="s">
        <v>32</v>
      </c>
      <c r="BA35" s="73" t="s">
        <v>32</v>
      </c>
      <c r="BB35" s="17" t="s">
        <v>32</v>
      </c>
      <c r="BC35" s="17" t="s">
        <v>32</v>
      </c>
      <c r="BD35" s="17" t="s">
        <v>32</v>
      </c>
      <c r="BE35" s="17" t="s">
        <v>32</v>
      </c>
      <c r="BF35" s="17" t="s">
        <v>32</v>
      </c>
      <c r="BG35" s="17" t="s">
        <v>32</v>
      </c>
      <c r="BH35" s="17" t="s">
        <v>32</v>
      </c>
      <c r="BI35" s="17" t="s">
        <v>32</v>
      </c>
      <c r="BJ35" s="17" t="s">
        <v>32</v>
      </c>
      <c r="BK35" s="17" t="s">
        <v>32</v>
      </c>
      <c r="BL35" s="17" t="s">
        <v>32</v>
      </c>
      <c r="BM35" s="17" t="n">
        <f aca="false">SUM(V35:BL35)</f>
        <v>3</v>
      </c>
      <c r="BN35" s="17" t="n">
        <f aca="false">IF(BM35&lt;1,0,(SUM(V35:BL35))/((43-(COUNTIF(V35:BL35,"N/A")))))</f>
        <v>0.3</v>
      </c>
      <c r="BO35" s="17"/>
      <c r="BP35" s="17"/>
      <c r="BQ35" s="17"/>
    </row>
    <row r="36" customFormat="false" ht="12.75" hidden="false" customHeight="false" outlineLevel="0" collapsed="false">
      <c r="A36" s="71" t="s">
        <v>201</v>
      </c>
      <c r="B36" s="72" t="s">
        <v>138</v>
      </c>
      <c r="C36" s="17" t="s">
        <v>1602</v>
      </c>
      <c r="D36" s="17" t="s">
        <v>1607</v>
      </c>
      <c r="E36" s="17" t="s">
        <v>1591</v>
      </c>
      <c r="F36" s="17" t="s">
        <v>1597</v>
      </c>
      <c r="G36" s="17" t="s">
        <v>1611</v>
      </c>
      <c r="H36" s="17" t="s">
        <v>1594</v>
      </c>
      <c r="I36" s="17" t="s">
        <v>1607</v>
      </c>
      <c r="J36" s="17" t="s">
        <v>1607</v>
      </c>
      <c r="K36" s="17" t="s">
        <v>1606</v>
      </c>
      <c r="L36" s="17" t="s">
        <v>1608</v>
      </c>
      <c r="M36" s="17" t="s">
        <v>32</v>
      </c>
      <c r="N36" s="17" t="s">
        <v>32</v>
      </c>
      <c r="O36" s="17" t="s">
        <v>32</v>
      </c>
      <c r="P36" s="17" t="s">
        <v>32</v>
      </c>
      <c r="Q36" s="17" t="s">
        <v>32</v>
      </c>
      <c r="R36" s="17" t="s">
        <v>32</v>
      </c>
      <c r="S36" s="17" t="s">
        <v>32</v>
      </c>
      <c r="T36" s="17" t="s">
        <v>32</v>
      </c>
      <c r="U36" s="51" t="s">
        <v>32</v>
      </c>
      <c r="V36" s="73" t="n">
        <v>0</v>
      </c>
      <c r="W36" s="73" t="s">
        <v>32</v>
      </c>
      <c r="X36" s="73" t="s">
        <v>32</v>
      </c>
      <c r="Y36" s="73" t="s">
        <v>32</v>
      </c>
      <c r="Z36" s="73" t="n">
        <v>0</v>
      </c>
      <c r="AA36" s="73" t="s">
        <v>32</v>
      </c>
      <c r="AB36" s="73" t="s">
        <v>32</v>
      </c>
      <c r="AC36" s="73" t="s">
        <v>32</v>
      </c>
      <c r="AD36" s="73" t="n">
        <v>0</v>
      </c>
      <c r="AE36" s="73" t="s">
        <v>32</v>
      </c>
      <c r="AF36" s="73" t="s">
        <v>32</v>
      </c>
      <c r="AG36" s="73" t="s">
        <v>32</v>
      </c>
      <c r="AH36" s="73" t="n">
        <v>0</v>
      </c>
      <c r="AI36" s="73" t="s">
        <v>32</v>
      </c>
      <c r="AJ36" s="73" t="s">
        <v>32</v>
      </c>
      <c r="AK36" s="73" t="n">
        <v>0</v>
      </c>
      <c r="AL36" s="73" t="s">
        <v>32</v>
      </c>
      <c r="AM36" s="73" t="s">
        <v>32</v>
      </c>
      <c r="AN36" s="73" t="n">
        <v>0</v>
      </c>
      <c r="AO36" s="73" t="s">
        <v>32</v>
      </c>
      <c r="AP36" s="73" t="s">
        <v>32</v>
      </c>
      <c r="AQ36" s="73" t="n">
        <v>0</v>
      </c>
      <c r="AR36" s="73" t="s">
        <v>32</v>
      </c>
      <c r="AS36" s="73" t="s">
        <v>32</v>
      </c>
      <c r="AT36" s="73" t="s">
        <v>32</v>
      </c>
      <c r="AU36" s="73" t="n">
        <v>0</v>
      </c>
      <c r="AV36" s="73" t="s">
        <v>32</v>
      </c>
      <c r="AW36" s="73" t="n">
        <v>0</v>
      </c>
      <c r="AX36" s="73" t="n">
        <v>0</v>
      </c>
      <c r="AY36" s="73" t="s">
        <v>32</v>
      </c>
      <c r="AZ36" s="73" t="n">
        <v>0</v>
      </c>
      <c r="BA36" s="73" t="s">
        <v>32</v>
      </c>
      <c r="BB36" s="17" t="s">
        <v>32</v>
      </c>
      <c r="BC36" s="17" t="s">
        <v>32</v>
      </c>
      <c r="BD36" s="17" t="s">
        <v>32</v>
      </c>
      <c r="BE36" s="17" t="s">
        <v>32</v>
      </c>
      <c r="BF36" s="17" t="s">
        <v>32</v>
      </c>
      <c r="BG36" s="17" t="s">
        <v>32</v>
      </c>
      <c r="BH36" s="17" t="s">
        <v>32</v>
      </c>
      <c r="BI36" s="17" t="s">
        <v>32</v>
      </c>
      <c r="BJ36" s="17" t="s">
        <v>32</v>
      </c>
      <c r="BK36" s="17" t="s">
        <v>32</v>
      </c>
      <c r="BL36" s="17" t="s">
        <v>32</v>
      </c>
      <c r="BM36" s="17" t="n">
        <f aca="false">SUM(V36:BL36)</f>
        <v>0</v>
      </c>
      <c r="BN36" s="17" t="n">
        <f aca="false">IF(BM36&lt;1,0,(SUM(V36:BL36))/((43-(COUNTIF(V36:BL36,"N/A")))))</f>
        <v>0</v>
      </c>
      <c r="BO36" s="17"/>
      <c r="BP36" s="17"/>
      <c r="BQ36" s="17"/>
    </row>
    <row r="37" customFormat="false" ht="12.75" hidden="false" customHeight="false" outlineLevel="0" collapsed="false">
      <c r="A37" s="71" t="s">
        <v>204</v>
      </c>
      <c r="B37" s="72" t="s">
        <v>206</v>
      </c>
      <c r="C37" s="17" t="s">
        <v>32</v>
      </c>
      <c r="D37" s="17" t="s">
        <v>32</v>
      </c>
      <c r="E37" s="17" t="s">
        <v>32</v>
      </c>
      <c r="F37" s="17" t="s">
        <v>32</v>
      </c>
      <c r="G37" s="17" t="s">
        <v>32</v>
      </c>
      <c r="H37" s="17" t="s">
        <v>32</v>
      </c>
      <c r="I37" s="17" t="s">
        <v>32</v>
      </c>
      <c r="J37" s="17" t="s">
        <v>32</v>
      </c>
      <c r="K37" s="17" t="s">
        <v>32</v>
      </c>
      <c r="L37" s="17" t="s">
        <v>32</v>
      </c>
      <c r="M37" s="17" t="s">
        <v>32</v>
      </c>
      <c r="N37" s="17" t="s">
        <v>32</v>
      </c>
      <c r="O37" s="17" t="s">
        <v>32</v>
      </c>
      <c r="P37" s="17" t="s">
        <v>32</v>
      </c>
      <c r="Q37" s="17" t="s">
        <v>32</v>
      </c>
      <c r="R37" s="17" t="s">
        <v>32</v>
      </c>
      <c r="S37" s="17" t="s">
        <v>32</v>
      </c>
      <c r="T37" s="17" t="s">
        <v>32</v>
      </c>
      <c r="U37" s="51" t="s">
        <v>32</v>
      </c>
      <c r="V37" s="17" t="s">
        <v>32</v>
      </c>
      <c r="W37" s="17" t="s">
        <v>32</v>
      </c>
      <c r="X37" s="17" t="s">
        <v>32</v>
      </c>
      <c r="Y37" s="17" t="s">
        <v>32</v>
      </c>
      <c r="Z37" s="17" t="s">
        <v>32</v>
      </c>
      <c r="AA37" s="17" t="s">
        <v>32</v>
      </c>
      <c r="AB37" s="17" t="s">
        <v>32</v>
      </c>
      <c r="AC37" s="17" t="s">
        <v>32</v>
      </c>
      <c r="AD37" s="17" t="s">
        <v>32</v>
      </c>
      <c r="AE37" s="17" t="s">
        <v>32</v>
      </c>
      <c r="AF37" s="17" t="s">
        <v>32</v>
      </c>
      <c r="AG37" s="17" t="s">
        <v>32</v>
      </c>
      <c r="AH37" s="17" t="s">
        <v>32</v>
      </c>
      <c r="AI37" s="17" t="s">
        <v>32</v>
      </c>
      <c r="AJ37" s="17" t="s">
        <v>32</v>
      </c>
      <c r="AK37" s="17" t="s">
        <v>32</v>
      </c>
      <c r="AL37" s="17" t="s">
        <v>32</v>
      </c>
      <c r="AM37" s="17" t="s">
        <v>32</v>
      </c>
      <c r="AN37" s="17" t="s">
        <v>32</v>
      </c>
      <c r="AO37" s="17" t="s">
        <v>32</v>
      </c>
      <c r="AP37" s="17" t="s">
        <v>32</v>
      </c>
      <c r="AQ37" s="17" t="s">
        <v>32</v>
      </c>
      <c r="AR37" s="17" t="s">
        <v>32</v>
      </c>
      <c r="AS37" s="17" t="s">
        <v>32</v>
      </c>
      <c r="AT37" s="17" t="s">
        <v>32</v>
      </c>
      <c r="AU37" s="17" t="s">
        <v>32</v>
      </c>
      <c r="AV37" s="17" t="s">
        <v>32</v>
      </c>
      <c r="AW37" s="17" t="s">
        <v>32</v>
      </c>
      <c r="AX37" s="17" t="s">
        <v>32</v>
      </c>
      <c r="AY37" s="17" t="s">
        <v>32</v>
      </c>
      <c r="AZ37" s="17" t="s">
        <v>32</v>
      </c>
      <c r="BA37" s="17" t="s">
        <v>32</v>
      </c>
      <c r="BB37" s="17" t="s">
        <v>32</v>
      </c>
      <c r="BC37" s="17" t="s">
        <v>32</v>
      </c>
      <c r="BD37" s="17" t="s">
        <v>32</v>
      </c>
      <c r="BE37" s="17" t="s">
        <v>32</v>
      </c>
      <c r="BF37" s="17" t="s">
        <v>32</v>
      </c>
      <c r="BG37" s="17" t="s">
        <v>32</v>
      </c>
      <c r="BH37" s="17" t="s">
        <v>32</v>
      </c>
      <c r="BI37" s="17" t="s">
        <v>32</v>
      </c>
      <c r="BJ37" s="17" t="s">
        <v>32</v>
      </c>
      <c r="BK37" s="17" t="s">
        <v>32</v>
      </c>
      <c r="BL37" s="17" t="s">
        <v>32</v>
      </c>
      <c r="BM37" s="17" t="n">
        <f aca="false">SUM(V37:BL37)</f>
        <v>0</v>
      </c>
      <c r="BN37" s="17" t="n">
        <f aca="false">IF(BM37&lt;1,0,(SUM(V37:BL37))/((43-(COUNTIF(V37:BL37,"N/A")))))</f>
        <v>0</v>
      </c>
      <c r="BO37" s="17"/>
      <c r="BP37" s="17"/>
      <c r="BQ37" s="17"/>
    </row>
    <row r="38" customFormat="false" ht="12.75" hidden="false" customHeight="false" outlineLevel="0" collapsed="false">
      <c r="A38" s="71" t="s">
        <v>207</v>
      </c>
      <c r="B38" s="72" t="s">
        <v>206</v>
      </c>
      <c r="C38" s="17" t="s">
        <v>32</v>
      </c>
      <c r="D38" s="17" t="s">
        <v>32</v>
      </c>
      <c r="E38" s="17" t="s">
        <v>32</v>
      </c>
      <c r="F38" s="17" t="s">
        <v>32</v>
      </c>
      <c r="G38" s="17" t="s">
        <v>32</v>
      </c>
      <c r="H38" s="17" t="s">
        <v>32</v>
      </c>
      <c r="I38" s="17" t="s">
        <v>32</v>
      </c>
      <c r="J38" s="17" t="s">
        <v>32</v>
      </c>
      <c r="K38" s="17" t="s">
        <v>32</v>
      </c>
      <c r="L38" s="17" t="s">
        <v>32</v>
      </c>
      <c r="M38" s="17" t="s">
        <v>32</v>
      </c>
      <c r="N38" s="17" t="s">
        <v>32</v>
      </c>
      <c r="O38" s="17" t="s">
        <v>32</v>
      </c>
      <c r="P38" s="17" t="s">
        <v>32</v>
      </c>
      <c r="Q38" s="17" t="s">
        <v>32</v>
      </c>
      <c r="R38" s="17" t="s">
        <v>32</v>
      </c>
      <c r="S38" s="17" t="s">
        <v>32</v>
      </c>
      <c r="T38" s="17" t="s">
        <v>32</v>
      </c>
      <c r="U38" s="51" t="s">
        <v>32</v>
      </c>
      <c r="V38" s="17" t="s">
        <v>32</v>
      </c>
      <c r="W38" s="17" t="s">
        <v>32</v>
      </c>
      <c r="X38" s="17" t="s">
        <v>32</v>
      </c>
      <c r="Y38" s="17" t="s">
        <v>32</v>
      </c>
      <c r="Z38" s="17" t="s">
        <v>32</v>
      </c>
      <c r="AA38" s="17" t="s">
        <v>32</v>
      </c>
      <c r="AB38" s="17" t="s">
        <v>32</v>
      </c>
      <c r="AC38" s="17" t="s">
        <v>32</v>
      </c>
      <c r="AD38" s="17" t="s">
        <v>32</v>
      </c>
      <c r="AE38" s="17" t="s">
        <v>32</v>
      </c>
      <c r="AF38" s="17" t="s">
        <v>32</v>
      </c>
      <c r="AG38" s="17" t="s">
        <v>32</v>
      </c>
      <c r="AH38" s="17" t="s">
        <v>32</v>
      </c>
      <c r="AI38" s="17" t="s">
        <v>32</v>
      </c>
      <c r="AJ38" s="17" t="s">
        <v>32</v>
      </c>
      <c r="AK38" s="17" t="s">
        <v>32</v>
      </c>
      <c r="AL38" s="17" t="s">
        <v>32</v>
      </c>
      <c r="AM38" s="17" t="s">
        <v>32</v>
      </c>
      <c r="AN38" s="17" t="s">
        <v>32</v>
      </c>
      <c r="AO38" s="17" t="s">
        <v>32</v>
      </c>
      <c r="AP38" s="17" t="s">
        <v>32</v>
      </c>
      <c r="AQ38" s="17" t="s">
        <v>32</v>
      </c>
      <c r="AR38" s="17" t="s">
        <v>32</v>
      </c>
      <c r="AS38" s="17" t="s">
        <v>32</v>
      </c>
      <c r="AT38" s="17" t="s">
        <v>32</v>
      </c>
      <c r="AU38" s="17" t="s">
        <v>32</v>
      </c>
      <c r="AV38" s="17" t="s">
        <v>32</v>
      </c>
      <c r="AW38" s="17" t="s">
        <v>32</v>
      </c>
      <c r="AX38" s="17" t="s">
        <v>32</v>
      </c>
      <c r="AY38" s="17" t="s">
        <v>32</v>
      </c>
      <c r="AZ38" s="17" t="s">
        <v>32</v>
      </c>
      <c r="BA38" s="17" t="s">
        <v>32</v>
      </c>
      <c r="BB38" s="17" t="s">
        <v>32</v>
      </c>
      <c r="BC38" s="17" t="s">
        <v>32</v>
      </c>
      <c r="BD38" s="17" t="s">
        <v>32</v>
      </c>
      <c r="BE38" s="17" t="s">
        <v>32</v>
      </c>
      <c r="BF38" s="17" t="s">
        <v>32</v>
      </c>
      <c r="BG38" s="17" t="s">
        <v>32</v>
      </c>
      <c r="BH38" s="17" t="s">
        <v>32</v>
      </c>
      <c r="BI38" s="17" t="s">
        <v>32</v>
      </c>
      <c r="BJ38" s="17" t="s">
        <v>32</v>
      </c>
      <c r="BK38" s="17" t="s">
        <v>32</v>
      </c>
      <c r="BL38" s="17" t="s">
        <v>32</v>
      </c>
      <c r="BM38" s="17" t="n">
        <f aca="false">SUM(V38:BL38)</f>
        <v>0</v>
      </c>
      <c r="BN38" s="17" t="n">
        <f aca="false">IF(BM38&lt;1,0,(SUM(V38:BL38))/((43-(COUNTIF(V38:BL38,"N/A")))))</f>
        <v>0</v>
      </c>
      <c r="BO38" s="17"/>
      <c r="BP38" s="17"/>
      <c r="BQ38" s="17"/>
    </row>
    <row r="39" customFormat="false" ht="12.75" hidden="false" customHeight="false" outlineLevel="0" collapsed="false">
      <c r="A39" s="71" t="s">
        <v>209</v>
      </c>
      <c r="B39" s="72" t="s">
        <v>206</v>
      </c>
      <c r="C39" s="17" t="s">
        <v>1594</v>
      </c>
      <c r="D39" s="17" t="s">
        <v>1611</v>
      </c>
      <c r="E39" s="17" t="s">
        <v>1611</v>
      </c>
      <c r="F39" s="17" t="s">
        <v>1597</v>
      </c>
      <c r="G39" s="17" t="s">
        <v>1586</v>
      </c>
      <c r="H39" s="17" t="s">
        <v>1610</v>
      </c>
      <c r="I39" s="17" t="s">
        <v>1597</v>
      </c>
      <c r="J39" s="17" t="s">
        <v>1601</v>
      </c>
      <c r="K39" s="17" t="s">
        <v>1592</v>
      </c>
      <c r="L39" s="17" t="s">
        <v>1602</v>
      </c>
      <c r="M39" s="17" t="s">
        <v>1602</v>
      </c>
      <c r="N39" s="17" t="s">
        <v>1602</v>
      </c>
      <c r="O39" s="17" t="s">
        <v>1602</v>
      </c>
      <c r="P39" s="17" t="s">
        <v>32</v>
      </c>
      <c r="Q39" s="17" t="s">
        <v>32</v>
      </c>
      <c r="R39" s="17" t="s">
        <v>32</v>
      </c>
      <c r="S39" s="17" t="s">
        <v>32</v>
      </c>
      <c r="T39" s="17" t="s">
        <v>32</v>
      </c>
      <c r="U39" s="51" t="s">
        <v>32</v>
      </c>
      <c r="V39" s="73" t="n">
        <v>1</v>
      </c>
      <c r="W39" s="73" t="s">
        <v>32</v>
      </c>
      <c r="X39" s="73" t="s">
        <v>32</v>
      </c>
      <c r="Y39" s="73" t="s">
        <v>32</v>
      </c>
      <c r="Z39" s="73" t="n">
        <v>1</v>
      </c>
      <c r="AA39" s="73" t="s">
        <v>32</v>
      </c>
      <c r="AB39" s="73" t="s">
        <v>32</v>
      </c>
      <c r="AC39" s="73" t="s">
        <v>32</v>
      </c>
      <c r="AD39" s="73" t="n">
        <v>5</v>
      </c>
      <c r="AE39" s="73" t="s">
        <v>32</v>
      </c>
      <c r="AF39" s="73" t="s">
        <v>32</v>
      </c>
      <c r="AG39" s="73" t="s">
        <v>32</v>
      </c>
      <c r="AH39" s="73" t="n">
        <v>5</v>
      </c>
      <c r="AI39" s="73" t="s">
        <v>32</v>
      </c>
      <c r="AJ39" s="73" t="s">
        <v>32</v>
      </c>
      <c r="AK39" s="73" t="n">
        <v>1</v>
      </c>
      <c r="AL39" s="73" t="s">
        <v>32</v>
      </c>
      <c r="AM39" s="73" t="s">
        <v>32</v>
      </c>
      <c r="AN39" s="73" t="n">
        <v>1</v>
      </c>
      <c r="AO39" s="73" t="s">
        <v>32</v>
      </c>
      <c r="AP39" s="73" t="s">
        <v>32</v>
      </c>
      <c r="AQ39" s="73" t="n">
        <v>1</v>
      </c>
      <c r="AR39" s="73" t="s">
        <v>32</v>
      </c>
      <c r="AS39" s="73" t="s">
        <v>32</v>
      </c>
      <c r="AT39" s="73" t="s">
        <v>32</v>
      </c>
      <c r="AU39" s="73" t="n">
        <v>1</v>
      </c>
      <c r="AV39" s="73" t="s">
        <v>32</v>
      </c>
      <c r="AW39" s="73" t="n">
        <v>2</v>
      </c>
      <c r="AX39" s="73" t="s">
        <v>32</v>
      </c>
      <c r="AY39" s="73" t="s">
        <v>32</v>
      </c>
      <c r="AZ39" s="73" t="n">
        <v>1</v>
      </c>
      <c r="BA39" s="73" t="s">
        <v>32</v>
      </c>
      <c r="BB39" s="17" t="n">
        <v>1</v>
      </c>
      <c r="BC39" s="17" t="s">
        <v>32</v>
      </c>
      <c r="BD39" s="17" t="n">
        <v>1</v>
      </c>
      <c r="BE39" s="17" t="s">
        <v>32</v>
      </c>
      <c r="BF39" s="17" t="n">
        <v>3</v>
      </c>
      <c r="BG39" s="17" t="s">
        <v>32</v>
      </c>
      <c r="BH39" s="17" t="s">
        <v>32</v>
      </c>
      <c r="BI39" s="17" t="s">
        <v>32</v>
      </c>
      <c r="BJ39" s="17" t="s">
        <v>32</v>
      </c>
      <c r="BK39" s="17" t="s">
        <v>32</v>
      </c>
      <c r="BL39" s="17" t="s">
        <v>32</v>
      </c>
      <c r="BM39" s="17" t="n">
        <f aca="false">SUM(V39:BL39)</f>
        <v>24</v>
      </c>
      <c r="BN39" s="17" t="n">
        <f aca="false">IF(BM39&lt;1,0,(SUM(V39:BL39))/((43-(COUNTIF(V39:BL39,"N/A")))))</f>
        <v>1.84615384615385</v>
      </c>
      <c r="BO39" s="17"/>
      <c r="BP39" s="17"/>
      <c r="BQ39" s="17"/>
    </row>
    <row r="40" customFormat="false" ht="12.75" hidden="false" customHeight="false" outlineLevel="0" collapsed="false">
      <c r="A40" s="71" t="s">
        <v>213</v>
      </c>
      <c r="B40" s="72" t="s">
        <v>206</v>
      </c>
      <c r="C40" s="17" t="s">
        <v>1602</v>
      </c>
      <c r="D40" s="17" t="s">
        <v>1592</v>
      </c>
      <c r="E40" s="17" t="s">
        <v>1601</v>
      </c>
      <c r="F40" s="17" t="s">
        <v>1591</v>
      </c>
      <c r="G40" s="17" t="s">
        <v>1594</v>
      </c>
      <c r="H40" s="17" t="s">
        <v>1601</v>
      </c>
      <c r="I40" s="17" t="s">
        <v>1589</v>
      </c>
      <c r="J40" s="17" t="s">
        <v>1594</v>
      </c>
      <c r="K40" s="17" t="s">
        <v>1591</v>
      </c>
      <c r="L40" s="17" t="s">
        <v>1591</v>
      </c>
      <c r="M40" s="17" t="s">
        <v>32</v>
      </c>
      <c r="N40" s="17" t="s">
        <v>32</v>
      </c>
      <c r="O40" s="17" t="s">
        <v>32</v>
      </c>
      <c r="P40" s="17" t="s">
        <v>32</v>
      </c>
      <c r="Q40" s="17" t="s">
        <v>32</v>
      </c>
      <c r="R40" s="17" t="s">
        <v>32</v>
      </c>
      <c r="S40" s="17" t="s">
        <v>32</v>
      </c>
      <c r="T40" s="17" t="s">
        <v>32</v>
      </c>
      <c r="U40" s="51" t="s">
        <v>32</v>
      </c>
      <c r="V40" s="73" t="n">
        <v>3</v>
      </c>
      <c r="W40" s="73" t="s">
        <v>32</v>
      </c>
      <c r="X40" s="73" t="s">
        <v>32</v>
      </c>
      <c r="Y40" s="73" t="s">
        <v>32</v>
      </c>
      <c r="Z40" s="73" t="n">
        <v>2</v>
      </c>
      <c r="AA40" s="73" t="s">
        <v>32</v>
      </c>
      <c r="AB40" s="73" t="s">
        <v>32</v>
      </c>
      <c r="AC40" s="73" t="s">
        <v>32</v>
      </c>
      <c r="AD40" s="73" t="n">
        <v>1</v>
      </c>
      <c r="AE40" s="73" t="s">
        <v>32</v>
      </c>
      <c r="AF40" s="73" t="s">
        <v>32</v>
      </c>
      <c r="AG40" s="73" t="s">
        <v>32</v>
      </c>
      <c r="AH40" s="73" t="n">
        <v>1</v>
      </c>
      <c r="AI40" s="73" t="s">
        <v>32</v>
      </c>
      <c r="AJ40" s="73" t="s">
        <v>32</v>
      </c>
      <c r="AK40" s="73" t="n">
        <v>2</v>
      </c>
      <c r="AL40" s="73" t="s">
        <v>32</v>
      </c>
      <c r="AM40" s="73" t="s">
        <v>32</v>
      </c>
      <c r="AN40" s="73" t="n">
        <v>1</v>
      </c>
      <c r="AO40" s="73" t="s">
        <v>32</v>
      </c>
      <c r="AP40" s="73" t="s">
        <v>32</v>
      </c>
      <c r="AQ40" s="73" t="n">
        <v>3</v>
      </c>
      <c r="AR40" s="73" t="s">
        <v>32</v>
      </c>
      <c r="AS40" s="73" t="s">
        <v>32</v>
      </c>
      <c r="AT40" s="73" t="s">
        <v>32</v>
      </c>
      <c r="AU40" s="73" t="n">
        <v>1</v>
      </c>
      <c r="AV40" s="73" t="s">
        <v>32</v>
      </c>
      <c r="AW40" s="73" t="n">
        <v>2</v>
      </c>
      <c r="AX40" s="73" t="s">
        <v>32</v>
      </c>
      <c r="AY40" s="73" t="s">
        <v>32</v>
      </c>
      <c r="AZ40" s="73" t="n">
        <v>1</v>
      </c>
      <c r="BA40" s="73" t="s">
        <v>32</v>
      </c>
      <c r="BB40" s="17" t="s">
        <v>32</v>
      </c>
      <c r="BC40" s="17" t="s">
        <v>32</v>
      </c>
      <c r="BD40" s="17" t="s">
        <v>32</v>
      </c>
      <c r="BE40" s="17" t="s">
        <v>32</v>
      </c>
      <c r="BF40" s="17" t="s">
        <v>32</v>
      </c>
      <c r="BG40" s="17" t="s">
        <v>32</v>
      </c>
      <c r="BH40" s="17" t="s">
        <v>32</v>
      </c>
      <c r="BI40" s="17" t="s">
        <v>32</v>
      </c>
      <c r="BJ40" s="17" t="s">
        <v>32</v>
      </c>
      <c r="BK40" s="17" t="s">
        <v>32</v>
      </c>
      <c r="BL40" s="17" t="s">
        <v>32</v>
      </c>
      <c r="BM40" s="17" t="n">
        <f aca="false">SUM(V40:BL40)</f>
        <v>17</v>
      </c>
      <c r="BN40" s="17" t="n">
        <f aca="false">IF(BM40&lt;1,0,(SUM(V40:BL40))/((43-(COUNTIF(V40:BL40,"N/A")))))</f>
        <v>1.7</v>
      </c>
      <c r="BO40" s="17"/>
      <c r="BP40" s="17"/>
      <c r="BQ40" s="17"/>
    </row>
    <row r="41" customFormat="false" ht="12.75" hidden="false" customHeight="false" outlineLevel="0" collapsed="false">
      <c r="A41" s="71" t="s">
        <v>217</v>
      </c>
      <c r="B41" s="72" t="s">
        <v>206</v>
      </c>
      <c r="C41" s="17" t="s">
        <v>32</v>
      </c>
      <c r="D41" s="17" t="s">
        <v>32</v>
      </c>
      <c r="E41" s="17" t="s">
        <v>32</v>
      </c>
      <c r="F41" s="17" t="s">
        <v>32</v>
      </c>
      <c r="G41" s="17" t="s">
        <v>32</v>
      </c>
      <c r="H41" s="17" t="s">
        <v>32</v>
      </c>
      <c r="I41" s="17" t="s">
        <v>32</v>
      </c>
      <c r="J41" s="17" t="s">
        <v>32</v>
      </c>
      <c r="K41" s="17" t="s">
        <v>32</v>
      </c>
      <c r="L41" s="17" t="s">
        <v>32</v>
      </c>
      <c r="M41" s="17" t="s">
        <v>32</v>
      </c>
      <c r="N41" s="17" t="s">
        <v>32</v>
      </c>
      <c r="O41" s="17" t="s">
        <v>32</v>
      </c>
      <c r="P41" s="17" t="s">
        <v>32</v>
      </c>
      <c r="Q41" s="17" t="s">
        <v>32</v>
      </c>
      <c r="R41" s="17" t="s">
        <v>32</v>
      </c>
      <c r="S41" s="17" t="s">
        <v>32</v>
      </c>
      <c r="T41" s="17" t="s">
        <v>32</v>
      </c>
      <c r="U41" s="51" t="s">
        <v>32</v>
      </c>
      <c r="V41" s="73" t="s">
        <v>32</v>
      </c>
      <c r="W41" s="73" t="s">
        <v>32</v>
      </c>
      <c r="X41" s="73" t="s">
        <v>32</v>
      </c>
      <c r="Y41" s="73" t="s">
        <v>32</v>
      </c>
      <c r="Z41" s="73" t="s">
        <v>32</v>
      </c>
      <c r="AA41" s="73" t="s">
        <v>32</v>
      </c>
      <c r="AB41" s="73" t="s">
        <v>32</v>
      </c>
      <c r="AC41" s="73" t="s">
        <v>32</v>
      </c>
      <c r="AD41" s="73" t="s">
        <v>32</v>
      </c>
      <c r="AE41" s="73" t="s">
        <v>32</v>
      </c>
      <c r="AF41" s="73" t="s">
        <v>32</v>
      </c>
      <c r="AG41" s="73" t="s">
        <v>32</v>
      </c>
      <c r="AH41" s="73" t="s">
        <v>32</v>
      </c>
      <c r="AI41" s="73" t="s">
        <v>32</v>
      </c>
      <c r="AJ41" s="73" t="s">
        <v>32</v>
      </c>
      <c r="AK41" s="73" t="s">
        <v>32</v>
      </c>
      <c r="AL41" s="73" t="s">
        <v>32</v>
      </c>
      <c r="AM41" s="73" t="s">
        <v>32</v>
      </c>
      <c r="AN41" s="73" t="s">
        <v>32</v>
      </c>
      <c r="AO41" s="73" t="s">
        <v>32</v>
      </c>
      <c r="AP41" s="73" t="s">
        <v>32</v>
      </c>
      <c r="AQ41" s="73" t="s">
        <v>32</v>
      </c>
      <c r="AR41" s="73" t="s">
        <v>32</v>
      </c>
      <c r="AS41" s="73" t="s">
        <v>32</v>
      </c>
      <c r="AT41" s="73" t="s">
        <v>32</v>
      </c>
      <c r="AU41" s="73" t="s">
        <v>32</v>
      </c>
      <c r="AV41" s="73" t="s">
        <v>32</v>
      </c>
      <c r="AW41" s="73" t="s">
        <v>32</v>
      </c>
      <c r="AX41" s="73" t="s">
        <v>32</v>
      </c>
      <c r="AY41" s="73" t="s">
        <v>32</v>
      </c>
      <c r="AZ41" s="73" t="s">
        <v>32</v>
      </c>
      <c r="BA41" s="73" t="s">
        <v>32</v>
      </c>
      <c r="BB41" s="17" t="s">
        <v>32</v>
      </c>
      <c r="BC41" s="17" t="s">
        <v>32</v>
      </c>
      <c r="BD41" s="17" t="s">
        <v>32</v>
      </c>
      <c r="BE41" s="17" t="s">
        <v>32</v>
      </c>
      <c r="BF41" s="17" t="s">
        <v>32</v>
      </c>
      <c r="BG41" s="17" t="s">
        <v>32</v>
      </c>
      <c r="BH41" s="17" t="s">
        <v>32</v>
      </c>
      <c r="BI41" s="17" t="s">
        <v>32</v>
      </c>
      <c r="BJ41" s="17" t="s">
        <v>32</v>
      </c>
      <c r="BK41" s="17" t="s">
        <v>32</v>
      </c>
      <c r="BL41" s="17" t="s">
        <v>32</v>
      </c>
      <c r="BM41" s="17" t="n">
        <f aca="false">SUM(V41:BL41)</f>
        <v>0</v>
      </c>
      <c r="BN41" s="17" t="n">
        <f aca="false">IF(BM41&lt;1,0,(SUM(V41:BL41))/((43-(COUNTIF(V41:BL41,"N/A")))))</f>
        <v>0</v>
      </c>
      <c r="BO41" s="17"/>
      <c r="BP41" s="17"/>
      <c r="BQ41" s="17"/>
    </row>
    <row r="42" customFormat="false" ht="12.75" hidden="false" customHeight="false" outlineLevel="0" collapsed="false">
      <c r="A42" s="71" t="s">
        <v>219</v>
      </c>
      <c r="B42" s="72" t="s">
        <v>206</v>
      </c>
      <c r="C42" s="17" t="s">
        <v>32</v>
      </c>
      <c r="D42" s="17" t="s">
        <v>32</v>
      </c>
      <c r="E42" s="17" t="s">
        <v>32</v>
      </c>
      <c r="F42" s="17" t="s">
        <v>32</v>
      </c>
      <c r="G42" s="17" t="s">
        <v>32</v>
      </c>
      <c r="H42" s="17" t="s">
        <v>32</v>
      </c>
      <c r="I42" s="17" t="s">
        <v>32</v>
      </c>
      <c r="J42" s="17" t="s">
        <v>32</v>
      </c>
      <c r="K42" s="17" t="s">
        <v>32</v>
      </c>
      <c r="L42" s="17" t="s">
        <v>32</v>
      </c>
      <c r="M42" s="17" t="s">
        <v>32</v>
      </c>
      <c r="N42" s="17" t="s">
        <v>32</v>
      </c>
      <c r="O42" s="17" t="s">
        <v>32</v>
      </c>
      <c r="P42" s="17" t="s">
        <v>32</v>
      </c>
      <c r="Q42" s="17" t="s">
        <v>32</v>
      </c>
      <c r="R42" s="17" t="s">
        <v>32</v>
      </c>
      <c r="S42" s="17" t="s">
        <v>32</v>
      </c>
      <c r="T42" s="17" t="s">
        <v>32</v>
      </c>
      <c r="U42" s="51" t="s">
        <v>32</v>
      </c>
      <c r="V42" s="73" t="s">
        <v>32</v>
      </c>
      <c r="W42" s="73" t="s">
        <v>32</v>
      </c>
      <c r="X42" s="73" t="s">
        <v>32</v>
      </c>
      <c r="Y42" s="73" t="s">
        <v>32</v>
      </c>
      <c r="Z42" s="73" t="s">
        <v>32</v>
      </c>
      <c r="AA42" s="73" t="s">
        <v>32</v>
      </c>
      <c r="AB42" s="73" t="s">
        <v>32</v>
      </c>
      <c r="AC42" s="73" t="s">
        <v>32</v>
      </c>
      <c r="AD42" s="73" t="s">
        <v>32</v>
      </c>
      <c r="AE42" s="73" t="s">
        <v>32</v>
      </c>
      <c r="AF42" s="73" t="s">
        <v>32</v>
      </c>
      <c r="AG42" s="73" t="s">
        <v>32</v>
      </c>
      <c r="AH42" s="73" t="s">
        <v>32</v>
      </c>
      <c r="AI42" s="73" t="s">
        <v>32</v>
      </c>
      <c r="AJ42" s="73" t="s">
        <v>32</v>
      </c>
      <c r="AK42" s="73" t="s">
        <v>32</v>
      </c>
      <c r="AL42" s="73" t="s">
        <v>32</v>
      </c>
      <c r="AM42" s="73" t="s">
        <v>32</v>
      </c>
      <c r="AN42" s="73" t="s">
        <v>32</v>
      </c>
      <c r="AO42" s="73" t="s">
        <v>32</v>
      </c>
      <c r="AP42" s="73" t="s">
        <v>32</v>
      </c>
      <c r="AQ42" s="73" t="s">
        <v>32</v>
      </c>
      <c r="AR42" s="73" t="s">
        <v>32</v>
      </c>
      <c r="AS42" s="73" t="s">
        <v>32</v>
      </c>
      <c r="AT42" s="73" t="s">
        <v>32</v>
      </c>
      <c r="AU42" s="73" t="s">
        <v>32</v>
      </c>
      <c r="AV42" s="73" t="s">
        <v>32</v>
      </c>
      <c r="AW42" s="73" t="s">
        <v>32</v>
      </c>
      <c r="AX42" s="73" t="s">
        <v>32</v>
      </c>
      <c r="AY42" s="73" t="s">
        <v>32</v>
      </c>
      <c r="AZ42" s="73" t="s">
        <v>32</v>
      </c>
      <c r="BA42" s="73" t="s">
        <v>32</v>
      </c>
      <c r="BB42" s="17" t="s">
        <v>32</v>
      </c>
      <c r="BC42" s="17" t="s">
        <v>32</v>
      </c>
      <c r="BD42" s="17" t="s">
        <v>32</v>
      </c>
      <c r="BE42" s="17" t="s">
        <v>32</v>
      </c>
      <c r="BF42" s="17" t="s">
        <v>32</v>
      </c>
      <c r="BG42" s="17" t="s">
        <v>32</v>
      </c>
      <c r="BH42" s="17" t="s">
        <v>32</v>
      </c>
      <c r="BI42" s="17" t="s">
        <v>32</v>
      </c>
      <c r="BJ42" s="17" t="s">
        <v>32</v>
      </c>
      <c r="BK42" s="17" t="s">
        <v>32</v>
      </c>
      <c r="BL42" s="17" t="s">
        <v>32</v>
      </c>
      <c r="BM42" s="17" t="n">
        <f aca="false">SUM(V42:BL42)</f>
        <v>0</v>
      </c>
      <c r="BN42" s="17" t="n">
        <f aca="false">IF(BM42&lt;1,0,(SUM(V42:BL42))/((43-(COUNTIF(V42:BL42,"N/A")))))</f>
        <v>0</v>
      </c>
      <c r="BO42" s="17"/>
      <c r="BP42" s="17"/>
      <c r="BQ42" s="17"/>
    </row>
    <row r="43" customFormat="false" ht="12.75" hidden="false" customHeight="false" outlineLevel="0" collapsed="false">
      <c r="A43" s="71" t="s">
        <v>221</v>
      </c>
      <c r="B43" s="72" t="s">
        <v>206</v>
      </c>
      <c r="C43" s="17" t="s">
        <v>32</v>
      </c>
      <c r="D43" s="17" t="s">
        <v>32</v>
      </c>
      <c r="E43" s="17" t="s">
        <v>32</v>
      </c>
      <c r="F43" s="17" t="s">
        <v>32</v>
      </c>
      <c r="G43" s="17" t="s">
        <v>32</v>
      </c>
      <c r="H43" s="17" t="s">
        <v>32</v>
      </c>
      <c r="I43" s="17" t="s">
        <v>32</v>
      </c>
      <c r="J43" s="17" t="s">
        <v>32</v>
      </c>
      <c r="K43" s="17" t="s">
        <v>32</v>
      </c>
      <c r="L43" s="17" t="s">
        <v>32</v>
      </c>
      <c r="M43" s="17" t="s">
        <v>32</v>
      </c>
      <c r="N43" s="17" t="s">
        <v>32</v>
      </c>
      <c r="O43" s="17" t="s">
        <v>32</v>
      </c>
      <c r="P43" s="17" t="s">
        <v>32</v>
      </c>
      <c r="Q43" s="17" t="s">
        <v>32</v>
      </c>
      <c r="R43" s="17" t="s">
        <v>32</v>
      </c>
      <c r="S43" s="17" t="s">
        <v>32</v>
      </c>
      <c r="T43" s="17" t="s">
        <v>32</v>
      </c>
      <c r="U43" s="51" t="s">
        <v>32</v>
      </c>
      <c r="V43" s="73" t="s">
        <v>32</v>
      </c>
      <c r="W43" s="73" t="s">
        <v>32</v>
      </c>
      <c r="X43" s="73" t="s">
        <v>32</v>
      </c>
      <c r="Y43" s="73" t="s">
        <v>32</v>
      </c>
      <c r="Z43" s="73" t="s">
        <v>32</v>
      </c>
      <c r="AA43" s="73" t="s">
        <v>32</v>
      </c>
      <c r="AB43" s="73" t="s">
        <v>32</v>
      </c>
      <c r="AC43" s="73" t="s">
        <v>32</v>
      </c>
      <c r="AD43" s="73" t="s">
        <v>32</v>
      </c>
      <c r="AE43" s="73" t="s">
        <v>32</v>
      </c>
      <c r="AF43" s="73" t="s">
        <v>32</v>
      </c>
      <c r="AG43" s="73" t="s">
        <v>32</v>
      </c>
      <c r="AH43" s="73" t="s">
        <v>32</v>
      </c>
      <c r="AI43" s="73" t="s">
        <v>32</v>
      </c>
      <c r="AJ43" s="73" t="s">
        <v>32</v>
      </c>
      <c r="AK43" s="73" t="s">
        <v>32</v>
      </c>
      <c r="AL43" s="73" t="s">
        <v>32</v>
      </c>
      <c r="AM43" s="73" t="s">
        <v>32</v>
      </c>
      <c r="AN43" s="73" t="s">
        <v>32</v>
      </c>
      <c r="AO43" s="73" t="s">
        <v>32</v>
      </c>
      <c r="AP43" s="73" t="s">
        <v>32</v>
      </c>
      <c r="AQ43" s="73" t="s">
        <v>32</v>
      </c>
      <c r="AR43" s="73" t="s">
        <v>32</v>
      </c>
      <c r="AS43" s="73" t="s">
        <v>32</v>
      </c>
      <c r="AT43" s="73" t="s">
        <v>32</v>
      </c>
      <c r="AU43" s="73" t="s">
        <v>32</v>
      </c>
      <c r="AV43" s="73" t="s">
        <v>32</v>
      </c>
      <c r="AW43" s="73" t="s">
        <v>32</v>
      </c>
      <c r="AX43" s="73" t="s">
        <v>32</v>
      </c>
      <c r="AY43" s="73" t="s">
        <v>32</v>
      </c>
      <c r="AZ43" s="73" t="s">
        <v>32</v>
      </c>
      <c r="BA43" s="73" t="s">
        <v>32</v>
      </c>
      <c r="BB43" s="17" t="s">
        <v>32</v>
      </c>
      <c r="BC43" s="17" t="s">
        <v>32</v>
      </c>
      <c r="BD43" s="17" t="s">
        <v>32</v>
      </c>
      <c r="BE43" s="17" t="s">
        <v>32</v>
      </c>
      <c r="BF43" s="17" t="s">
        <v>32</v>
      </c>
      <c r="BG43" s="17" t="s">
        <v>32</v>
      </c>
      <c r="BH43" s="17" t="s">
        <v>32</v>
      </c>
      <c r="BI43" s="17" t="s">
        <v>32</v>
      </c>
      <c r="BJ43" s="17" t="s">
        <v>32</v>
      </c>
      <c r="BK43" s="17" t="s">
        <v>32</v>
      </c>
      <c r="BL43" s="17" t="s">
        <v>32</v>
      </c>
      <c r="BM43" s="17" t="n">
        <f aca="false">SUM(V43:BL43)</f>
        <v>0</v>
      </c>
      <c r="BN43" s="17" t="n">
        <f aca="false">IF(BM43&lt;1,0,(SUM(V43:BL43))/((43-(COUNTIF(V43:BL43,"N/A")))))</f>
        <v>0</v>
      </c>
      <c r="BO43" s="17"/>
      <c r="BP43" s="17"/>
      <c r="BQ43" s="17"/>
    </row>
    <row r="44" customFormat="false" ht="12.75" hidden="false" customHeight="false" outlineLevel="0" collapsed="false">
      <c r="A44" s="71" t="s">
        <v>223</v>
      </c>
      <c r="B44" s="72" t="s">
        <v>206</v>
      </c>
      <c r="C44" s="17" t="s">
        <v>1592</v>
      </c>
      <c r="D44" s="17" t="s">
        <v>1587</v>
      </c>
      <c r="E44" s="17" t="s">
        <v>1594</v>
      </c>
      <c r="F44" s="17" t="s">
        <v>1592</v>
      </c>
      <c r="G44" s="17" t="s">
        <v>1592</v>
      </c>
      <c r="H44" s="17" t="s">
        <v>1596</v>
      </c>
      <c r="I44" s="17" t="s">
        <v>1593</v>
      </c>
      <c r="J44" s="17" t="s">
        <v>1596</v>
      </c>
      <c r="K44" s="17" t="s">
        <v>1587</v>
      </c>
      <c r="L44" s="17" t="s">
        <v>32</v>
      </c>
      <c r="M44" s="17" t="s">
        <v>32</v>
      </c>
      <c r="N44" s="17" t="s">
        <v>32</v>
      </c>
      <c r="O44" s="17" t="s">
        <v>32</v>
      </c>
      <c r="P44" s="17" t="s">
        <v>32</v>
      </c>
      <c r="Q44" s="17" t="s">
        <v>32</v>
      </c>
      <c r="R44" s="17" t="s">
        <v>32</v>
      </c>
      <c r="S44" s="17" t="s">
        <v>32</v>
      </c>
      <c r="T44" s="17" t="s">
        <v>32</v>
      </c>
      <c r="U44" s="51" t="s">
        <v>32</v>
      </c>
      <c r="V44" s="73" t="n">
        <v>2</v>
      </c>
      <c r="W44" s="73" t="s">
        <v>32</v>
      </c>
      <c r="X44" s="73" t="s">
        <v>32</v>
      </c>
      <c r="Y44" s="73" t="s">
        <v>32</v>
      </c>
      <c r="Z44" s="73" t="n">
        <v>3</v>
      </c>
      <c r="AA44" s="73" t="s">
        <v>32</v>
      </c>
      <c r="AB44" s="73" t="s">
        <v>32</v>
      </c>
      <c r="AC44" s="73" t="s">
        <v>32</v>
      </c>
      <c r="AD44" s="73" t="n">
        <v>1</v>
      </c>
      <c r="AE44" s="73" t="s">
        <v>32</v>
      </c>
      <c r="AF44" s="73" t="s">
        <v>32</v>
      </c>
      <c r="AG44" s="73" t="s">
        <v>32</v>
      </c>
      <c r="AH44" s="73" t="n">
        <v>1</v>
      </c>
      <c r="AI44" s="73" t="s">
        <v>32</v>
      </c>
      <c r="AJ44" s="73" t="s">
        <v>32</v>
      </c>
      <c r="AK44" s="73" t="n">
        <v>1</v>
      </c>
      <c r="AL44" s="73" t="s">
        <v>32</v>
      </c>
      <c r="AM44" s="73" t="s">
        <v>32</v>
      </c>
      <c r="AN44" s="73" t="n">
        <v>1</v>
      </c>
      <c r="AO44" s="73" t="n">
        <v>1</v>
      </c>
      <c r="AP44" s="73" t="s">
        <v>32</v>
      </c>
      <c r="AQ44" s="73" t="n">
        <v>3</v>
      </c>
      <c r="AR44" s="73" t="s">
        <v>32</v>
      </c>
      <c r="AS44" s="73" t="s">
        <v>32</v>
      </c>
      <c r="AT44" s="73" t="s">
        <v>32</v>
      </c>
      <c r="AU44" s="73" t="n">
        <v>2</v>
      </c>
      <c r="AV44" s="73" t="s">
        <v>32</v>
      </c>
      <c r="AW44" s="73" t="n">
        <v>0</v>
      </c>
      <c r="AX44" s="73" t="n">
        <v>0</v>
      </c>
      <c r="AY44" s="73" t="n">
        <v>0</v>
      </c>
      <c r="AZ44" s="73" t="s">
        <v>32</v>
      </c>
      <c r="BA44" s="73" t="s">
        <v>32</v>
      </c>
      <c r="BB44" s="17" t="s">
        <v>32</v>
      </c>
      <c r="BC44" s="17" t="s">
        <v>32</v>
      </c>
      <c r="BD44" s="17" t="s">
        <v>32</v>
      </c>
      <c r="BE44" s="17" t="s">
        <v>32</v>
      </c>
      <c r="BF44" s="17" t="s">
        <v>32</v>
      </c>
      <c r="BG44" s="17" t="s">
        <v>32</v>
      </c>
      <c r="BH44" s="17" t="s">
        <v>32</v>
      </c>
      <c r="BI44" s="17" t="s">
        <v>32</v>
      </c>
      <c r="BJ44" s="17" t="s">
        <v>32</v>
      </c>
      <c r="BK44" s="17" t="s">
        <v>32</v>
      </c>
      <c r="BL44" s="17" t="s">
        <v>32</v>
      </c>
      <c r="BM44" s="17" t="n">
        <f aca="false">SUM(V44:BL44)</f>
        <v>15</v>
      </c>
      <c r="BN44" s="17" t="n">
        <f aca="false">IF(BM44&lt;1,0,(SUM(V44:BL44))/((43-(COUNTIF(V44:BL44,"N/A")))))</f>
        <v>1.25</v>
      </c>
      <c r="BO44" s="17"/>
      <c r="BP44" s="17"/>
      <c r="BQ44" s="17"/>
    </row>
    <row r="45" customFormat="false" ht="12.75" hidden="false" customHeight="false" outlineLevel="0" collapsed="false">
      <c r="A45" s="71" t="s">
        <v>226</v>
      </c>
      <c r="B45" s="72" t="s">
        <v>206</v>
      </c>
      <c r="C45" s="17" t="s">
        <v>1593</v>
      </c>
      <c r="D45" s="17" t="s">
        <v>1592</v>
      </c>
      <c r="E45" s="17" t="s">
        <v>1587</v>
      </c>
      <c r="F45" s="17" t="s">
        <v>1592</v>
      </c>
      <c r="G45" s="17" t="s">
        <v>1587</v>
      </c>
      <c r="H45" s="17" t="s">
        <v>1602</v>
      </c>
      <c r="I45" s="17" t="s">
        <v>1593</v>
      </c>
      <c r="J45" s="17" t="s">
        <v>1600</v>
      </c>
      <c r="K45" s="17" t="s">
        <v>1586</v>
      </c>
      <c r="L45" s="17" t="s">
        <v>1588</v>
      </c>
      <c r="M45" s="17" t="s">
        <v>1601</v>
      </c>
      <c r="N45" s="17" t="s">
        <v>1601</v>
      </c>
      <c r="O45" s="17" t="s">
        <v>32</v>
      </c>
      <c r="P45" s="17" t="s">
        <v>32</v>
      </c>
      <c r="Q45" s="17" t="s">
        <v>32</v>
      </c>
      <c r="R45" s="17" t="s">
        <v>32</v>
      </c>
      <c r="S45" s="17" t="s">
        <v>32</v>
      </c>
      <c r="T45" s="17" t="s">
        <v>32</v>
      </c>
      <c r="U45" s="51" t="s">
        <v>32</v>
      </c>
      <c r="V45" s="73" t="n">
        <v>1</v>
      </c>
      <c r="W45" s="73" t="s">
        <v>32</v>
      </c>
      <c r="X45" s="73" t="s">
        <v>32</v>
      </c>
      <c r="Y45" s="73" t="s">
        <v>32</v>
      </c>
      <c r="Z45" s="73" t="n">
        <v>1</v>
      </c>
      <c r="AA45" s="73" t="s">
        <v>32</v>
      </c>
      <c r="AB45" s="73" t="s">
        <v>32</v>
      </c>
      <c r="AC45" s="73" t="s">
        <v>32</v>
      </c>
      <c r="AD45" s="73" t="n">
        <v>1</v>
      </c>
      <c r="AE45" s="73" t="s">
        <v>32</v>
      </c>
      <c r="AF45" s="73" t="s">
        <v>32</v>
      </c>
      <c r="AG45" s="73" t="s">
        <v>32</v>
      </c>
      <c r="AH45" s="73" t="n">
        <v>1</v>
      </c>
      <c r="AI45" s="73" t="s">
        <v>32</v>
      </c>
      <c r="AJ45" s="73" t="s">
        <v>32</v>
      </c>
      <c r="AK45" s="73" t="n">
        <v>0</v>
      </c>
      <c r="AL45" s="73" t="s">
        <v>32</v>
      </c>
      <c r="AM45" s="73" t="s">
        <v>32</v>
      </c>
      <c r="AN45" s="73" t="n">
        <v>1</v>
      </c>
      <c r="AO45" s="73" t="s">
        <v>32</v>
      </c>
      <c r="AP45" s="73" t="s">
        <v>32</v>
      </c>
      <c r="AQ45" s="73" t="n">
        <v>0</v>
      </c>
      <c r="AR45" s="73" t="s">
        <v>32</v>
      </c>
      <c r="AS45" s="73" t="s">
        <v>32</v>
      </c>
      <c r="AT45" s="73" t="s">
        <v>32</v>
      </c>
      <c r="AU45" s="73" t="n">
        <v>0</v>
      </c>
      <c r="AV45" s="73" t="s">
        <v>32</v>
      </c>
      <c r="AW45" s="73" t="n">
        <v>1</v>
      </c>
      <c r="AX45" s="73" t="s">
        <v>32</v>
      </c>
      <c r="AY45" s="73" t="s">
        <v>32</v>
      </c>
      <c r="AZ45" s="73" t="n">
        <v>0</v>
      </c>
      <c r="BA45" s="73" t="s">
        <v>32</v>
      </c>
      <c r="BB45" s="17" t="n">
        <v>1</v>
      </c>
      <c r="BC45" s="17" t="n">
        <v>1</v>
      </c>
      <c r="BD45" s="17" t="n">
        <v>0</v>
      </c>
      <c r="BE45" s="17" t="s">
        <v>32</v>
      </c>
      <c r="BF45" s="17" t="s">
        <v>32</v>
      </c>
      <c r="BG45" s="17" t="s">
        <v>32</v>
      </c>
      <c r="BH45" s="17" t="s">
        <v>32</v>
      </c>
      <c r="BI45" s="17" t="s">
        <v>32</v>
      </c>
      <c r="BJ45" s="17" t="s">
        <v>32</v>
      </c>
      <c r="BK45" s="17" t="s">
        <v>32</v>
      </c>
      <c r="BL45" s="17" t="s">
        <v>32</v>
      </c>
      <c r="BM45" s="17" t="n">
        <f aca="false">SUM(V45:BL45)</f>
        <v>8</v>
      </c>
      <c r="BN45" s="17" t="n">
        <f aca="false">IF(BM45&lt;1,0,(SUM(V45:BL45))/((43-(COUNTIF(V45:BL45,"N/A")))))</f>
        <v>0.615384615384615</v>
      </c>
      <c r="BO45" s="17"/>
      <c r="BP45" s="17"/>
      <c r="BQ45" s="17"/>
    </row>
    <row r="46" customFormat="false" ht="12.75" hidden="false" customHeight="false" outlineLevel="0" collapsed="false">
      <c r="A46" s="71" t="s">
        <v>229</v>
      </c>
      <c r="B46" s="72" t="s">
        <v>206</v>
      </c>
      <c r="C46" s="17" t="s">
        <v>1601</v>
      </c>
      <c r="D46" s="17" t="s">
        <v>1594</v>
      </c>
      <c r="E46" s="17" t="s">
        <v>1593</v>
      </c>
      <c r="F46" s="17" t="s">
        <v>1601</v>
      </c>
      <c r="G46" s="17" t="s">
        <v>1611</v>
      </c>
      <c r="H46" s="17" t="s">
        <v>1600</v>
      </c>
      <c r="I46" s="17" t="s">
        <v>1586</v>
      </c>
      <c r="J46" s="17" t="s">
        <v>1594</v>
      </c>
      <c r="K46" s="17" t="s">
        <v>1591</v>
      </c>
      <c r="L46" s="17" t="s">
        <v>32</v>
      </c>
      <c r="M46" s="17" t="s">
        <v>32</v>
      </c>
      <c r="N46" s="17" t="s">
        <v>32</v>
      </c>
      <c r="O46" s="17" t="s">
        <v>32</v>
      </c>
      <c r="P46" s="17" t="s">
        <v>32</v>
      </c>
      <c r="Q46" s="17" t="s">
        <v>32</v>
      </c>
      <c r="R46" s="17" t="s">
        <v>32</v>
      </c>
      <c r="S46" s="17" t="s">
        <v>32</v>
      </c>
      <c r="T46" s="17" t="s">
        <v>32</v>
      </c>
      <c r="U46" s="51" t="s">
        <v>32</v>
      </c>
      <c r="V46" s="73" t="n">
        <v>1</v>
      </c>
      <c r="W46" s="73" t="s">
        <v>32</v>
      </c>
      <c r="X46" s="73" t="s">
        <v>32</v>
      </c>
      <c r="Y46" s="73" t="s">
        <v>32</v>
      </c>
      <c r="Z46" s="73" t="n">
        <v>0</v>
      </c>
      <c r="AA46" s="73" t="s">
        <v>32</v>
      </c>
      <c r="AB46" s="73" t="s">
        <v>32</v>
      </c>
      <c r="AC46" s="73" t="s">
        <v>32</v>
      </c>
      <c r="AD46" s="73" t="n">
        <v>1</v>
      </c>
      <c r="AE46" s="73" t="s">
        <v>32</v>
      </c>
      <c r="AF46" s="73" t="s">
        <v>32</v>
      </c>
      <c r="AG46" s="73" t="s">
        <v>32</v>
      </c>
      <c r="AH46" s="73" t="n">
        <v>0</v>
      </c>
      <c r="AI46" s="73" t="s">
        <v>32</v>
      </c>
      <c r="AJ46" s="73" t="s">
        <v>32</v>
      </c>
      <c r="AK46" s="73" t="n">
        <v>0</v>
      </c>
      <c r="AL46" s="73" t="s">
        <v>32</v>
      </c>
      <c r="AM46" s="73" t="s">
        <v>32</v>
      </c>
      <c r="AN46" s="73" t="n">
        <v>0</v>
      </c>
      <c r="AO46" s="73" t="s">
        <v>32</v>
      </c>
      <c r="AP46" s="73" t="s">
        <v>32</v>
      </c>
      <c r="AQ46" s="73" t="n">
        <v>1</v>
      </c>
      <c r="AR46" s="73" t="s">
        <v>32</v>
      </c>
      <c r="AS46" s="73" t="s">
        <v>32</v>
      </c>
      <c r="AT46" s="73" t="s">
        <v>32</v>
      </c>
      <c r="AU46" s="73" t="n">
        <v>0</v>
      </c>
      <c r="AV46" s="73" t="s">
        <v>32</v>
      </c>
      <c r="AW46" s="73" t="n">
        <v>1</v>
      </c>
      <c r="AX46" s="73" t="s">
        <v>32</v>
      </c>
      <c r="AY46" s="73" t="s">
        <v>32</v>
      </c>
      <c r="AZ46" s="73" t="s">
        <v>32</v>
      </c>
      <c r="BA46" s="73" t="s">
        <v>32</v>
      </c>
      <c r="BB46" s="17" t="s">
        <v>32</v>
      </c>
      <c r="BC46" s="17" t="s">
        <v>32</v>
      </c>
      <c r="BD46" s="17" t="s">
        <v>32</v>
      </c>
      <c r="BE46" s="17" t="s">
        <v>32</v>
      </c>
      <c r="BF46" s="17" t="s">
        <v>32</v>
      </c>
      <c r="BG46" s="17" t="s">
        <v>32</v>
      </c>
      <c r="BH46" s="17" t="s">
        <v>32</v>
      </c>
      <c r="BI46" s="17" t="s">
        <v>32</v>
      </c>
      <c r="BJ46" s="17" t="s">
        <v>32</v>
      </c>
      <c r="BK46" s="17" t="s">
        <v>32</v>
      </c>
      <c r="BL46" s="17" t="s">
        <v>32</v>
      </c>
      <c r="BM46" s="17" t="n">
        <f aca="false">SUM(V46:BL46)</f>
        <v>4</v>
      </c>
      <c r="BN46" s="17" t="n">
        <f aca="false">IF(BM46&lt;1,0,(SUM(V46:BL46))/((43-(COUNTIF(V46:BL46,"N/A")))))</f>
        <v>0.444444444444444</v>
      </c>
      <c r="BO46" s="17"/>
      <c r="BP46" s="17"/>
      <c r="BQ46" s="17"/>
    </row>
    <row r="47" customFormat="false" ht="12.75" hidden="false" customHeight="false" outlineLevel="0" collapsed="false">
      <c r="A47" s="71" t="s">
        <v>232</v>
      </c>
      <c r="B47" s="72" t="s">
        <v>206</v>
      </c>
      <c r="C47" s="17" t="s">
        <v>1591</v>
      </c>
      <c r="D47" s="17" t="s">
        <v>1594</v>
      </c>
      <c r="E47" s="17" t="s">
        <v>1594</v>
      </c>
      <c r="F47" s="17" t="s">
        <v>1591</v>
      </c>
      <c r="G47" s="17" t="s">
        <v>1611</v>
      </c>
      <c r="H47" s="17" t="s">
        <v>1592</v>
      </c>
      <c r="I47" s="17" t="s">
        <v>1591</v>
      </c>
      <c r="J47" s="17" t="s">
        <v>1586</v>
      </c>
      <c r="K47" s="17" t="s">
        <v>1602</v>
      </c>
      <c r="L47" s="17" t="s">
        <v>32</v>
      </c>
      <c r="M47" s="17" t="s">
        <v>32</v>
      </c>
      <c r="N47" s="17" t="s">
        <v>32</v>
      </c>
      <c r="O47" s="17" t="s">
        <v>32</v>
      </c>
      <c r="P47" s="17" t="s">
        <v>32</v>
      </c>
      <c r="Q47" s="17" t="s">
        <v>32</v>
      </c>
      <c r="R47" s="17" t="s">
        <v>32</v>
      </c>
      <c r="S47" s="17" t="s">
        <v>32</v>
      </c>
      <c r="T47" s="17" t="s">
        <v>32</v>
      </c>
      <c r="U47" s="51" t="s">
        <v>32</v>
      </c>
      <c r="V47" s="73" t="n">
        <v>0</v>
      </c>
      <c r="W47" s="73" t="s">
        <v>32</v>
      </c>
      <c r="X47" s="73" t="s">
        <v>32</v>
      </c>
      <c r="Y47" s="73" t="s">
        <v>32</v>
      </c>
      <c r="Z47" s="73" t="n">
        <v>1</v>
      </c>
      <c r="AA47" s="73" t="s">
        <v>32</v>
      </c>
      <c r="AB47" s="73" t="s">
        <v>32</v>
      </c>
      <c r="AC47" s="73" t="s">
        <v>32</v>
      </c>
      <c r="AD47" s="73" t="n">
        <v>1</v>
      </c>
      <c r="AE47" s="73" t="s">
        <v>32</v>
      </c>
      <c r="AF47" s="73" t="s">
        <v>32</v>
      </c>
      <c r="AG47" s="73" t="s">
        <v>32</v>
      </c>
      <c r="AH47" s="73" t="n">
        <v>0</v>
      </c>
      <c r="AI47" s="73" t="s">
        <v>32</v>
      </c>
      <c r="AJ47" s="73" t="s">
        <v>32</v>
      </c>
      <c r="AK47" s="73" t="n">
        <v>0</v>
      </c>
      <c r="AL47" s="73" t="s">
        <v>32</v>
      </c>
      <c r="AM47" s="73" t="s">
        <v>32</v>
      </c>
      <c r="AN47" s="73" t="n">
        <v>1</v>
      </c>
      <c r="AO47" s="73" t="s">
        <v>32</v>
      </c>
      <c r="AP47" s="73" t="s">
        <v>32</v>
      </c>
      <c r="AQ47" s="73" t="n">
        <v>0</v>
      </c>
      <c r="AR47" s="73" t="s">
        <v>32</v>
      </c>
      <c r="AS47" s="73" t="s">
        <v>32</v>
      </c>
      <c r="AT47" s="73" t="s">
        <v>32</v>
      </c>
      <c r="AU47" s="73" t="n">
        <v>1</v>
      </c>
      <c r="AV47" s="73" t="s">
        <v>32</v>
      </c>
      <c r="AW47" s="73" t="n">
        <v>0</v>
      </c>
      <c r="AX47" s="73" t="s">
        <v>32</v>
      </c>
      <c r="AY47" s="73" t="s">
        <v>32</v>
      </c>
      <c r="AZ47" s="73" t="s">
        <v>32</v>
      </c>
      <c r="BA47" s="73" t="s">
        <v>32</v>
      </c>
      <c r="BB47" s="17" t="s">
        <v>32</v>
      </c>
      <c r="BC47" s="17" t="s">
        <v>32</v>
      </c>
      <c r="BD47" s="17" t="s">
        <v>32</v>
      </c>
      <c r="BE47" s="17" t="s">
        <v>32</v>
      </c>
      <c r="BF47" s="17" t="s">
        <v>32</v>
      </c>
      <c r="BG47" s="17" t="s">
        <v>32</v>
      </c>
      <c r="BH47" s="17" t="s">
        <v>32</v>
      </c>
      <c r="BI47" s="17" t="s">
        <v>32</v>
      </c>
      <c r="BJ47" s="17" t="s">
        <v>32</v>
      </c>
      <c r="BK47" s="17" t="s">
        <v>32</v>
      </c>
      <c r="BL47" s="17" t="s">
        <v>32</v>
      </c>
      <c r="BM47" s="17" t="n">
        <f aca="false">SUM(V47:BL47)</f>
        <v>4</v>
      </c>
      <c r="BN47" s="17" t="n">
        <f aca="false">IF(BM47&lt;1,0,(SUM(V47:BL47))/((43-(COUNTIF(V47:BL47,"N/A")))))</f>
        <v>0.444444444444444</v>
      </c>
      <c r="BO47" s="17"/>
      <c r="BP47" s="17"/>
      <c r="BQ47" s="17"/>
    </row>
    <row r="48" customFormat="false" ht="12.75" hidden="false" customHeight="false" outlineLevel="0" collapsed="false">
      <c r="A48" s="71" t="s">
        <v>236</v>
      </c>
      <c r="B48" s="72" t="s">
        <v>165</v>
      </c>
      <c r="C48" s="17" t="s">
        <v>1591</v>
      </c>
      <c r="D48" s="17" t="s">
        <v>1611</v>
      </c>
      <c r="E48" s="17" t="s">
        <v>1586</v>
      </c>
      <c r="F48" s="17" t="s">
        <v>1591</v>
      </c>
      <c r="G48" s="17" t="s">
        <v>1602</v>
      </c>
      <c r="H48" s="17" t="s">
        <v>1591</v>
      </c>
      <c r="I48" s="17" t="s">
        <v>1593</v>
      </c>
      <c r="J48" s="17" t="s">
        <v>1602</v>
      </c>
      <c r="K48" s="17" t="s">
        <v>1594</v>
      </c>
      <c r="L48" s="17" t="s">
        <v>1607</v>
      </c>
      <c r="M48" s="17" t="s">
        <v>1591</v>
      </c>
      <c r="N48" s="17" t="s">
        <v>1591</v>
      </c>
      <c r="O48" s="17" t="s">
        <v>32</v>
      </c>
      <c r="P48" s="17" t="s">
        <v>32</v>
      </c>
      <c r="Q48" s="17" t="s">
        <v>32</v>
      </c>
      <c r="R48" s="17" t="s">
        <v>32</v>
      </c>
      <c r="S48" s="17" t="s">
        <v>32</v>
      </c>
      <c r="T48" s="17" t="s">
        <v>32</v>
      </c>
      <c r="U48" s="51" t="s">
        <v>32</v>
      </c>
      <c r="V48" s="73" t="n">
        <v>1</v>
      </c>
      <c r="W48" s="73" t="s">
        <v>32</v>
      </c>
      <c r="X48" s="73" t="s">
        <v>32</v>
      </c>
      <c r="Y48" s="73" t="s">
        <v>32</v>
      </c>
      <c r="Z48" s="73" t="n">
        <v>0</v>
      </c>
      <c r="AA48" s="73" t="s">
        <v>32</v>
      </c>
      <c r="AB48" s="73" t="s">
        <v>32</v>
      </c>
      <c r="AC48" s="73" t="s">
        <v>32</v>
      </c>
      <c r="AD48" s="73" t="n">
        <v>0</v>
      </c>
      <c r="AE48" s="73" t="s">
        <v>32</v>
      </c>
      <c r="AF48" s="73" t="s">
        <v>32</v>
      </c>
      <c r="AG48" s="73" t="s">
        <v>32</v>
      </c>
      <c r="AH48" s="73" t="n">
        <v>0</v>
      </c>
      <c r="AI48" s="73" t="s">
        <v>32</v>
      </c>
      <c r="AJ48" s="73" t="s">
        <v>32</v>
      </c>
      <c r="AK48" s="73" t="n">
        <v>0</v>
      </c>
      <c r="AL48" s="73" t="s">
        <v>32</v>
      </c>
      <c r="AM48" s="73" t="s">
        <v>32</v>
      </c>
      <c r="AN48" s="73" t="n">
        <v>0</v>
      </c>
      <c r="AO48" s="73" t="s">
        <v>32</v>
      </c>
      <c r="AP48" s="73" t="s">
        <v>32</v>
      </c>
      <c r="AQ48" s="73" t="n">
        <v>0</v>
      </c>
      <c r="AR48" s="73" t="s">
        <v>32</v>
      </c>
      <c r="AS48" s="73" t="s">
        <v>32</v>
      </c>
      <c r="AT48" s="73" t="s">
        <v>32</v>
      </c>
      <c r="AU48" s="73" t="n">
        <v>0</v>
      </c>
      <c r="AV48" s="73" t="s">
        <v>32</v>
      </c>
      <c r="AW48" s="73" t="n">
        <v>0</v>
      </c>
      <c r="AX48" s="73" t="s">
        <v>32</v>
      </c>
      <c r="AY48" s="73" t="s">
        <v>32</v>
      </c>
      <c r="AZ48" s="73" t="n">
        <v>0</v>
      </c>
      <c r="BA48" s="73" t="s">
        <v>32</v>
      </c>
      <c r="BB48" s="17" t="n">
        <v>0</v>
      </c>
      <c r="BC48" s="17" t="s">
        <v>32</v>
      </c>
      <c r="BD48" s="17" t="n">
        <v>0</v>
      </c>
      <c r="BE48" s="17" t="s">
        <v>32</v>
      </c>
      <c r="BF48" s="17" t="s">
        <v>32</v>
      </c>
      <c r="BG48" s="17" t="s">
        <v>32</v>
      </c>
      <c r="BH48" s="17" t="s">
        <v>32</v>
      </c>
      <c r="BI48" s="17" t="s">
        <v>32</v>
      </c>
      <c r="BJ48" s="17" t="s">
        <v>32</v>
      </c>
      <c r="BK48" s="17" t="s">
        <v>32</v>
      </c>
      <c r="BL48" s="17" t="s">
        <v>32</v>
      </c>
      <c r="BM48" s="17" t="n">
        <f aca="false">SUM(V48:BL48)</f>
        <v>1</v>
      </c>
      <c r="BN48" s="17" t="n">
        <f aca="false">IF(BM48&lt;1,0,(SUM(V48:BL48))/((43-(COUNTIF(V48:BL48,"N/A")))))</f>
        <v>0.0833333333333333</v>
      </c>
      <c r="BO48" s="17"/>
      <c r="BP48" s="17"/>
      <c r="BQ48" s="17"/>
    </row>
    <row r="49" customFormat="false" ht="12.75" hidden="false" customHeight="false" outlineLevel="0" collapsed="false">
      <c r="A49" s="71" t="s">
        <v>239</v>
      </c>
      <c r="B49" s="72" t="s">
        <v>138</v>
      </c>
      <c r="C49" s="17" t="s">
        <v>1602</v>
      </c>
      <c r="D49" s="17" t="s">
        <v>1597</v>
      </c>
      <c r="E49" s="17" t="s">
        <v>1586</v>
      </c>
      <c r="F49" s="17" t="s">
        <v>1591</v>
      </c>
      <c r="G49" s="17" t="s">
        <v>1607</v>
      </c>
      <c r="H49" s="17" t="s">
        <v>1589</v>
      </c>
      <c r="I49" s="17" t="s">
        <v>1597</v>
      </c>
      <c r="J49" s="17" t="s">
        <v>1591</v>
      </c>
      <c r="K49" s="17" t="s">
        <v>1597</v>
      </c>
      <c r="L49" s="17" t="s">
        <v>32</v>
      </c>
      <c r="M49" s="17" t="s">
        <v>32</v>
      </c>
      <c r="N49" s="17" t="s">
        <v>32</v>
      </c>
      <c r="O49" s="17" t="s">
        <v>32</v>
      </c>
      <c r="P49" s="17" t="s">
        <v>32</v>
      </c>
      <c r="Q49" s="17" t="s">
        <v>32</v>
      </c>
      <c r="R49" s="17" t="s">
        <v>32</v>
      </c>
      <c r="S49" s="17" t="s">
        <v>32</v>
      </c>
      <c r="T49" s="17" t="s">
        <v>32</v>
      </c>
      <c r="U49" s="51" t="s">
        <v>32</v>
      </c>
      <c r="V49" s="73" t="n">
        <v>1</v>
      </c>
      <c r="W49" s="73" t="s">
        <v>32</v>
      </c>
      <c r="X49" s="73" t="s">
        <v>32</v>
      </c>
      <c r="Y49" s="73" t="s">
        <v>32</v>
      </c>
      <c r="Z49" s="73" t="n">
        <v>0</v>
      </c>
      <c r="AA49" s="73" t="s">
        <v>32</v>
      </c>
      <c r="AB49" s="73" t="s">
        <v>32</v>
      </c>
      <c r="AC49" s="73" t="s">
        <v>32</v>
      </c>
      <c r="AD49" s="73" t="n">
        <v>0</v>
      </c>
      <c r="AE49" s="73" t="s">
        <v>32</v>
      </c>
      <c r="AF49" s="73" t="s">
        <v>32</v>
      </c>
      <c r="AG49" s="73" t="s">
        <v>32</v>
      </c>
      <c r="AH49" s="73" t="n">
        <v>0</v>
      </c>
      <c r="AI49" s="73" t="s">
        <v>32</v>
      </c>
      <c r="AJ49" s="73" t="s">
        <v>32</v>
      </c>
      <c r="AK49" s="73" t="n">
        <v>0</v>
      </c>
      <c r="AL49" s="73" t="s">
        <v>32</v>
      </c>
      <c r="AM49" s="73" t="s">
        <v>32</v>
      </c>
      <c r="AN49" s="73" t="n">
        <v>0</v>
      </c>
      <c r="AO49" s="73" t="s">
        <v>32</v>
      </c>
      <c r="AP49" s="73" t="s">
        <v>32</v>
      </c>
      <c r="AQ49" s="73" t="n">
        <v>0</v>
      </c>
      <c r="AR49" s="73" t="s">
        <v>32</v>
      </c>
      <c r="AS49" s="73" t="s">
        <v>32</v>
      </c>
      <c r="AT49" s="73" t="s">
        <v>32</v>
      </c>
      <c r="AU49" s="73" t="n">
        <v>0</v>
      </c>
      <c r="AV49" s="73" t="s">
        <v>32</v>
      </c>
      <c r="AW49" s="73" t="n">
        <v>1</v>
      </c>
      <c r="AX49" s="73" t="s">
        <v>32</v>
      </c>
      <c r="AY49" s="73" t="s">
        <v>32</v>
      </c>
      <c r="AZ49" s="73" t="s">
        <v>32</v>
      </c>
      <c r="BA49" s="73" t="s">
        <v>32</v>
      </c>
      <c r="BB49" s="17" t="s">
        <v>32</v>
      </c>
      <c r="BC49" s="17" t="s">
        <v>32</v>
      </c>
      <c r="BD49" s="17" t="s">
        <v>32</v>
      </c>
      <c r="BE49" s="17" t="s">
        <v>32</v>
      </c>
      <c r="BF49" s="17" t="s">
        <v>32</v>
      </c>
      <c r="BG49" s="17" t="s">
        <v>32</v>
      </c>
      <c r="BH49" s="17" t="s">
        <v>32</v>
      </c>
      <c r="BI49" s="17" t="s">
        <v>32</v>
      </c>
      <c r="BJ49" s="17" t="s">
        <v>32</v>
      </c>
      <c r="BK49" s="17" t="s">
        <v>32</v>
      </c>
      <c r="BL49" s="17" t="s">
        <v>32</v>
      </c>
      <c r="BM49" s="17" t="n">
        <f aca="false">SUM(V49:BL49)</f>
        <v>2</v>
      </c>
      <c r="BN49" s="17" t="n">
        <f aca="false">IF(BM49&lt;1,0,(SUM(V49:BL49))/((43-(COUNTIF(V49:BL49,"N/A")))))</f>
        <v>0.222222222222222</v>
      </c>
      <c r="BO49" s="17"/>
      <c r="BP49" s="17"/>
      <c r="BQ49" s="17"/>
    </row>
    <row r="50" customFormat="false" ht="12.75" hidden="false" customHeight="false" outlineLevel="0" collapsed="false">
      <c r="A50" s="71" t="s">
        <v>244</v>
      </c>
      <c r="B50" s="72" t="s">
        <v>102</v>
      </c>
      <c r="C50" s="17" t="s">
        <v>1607</v>
      </c>
      <c r="D50" s="17" t="s">
        <v>1591</v>
      </c>
      <c r="E50" s="17" t="s">
        <v>1611</v>
      </c>
      <c r="F50" s="17" t="s">
        <v>1591</v>
      </c>
      <c r="G50" s="17" t="s">
        <v>1597</v>
      </c>
      <c r="H50" s="17" t="s">
        <v>1591</v>
      </c>
      <c r="I50" s="17" t="s">
        <v>1594</v>
      </c>
      <c r="J50" s="17" t="s">
        <v>1607</v>
      </c>
      <c r="K50" s="17" t="s">
        <v>1608</v>
      </c>
      <c r="L50" s="17" t="s">
        <v>1588</v>
      </c>
      <c r="M50" s="17" t="s">
        <v>1591</v>
      </c>
      <c r="N50" s="17" t="s">
        <v>32</v>
      </c>
      <c r="O50" s="17" t="s">
        <v>32</v>
      </c>
      <c r="P50" s="17" t="s">
        <v>32</v>
      </c>
      <c r="Q50" s="17" t="s">
        <v>32</v>
      </c>
      <c r="R50" s="17" t="s">
        <v>32</v>
      </c>
      <c r="S50" s="17" t="s">
        <v>32</v>
      </c>
      <c r="T50" s="17" t="s">
        <v>32</v>
      </c>
      <c r="U50" s="51" t="s">
        <v>32</v>
      </c>
      <c r="V50" s="73" t="n">
        <v>0</v>
      </c>
      <c r="W50" s="73" t="s">
        <v>32</v>
      </c>
      <c r="X50" s="73" t="s">
        <v>32</v>
      </c>
      <c r="Y50" s="73" t="s">
        <v>32</v>
      </c>
      <c r="Z50" s="73" t="n">
        <v>1</v>
      </c>
      <c r="AA50" s="73" t="s">
        <v>32</v>
      </c>
      <c r="AB50" s="73" t="s">
        <v>32</v>
      </c>
      <c r="AC50" s="73" t="s">
        <v>32</v>
      </c>
      <c r="AD50" s="73" t="n">
        <v>1</v>
      </c>
      <c r="AE50" s="73" t="s">
        <v>32</v>
      </c>
      <c r="AF50" s="73" t="s">
        <v>32</v>
      </c>
      <c r="AG50" s="73" t="s">
        <v>32</v>
      </c>
      <c r="AH50" s="73" t="n">
        <v>0</v>
      </c>
      <c r="AI50" s="73" t="n">
        <v>0</v>
      </c>
      <c r="AJ50" s="73" t="n">
        <v>0</v>
      </c>
      <c r="AK50" s="73" t="n">
        <v>0</v>
      </c>
      <c r="AL50" s="73" t="s">
        <v>32</v>
      </c>
      <c r="AM50" s="73" t="s">
        <v>32</v>
      </c>
      <c r="AN50" s="73" t="n">
        <v>0</v>
      </c>
      <c r="AO50" s="73" t="s">
        <v>32</v>
      </c>
      <c r="AP50" s="73" t="s">
        <v>32</v>
      </c>
      <c r="AQ50" s="73" t="n">
        <v>1</v>
      </c>
      <c r="AR50" s="73" t="s">
        <v>32</v>
      </c>
      <c r="AS50" s="73" t="s">
        <v>32</v>
      </c>
      <c r="AT50" s="73" t="s">
        <v>32</v>
      </c>
      <c r="AU50" s="73" t="n">
        <v>0</v>
      </c>
      <c r="AV50" s="73" t="s">
        <v>32</v>
      </c>
      <c r="AW50" s="73" t="n">
        <v>0</v>
      </c>
      <c r="AX50" s="73" t="s">
        <v>32</v>
      </c>
      <c r="AY50" s="73" t="s">
        <v>32</v>
      </c>
      <c r="AZ50" s="73" t="n">
        <v>0</v>
      </c>
      <c r="BA50" s="73" t="s">
        <v>32</v>
      </c>
      <c r="BB50" s="17" t="n">
        <v>0</v>
      </c>
      <c r="BC50" s="17" t="s">
        <v>32</v>
      </c>
      <c r="BD50" s="17" t="s">
        <v>32</v>
      </c>
      <c r="BE50" s="17" t="s">
        <v>32</v>
      </c>
      <c r="BF50" s="17" t="s">
        <v>32</v>
      </c>
      <c r="BG50" s="17" t="s">
        <v>32</v>
      </c>
      <c r="BH50" s="17" t="s">
        <v>32</v>
      </c>
      <c r="BI50" s="17" t="s">
        <v>32</v>
      </c>
      <c r="BJ50" s="17" t="s">
        <v>32</v>
      </c>
      <c r="BK50" s="17" t="s">
        <v>32</v>
      </c>
      <c r="BL50" s="17" t="s">
        <v>32</v>
      </c>
      <c r="BM50" s="17" t="n">
        <f aca="false">SUM(V50:BL50)</f>
        <v>3</v>
      </c>
      <c r="BN50" s="17" t="n">
        <f aca="false">IF(BM50&lt;1,0,(SUM(V50:BL50))/((43-(COUNTIF(V50:BL50,"N/A")))))</f>
        <v>0.230769230769231</v>
      </c>
      <c r="BO50" s="17"/>
      <c r="BP50" s="17"/>
      <c r="BQ50" s="17"/>
    </row>
    <row r="51" customFormat="false" ht="12.75" hidden="false" customHeight="false" outlineLevel="0" collapsed="false">
      <c r="A51" s="71" t="s">
        <v>249</v>
      </c>
      <c r="B51" s="72" t="s">
        <v>206</v>
      </c>
      <c r="C51" s="17" t="s">
        <v>32</v>
      </c>
      <c r="D51" s="17" t="s">
        <v>32</v>
      </c>
      <c r="E51" s="17" t="s">
        <v>32</v>
      </c>
      <c r="F51" s="17" t="s">
        <v>32</v>
      </c>
      <c r="G51" s="17" t="s">
        <v>32</v>
      </c>
      <c r="H51" s="17" t="s">
        <v>32</v>
      </c>
      <c r="I51" s="17" t="s">
        <v>32</v>
      </c>
      <c r="J51" s="17" t="s">
        <v>32</v>
      </c>
      <c r="K51" s="17" t="s">
        <v>32</v>
      </c>
      <c r="L51" s="17" t="s">
        <v>32</v>
      </c>
      <c r="M51" s="17" t="s">
        <v>32</v>
      </c>
      <c r="N51" s="17" t="s">
        <v>32</v>
      </c>
      <c r="O51" s="17" t="s">
        <v>32</v>
      </c>
      <c r="P51" s="17" t="s">
        <v>32</v>
      </c>
      <c r="Q51" s="17" t="s">
        <v>32</v>
      </c>
      <c r="R51" s="17" t="s">
        <v>32</v>
      </c>
      <c r="S51" s="17" t="s">
        <v>32</v>
      </c>
      <c r="T51" s="17" t="s">
        <v>32</v>
      </c>
      <c r="U51" s="51" t="s">
        <v>32</v>
      </c>
      <c r="V51" s="73" t="s">
        <v>32</v>
      </c>
      <c r="W51" s="73" t="s">
        <v>32</v>
      </c>
      <c r="X51" s="73" t="s">
        <v>32</v>
      </c>
      <c r="Y51" s="73" t="s">
        <v>32</v>
      </c>
      <c r="Z51" s="73" t="s">
        <v>32</v>
      </c>
      <c r="AA51" s="73" t="s">
        <v>32</v>
      </c>
      <c r="AB51" s="73" t="s">
        <v>32</v>
      </c>
      <c r="AC51" s="73" t="s">
        <v>32</v>
      </c>
      <c r="AD51" s="73" t="s">
        <v>32</v>
      </c>
      <c r="AE51" s="73" t="s">
        <v>32</v>
      </c>
      <c r="AF51" s="73" t="s">
        <v>32</v>
      </c>
      <c r="AG51" s="73" t="s">
        <v>32</v>
      </c>
      <c r="AH51" s="73" t="s">
        <v>32</v>
      </c>
      <c r="AI51" s="73" t="s">
        <v>32</v>
      </c>
      <c r="AJ51" s="73" t="s">
        <v>32</v>
      </c>
      <c r="AK51" s="73" t="s">
        <v>32</v>
      </c>
      <c r="AL51" s="73" t="s">
        <v>32</v>
      </c>
      <c r="AM51" s="73" t="s">
        <v>32</v>
      </c>
      <c r="AN51" s="73" t="s">
        <v>32</v>
      </c>
      <c r="AO51" s="73" t="s">
        <v>32</v>
      </c>
      <c r="AP51" s="73" t="s">
        <v>32</v>
      </c>
      <c r="AQ51" s="73" t="s">
        <v>32</v>
      </c>
      <c r="AR51" s="73" t="s">
        <v>32</v>
      </c>
      <c r="AS51" s="73" t="s">
        <v>32</v>
      </c>
      <c r="AT51" s="73" t="s">
        <v>32</v>
      </c>
      <c r="AU51" s="73" t="s">
        <v>32</v>
      </c>
      <c r="AV51" s="73" t="s">
        <v>32</v>
      </c>
      <c r="AW51" s="73" t="s">
        <v>32</v>
      </c>
      <c r="AX51" s="73" t="s">
        <v>32</v>
      </c>
      <c r="AY51" s="73" t="s">
        <v>32</v>
      </c>
      <c r="AZ51" s="73" t="s">
        <v>32</v>
      </c>
      <c r="BA51" s="73" t="s">
        <v>32</v>
      </c>
      <c r="BB51" s="17" t="s">
        <v>32</v>
      </c>
      <c r="BC51" s="17" t="s">
        <v>32</v>
      </c>
      <c r="BD51" s="17" t="s">
        <v>32</v>
      </c>
      <c r="BE51" s="17" t="s">
        <v>32</v>
      </c>
      <c r="BF51" s="17" t="s">
        <v>32</v>
      </c>
      <c r="BG51" s="17" t="s">
        <v>32</v>
      </c>
      <c r="BH51" s="17" t="s">
        <v>32</v>
      </c>
      <c r="BI51" s="17" t="s">
        <v>32</v>
      </c>
      <c r="BJ51" s="17" t="s">
        <v>32</v>
      </c>
      <c r="BK51" s="17" t="s">
        <v>32</v>
      </c>
      <c r="BL51" s="17" t="s">
        <v>32</v>
      </c>
      <c r="BM51" s="17" t="n">
        <f aca="false">SUM(V51:BL51)</f>
        <v>0</v>
      </c>
      <c r="BN51" s="17" t="n">
        <f aca="false">IF(BM51&lt;1,0,(SUM(V51:BL51))/((43-(COUNTIF(V51:BL51,"N/A")))))</f>
        <v>0</v>
      </c>
      <c r="BO51" s="17"/>
      <c r="BP51" s="17"/>
      <c r="BQ51" s="17"/>
    </row>
    <row r="52" customFormat="false" ht="12.75" hidden="false" customHeight="false" outlineLevel="0" collapsed="false">
      <c r="A52" s="71" t="s">
        <v>251</v>
      </c>
      <c r="B52" s="72" t="s">
        <v>206</v>
      </c>
      <c r="C52" s="17" t="s">
        <v>32</v>
      </c>
      <c r="D52" s="17" t="s">
        <v>32</v>
      </c>
      <c r="E52" s="17" t="s">
        <v>32</v>
      </c>
      <c r="F52" s="17" t="s">
        <v>32</v>
      </c>
      <c r="G52" s="17" t="s">
        <v>32</v>
      </c>
      <c r="H52" s="17" t="s">
        <v>32</v>
      </c>
      <c r="I52" s="17" t="s">
        <v>32</v>
      </c>
      <c r="J52" s="17" t="s">
        <v>32</v>
      </c>
      <c r="K52" s="17" t="s">
        <v>32</v>
      </c>
      <c r="L52" s="17" t="s">
        <v>32</v>
      </c>
      <c r="M52" s="17" t="s">
        <v>32</v>
      </c>
      <c r="N52" s="17" t="s">
        <v>32</v>
      </c>
      <c r="O52" s="17" t="s">
        <v>32</v>
      </c>
      <c r="P52" s="17" t="s">
        <v>32</v>
      </c>
      <c r="Q52" s="17" t="s">
        <v>32</v>
      </c>
      <c r="R52" s="17" t="s">
        <v>32</v>
      </c>
      <c r="S52" s="17" t="s">
        <v>32</v>
      </c>
      <c r="T52" s="17" t="s">
        <v>32</v>
      </c>
      <c r="U52" s="51" t="s">
        <v>32</v>
      </c>
      <c r="V52" s="73" t="s">
        <v>32</v>
      </c>
      <c r="W52" s="73" t="s">
        <v>32</v>
      </c>
      <c r="X52" s="73" t="s">
        <v>32</v>
      </c>
      <c r="Y52" s="73" t="s">
        <v>32</v>
      </c>
      <c r="Z52" s="73" t="s">
        <v>32</v>
      </c>
      <c r="AA52" s="73" t="s">
        <v>32</v>
      </c>
      <c r="AB52" s="73" t="s">
        <v>32</v>
      </c>
      <c r="AC52" s="73" t="s">
        <v>32</v>
      </c>
      <c r="AD52" s="73" t="s">
        <v>32</v>
      </c>
      <c r="AE52" s="73" t="s">
        <v>32</v>
      </c>
      <c r="AF52" s="73" t="s">
        <v>32</v>
      </c>
      <c r="AG52" s="73" t="s">
        <v>32</v>
      </c>
      <c r="AH52" s="73" t="s">
        <v>32</v>
      </c>
      <c r="AI52" s="73" t="s">
        <v>32</v>
      </c>
      <c r="AJ52" s="73" t="s">
        <v>32</v>
      </c>
      <c r="AK52" s="73" t="s">
        <v>32</v>
      </c>
      <c r="AL52" s="73" t="s">
        <v>32</v>
      </c>
      <c r="AM52" s="73" t="s">
        <v>32</v>
      </c>
      <c r="AN52" s="73" t="s">
        <v>32</v>
      </c>
      <c r="AO52" s="73" t="s">
        <v>32</v>
      </c>
      <c r="AP52" s="73" t="s">
        <v>32</v>
      </c>
      <c r="AQ52" s="73" t="s">
        <v>32</v>
      </c>
      <c r="AR52" s="73" t="s">
        <v>32</v>
      </c>
      <c r="AS52" s="73" t="s">
        <v>32</v>
      </c>
      <c r="AT52" s="73" t="s">
        <v>32</v>
      </c>
      <c r="AU52" s="73" t="s">
        <v>32</v>
      </c>
      <c r="AV52" s="73" t="s">
        <v>32</v>
      </c>
      <c r="AW52" s="73" t="s">
        <v>32</v>
      </c>
      <c r="AX52" s="73" t="s">
        <v>32</v>
      </c>
      <c r="AY52" s="73" t="s">
        <v>32</v>
      </c>
      <c r="AZ52" s="73" t="s">
        <v>32</v>
      </c>
      <c r="BA52" s="73" t="s">
        <v>32</v>
      </c>
      <c r="BB52" s="17" t="s">
        <v>32</v>
      </c>
      <c r="BC52" s="17" t="s">
        <v>32</v>
      </c>
      <c r="BD52" s="17" t="s">
        <v>32</v>
      </c>
      <c r="BE52" s="17" t="s">
        <v>32</v>
      </c>
      <c r="BF52" s="17" t="s">
        <v>32</v>
      </c>
      <c r="BG52" s="17" t="s">
        <v>32</v>
      </c>
      <c r="BH52" s="17" t="s">
        <v>32</v>
      </c>
      <c r="BI52" s="17" t="s">
        <v>32</v>
      </c>
      <c r="BJ52" s="17" t="s">
        <v>32</v>
      </c>
      <c r="BK52" s="17" t="s">
        <v>32</v>
      </c>
      <c r="BL52" s="17" t="s">
        <v>32</v>
      </c>
      <c r="BM52" s="17" t="n">
        <f aca="false">SUM(V52:BL52)</f>
        <v>0</v>
      </c>
      <c r="BN52" s="17" t="n">
        <f aca="false">IF(BM52&lt;1,0,(SUM(V52:BL52))/((43-(COUNTIF(V52:BL52,"N/A")))))</f>
        <v>0</v>
      </c>
      <c r="BO52" s="17"/>
      <c r="BP52" s="17"/>
      <c r="BQ52" s="17"/>
    </row>
    <row r="53" customFormat="false" ht="12.75" hidden="false" customHeight="false" outlineLevel="0" collapsed="false">
      <c r="A53" s="71" t="s">
        <v>253</v>
      </c>
      <c r="B53" s="72" t="s">
        <v>206</v>
      </c>
      <c r="C53" s="17" t="s">
        <v>1609</v>
      </c>
      <c r="D53" s="17" t="s">
        <v>1601</v>
      </c>
      <c r="E53" s="17" t="s">
        <v>1594</v>
      </c>
      <c r="F53" s="17" t="s">
        <v>1591</v>
      </c>
      <c r="G53" s="17" t="s">
        <v>1611</v>
      </c>
      <c r="H53" s="17" t="s">
        <v>1608</v>
      </c>
      <c r="I53" s="17" t="s">
        <v>1594</v>
      </c>
      <c r="J53" s="17" t="s">
        <v>1609</v>
      </c>
      <c r="K53" s="17" t="s">
        <v>1601</v>
      </c>
      <c r="L53" s="17" t="s">
        <v>1601</v>
      </c>
      <c r="M53" s="17" t="s">
        <v>1594</v>
      </c>
      <c r="N53" s="17" t="s">
        <v>32</v>
      </c>
      <c r="O53" s="17" t="s">
        <v>32</v>
      </c>
      <c r="P53" s="17" t="s">
        <v>32</v>
      </c>
      <c r="Q53" s="17" t="s">
        <v>32</v>
      </c>
      <c r="R53" s="17" t="s">
        <v>32</v>
      </c>
      <c r="S53" s="17" t="s">
        <v>32</v>
      </c>
      <c r="T53" s="17" t="s">
        <v>32</v>
      </c>
      <c r="U53" s="51" t="s">
        <v>32</v>
      </c>
      <c r="V53" s="73" t="n">
        <v>0</v>
      </c>
      <c r="W53" s="73" t="s">
        <v>32</v>
      </c>
      <c r="X53" s="73" t="s">
        <v>32</v>
      </c>
      <c r="Y53" s="73" t="s">
        <v>32</v>
      </c>
      <c r="Z53" s="73" t="n">
        <v>2</v>
      </c>
      <c r="AA53" s="73" t="s">
        <v>32</v>
      </c>
      <c r="AB53" s="73" t="s">
        <v>32</v>
      </c>
      <c r="AC53" s="73" t="s">
        <v>32</v>
      </c>
      <c r="AD53" s="73" t="n">
        <v>1</v>
      </c>
      <c r="AE53" s="73" t="s">
        <v>32</v>
      </c>
      <c r="AF53" s="73" t="s">
        <v>32</v>
      </c>
      <c r="AG53" s="73" t="s">
        <v>32</v>
      </c>
      <c r="AH53" s="73" t="n">
        <v>1</v>
      </c>
      <c r="AI53" s="73" t="s">
        <v>32</v>
      </c>
      <c r="AJ53" s="73" t="s">
        <v>32</v>
      </c>
      <c r="AK53" s="73" t="n">
        <v>1</v>
      </c>
      <c r="AL53" s="73" t="s">
        <v>32</v>
      </c>
      <c r="AM53" s="73" t="s">
        <v>32</v>
      </c>
      <c r="AN53" s="73" t="n">
        <v>0</v>
      </c>
      <c r="AO53" s="73" t="s">
        <v>32</v>
      </c>
      <c r="AP53" s="73" t="s">
        <v>32</v>
      </c>
      <c r="AQ53" s="73" t="n">
        <v>1</v>
      </c>
      <c r="AR53" s="73" t="s">
        <v>32</v>
      </c>
      <c r="AS53" s="73" t="s">
        <v>32</v>
      </c>
      <c r="AT53" s="73" t="s">
        <v>32</v>
      </c>
      <c r="AU53" s="73" t="s">
        <v>1675</v>
      </c>
      <c r="AV53" s="73" t="s">
        <v>1675</v>
      </c>
      <c r="AW53" s="73" t="n">
        <v>3</v>
      </c>
      <c r="AX53" s="73" t="s">
        <v>32</v>
      </c>
      <c r="AY53" s="73" t="s">
        <v>32</v>
      </c>
      <c r="AZ53" s="73" t="n">
        <v>2</v>
      </c>
      <c r="BA53" s="73" t="n">
        <v>2</v>
      </c>
      <c r="BB53" s="17" t="n">
        <v>1</v>
      </c>
      <c r="BC53" s="17" t="s">
        <v>32</v>
      </c>
      <c r="BD53" s="17" t="s">
        <v>32</v>
      </c>
      <c r="BE53" s="17" t="s">
        <v>32</v>
      </c>
      <c r="BF53" s="17" t="s">
        <v>32</v>
      </c>
      <c r="BG53" s="17" t="s">
        <v>32</v>
      </c>
      <c r="BH53" s="17" t="s">
        <v>32</v>
      </c>
      <c r="BI53" s="17" t="s">
        <v>32</v>
      </c>
      <c r="BJ53" s="17" t="s">
        <v>32</v>
      </c>
      <c r="BK53" s="17" t="s">
        <v>32</v>
      </c>
      <c r="BL53" s="17" t="s">
        <v>32</v>
      </c>
      <c r="BM53" s="17" t="n">
        <f aca="false">SUM(V53:BL53)</f>
        <v>14</v>
      </c>
      <c r="BN53" s="17" t="n">
        <f aca="false">IF(BM53&lt;1,0,(SUM(V53:BL53))/((43-(COUNTIF(V53:BL53,"N/A")))))</f>
        <v>1.07692307692308</v>
      </c>
      <c r="BO53" s="17"/>
      <c r="BP53" s="17"/>
      <c r="BQ53" s="17"/>
    </row>
    <row r="54" customFormat="false" ht="12.75" hidden="false" customHeight="false" outlineLevel="0" collapsed="false">
      <c r="A54" s="71" t="s">
        <v>257</v>
      </c>
      <c r="B54" s="72" t="s">
        <v>206</v>
      </c>
      <c r="C54" s="17" t="s">
        <v>1601</v>
      </c>
      <c r="D54" s="17" t="s">
        <v>1601</v>
      </c>
      <c r="E54" s="17" t="s">
        <v>1594</v>
      </c>
      <c r="F54" s="17" t="s">
        <v>1586</v>
      </c>
      <c r="G54" s="17" t="s">
        <v>1602</v>
      </c>
      <c r="H54" s="17" t="s">
        <v>1594</v>
      </c>
      <c r="I54" s="17" t="s">
        <v>1608</v>
      </c>
      <c r="J54" s="17" t="s">
        <v>1591</v>
      </c>
      <c r="K54" s="17" t="s">
        <v>1607</v>
      </c>
      <c r="L54" s="17" t="s">
        <v>1594</v>
      </c>
      <c r="M54" s="17" t="s">
        <v>1601</v>
      </c>
      <c r="N54" s="17" t="s">
        <v>1607</v>
      </c>
      <c r="O54" s="17" t="s">
        <v>32</v>
      </c>
      <c r="P54" s="17" t="s">
        <v>32</v>
      </c>
      <c r="Q54" s="17" t="s">
        <v>32</v>
      </c>
      <c r="R54" s="17" t="s">
        <v>32</v>
      </c>
      <c r="S54" s="17" t="s">
        <v>32</v>
      </c>
      <c r="T54" s="17" t="s">
        <v>32</v>
      </c>
      <c r="U54" s="51" t="s">
        <v>32</v>
      </c>
      <c r="V54" s="73" t="n">
        <v>1</v>
      </c>
      <c r="W54" s="73" t="s">
        <v>32</v>
      </c>
      <c r="X54" s="73" t="s">
        <v>32</v>
      </c>
      <c r="Y54" s="73" t="s">
        <v>32</v>
      </c>
      <c r="Z54" s="73" t="n">
        <v>1</v>
      </c>
      <c r="AA54" s="73" t="s">
        <v>32</v>
      </c>
      <c r="AB54" s="73" t="s">
        <v>32</v>
      </c>
      <c r="AC54" s="73" t="s">
        <v>32</v>
      </c>
      <c r="AD54" s="73" t="n">
        <v>1</v>
      </c>
      <c r="AE54" s="73" t="s">
        <v>32</v>
      </c>
      <c r="AF54" s="73" t="s">
        <v>32</v>
      </c>
      <c r="AG54" s="73" t="s">
        <v>32</v>
      </c>
      <c r="AH54" s="73" t="n">
        <v>1</v>
      </c>
      <c r="AI54" s="73" t="s">
        <v>32</v>
      </c>
      <c r="AJ54" s="73" t="s">
        <v>32</v>
      </c>
      <c r="AK54" s="73" t="n">
        <v>0</v>
      </c>
      <c r="AL54" s="73" t="s">
        <v>32</v>
      </c>
      <c r="AM54" s="73" t="s">
        <v>32</v>
      </c>
      <c r="AN54" s="73" t="n">
        <v>0</v>
      </c>
      <c r="AO54" s="73" t="s">
        <v>32</v>
      </c>
      <c r="AP54" s="73" t="s">
        <v>32</v>
      </c>
      <c r="AQ54" s="73" t="n">
        <v>0</v>
      </c>
      <c r="AR54" s="73" t="s">
        <v>32</v>
      </c>
      <c r="AS54" s="73" t="s">
        <v>32</v>
      </c>
      <c r="AT54" s="73" t="s">
        <v>32</v>
      </c>
      <c r="AU54" s="73" t="n">
        <v>0</v>
      </c>
      <c r="AV54" s="73" t="s">
        <v>32</v>
      </c>
      <c r="AW54" s="73" t="n">
        <v>1</v>
      </c>
      <c r="AX54" s="73" t="s">
        <v>32</v>
      </c>
      <c r="AY54" s="73" t="s">
        <v>32</v>
      </c>
      <c r="AZ54" s="73" t="n">
        <v>1</v>
      </c>
      <c r="BA54" s="73" t="s">
        <v>32</v>
      </c>
      <c r="BB54" s="17" t="s">
        <v>1675</v>
      </c>
      <c r="BC54" s="17" t="s">
        <v>32</v>
      </c>
      <c r="BD54" s="17" t="n">
        <v>1</v>
      </c>
      <c r="BE54" s="17" t="s">
        <v>32</v>
      </c>
      <c r="BF54" s="17" t="s">
        <v>32</v>
      </c>
      <c r="BG54" s="17" t="s">
        <v>32</v>
      </c>
      <c r="BH54" s="17" t="s">
        <v>32</v>
      </c>
      <c r="BI54" s="17" t="s">
        <v>32</v>
      </c>
      <c r="BJ54" s="17" t="s">
        <v>32</v>
      </c>
      <c r="BK54" s="17" t="s">
        <v>32</v>
      </c>
      <c r="BL54" s="17" t="s">
        <v>32</v>
      </c>
      <c r="BM54" s="17" t="n">
        <f aca="false">SUM(V54:BL54)</f>
        <v>7</v>
      </c>
      <c r="BN54" s="17" t="n">
        <f aca="false">IF(BM54&lt;1,0,(SUM(V54:BL54))/((43-(COUNTIF(V54:BL54,"N/A")))))</f>
        <v>0.583333333333333</v>
      </c>
      <c r="BO54" s="17"/>
      <c r="BP54" s="17"/>
      <c r="BQ54" s="17"/>
    </row>
    <row r="55" customFormat="false" ht="12.75" hidden="false" customHeight="false" outlineLevel="0" collapsed="false">
      <c r="A55" s="71" t="s">
        <v>260</v>
      </c>
      <c r="B55" s="72" t="s">
        <v>206</v>
      </c>
      <c r="C55" s="17" t="s">
        <v>1591</v>
      </c>
      <c r="D55" s="17" t="s">
        <v>1591</v>
      </c>
      <c r="E55" s="17" t="s">
        <v>1591</v>
      </c>
      <c r="F55" s="17" t="s">
        <v>1591</v>
      </c>
      <c r="G55" s="17" t="s">
        <v>1589</v>
      </c>
      <c r="H55" s="17" t="s">
        <v>1611</v>
      </c>
      <c r="I55" s="17" t="s">
        <v>1607</v>
      </c>
      <c r="J55" s="17" t="s">
        <v>1594</v>
      </c>
      <c r="K55" s="17" t="s">
        <v>1602</v>
      </c>
      <c r="L55" s="17" t="s">
        <v>1611</v>
      </c>
      <c r="M55" s="17" t="s">
        <v>1607</v>
      </c>
      <c r="N55" s="17" t="s">
        <v>32</v>
      </c>
      <c r="O55" s="17" t="s">
        <v>32</v>
      </c>
      <c r="P55" s="17" t="s">
        <v>32</v>
      </c>
      <c r="Q55" s="17" t="s">
        <v>32</v>
      </c>
      <c r="R55" s="17" t="s">
        <v>32</v>
      </c>
      <c r="S55" s="17" t="s">
        <v>32</v>
      </c>
      <c r="T55" s="17" t="s">
        <v>32</v>
      </c>
      <c r="U55" s="51" t="s">
        <v>32</v>
      </c>
      <c r="V55" s="73" t="n">
        <v>0</v>
      </c>
      <c r="W55" s="73" t="s">
        <v>32</v>
      </c>
      <c r="X55" s="73" t="s">
        <v>32</v>
      </c>
      <c r="Y55" s="73" t="s">
        <v>32</v>
      </c>
      <c r="Z55" s="73" t="n">
        <v>1</v>
      </c>
      <c r="AA55" s="73" t="s">
        <v>32</v>
      </c>
      <c r="AB55" s="73" t="s">
        <v>32</v>
      </c>
      <c r="AC55" s="73" t="s">
        <v>32</v>
      </c>
      <c r="AD55" s="73" t="n">
        <v>1</v>
      </c>
      <c r="AE55" s="73" t="s">
        <v>32</v>
      </c>
      <c r="AF55" s="73" t="s">
        <v>32</v>
      </c>
      <c r="AG55" s="73" t="s">
        <v>32</v>
      </c>
      <c r="AH55" s="73" t="n">
        <v>0</v>
      </c>
      <c r="AI55" s="73" t="s">
        <v>32</v>
      </c>
      <c r="AJ55" s="73" t="s">
        <v>32</v>
      </c>
      <c r="AK55" s="73" t="n">
        <v>0</v>
      </c>
      <c r="AL55" s="73" t="s">
        <v>32</v>
      </c>
      <c r="AM55" s="73" t="s">
        <v>32</v>
      </c>
      <c r="AN55" s="73" t="n">
        <v>0</v>
      </c>
      <c r="AO55" s="73" t="s">
        <v>32</v>
      </c>
      <c r="AP55" s="73" t="s">
        <v>32</v>
      </c>
      <c r="AQ55" s="73" t="n">
        <v>0</v>
      </c>
      <c r="AR55" s="73" t="s">
        <v>32</v>
      </c>
      <c r="AS55" s="73" t="s">
        <v>32</v>
      </c>
      <c r="AT55" s="73" t="s">
        <v>32</v>
      </c>
      <c r="AU55" s="73" t="n">
        <v>0</v>
      </c>
      <c r="AV55" s="73" t="s">
        <v>32</v>
      </c>
      <c r="AW55" s="73" t="n">
        <v>2</v>
      </c>
      <c r="AX55" s="73" t="s">
        <v>32</v>
      </c>
      <c r="AY55" s="73" t="s">
        <v>32</v>
      </c>
      <c r="AZ55" s="73" t="n">
        <v>0</v>
      </c>
      <c r="BA55" s="73" t="s">
        <v>32</v>
      </c>
      <c r="BB55" s="17" t="n">
        <v>1</v>
      </c>
      <c r="BC55" s="17" t="s">
        <v>32</v>
      </c>
      <c r="BD55" s="17" t="s">
        <v>32</v>
      </c>
      <c r="BE55" s="17" t="s">
        <v>32</v>
      </c>
      <c r="BF55" s="17" t="s">
        <v>32</v>
      </c>
      <c r="BG55" s="17" t="s">
        <v>32</v>
      </c>
      <c r="BH55" s="17" t="s">
        <v>32</v>
      </c>
      <c r="BI55" s="17" t="s">
        <v>32</v>
      </c>
      <c r="BJ55" s="17" t="s">
        <v>32</v>
      </c>
      <c r="BK55" s="17" t="s">
        <v>32</v>
      </c>
      <c r="BL55" s="17" t="s">
        <v>32</v>
      </c>
      <c r="BM55" s="17" t="n">
        <f aca="false">SUM(V55:BL55)</f>
        <v>5</v>
      </c>
      <c r="BN55" s="17" t="n">
        <f aca="false">IF(BM55&lt;1,0,(SUM(V55:BL55))/((43-(COUNTIF(V55:BL55,"N/A")))))</f>
        <v>0.454545454545455</v>
      </c>
      <c r="BO55" s="17"/>
      <c r="BP55" s="17"/>
      <c r="BQ55" s="17"/>
    </row>
    <row r="56" customFormat="false" ht="12.75" hidden="false" customHeight="false" outlineLevel="0" collapsed="false">
      <c r="A56" s="71" t="s">
        <v>263</v>
      </c>
      <c r="B56" s="72" t="s">
        <v>265</v>
      </c>
      <c r="C56" s="17" t="s">
        <v>1601</v>
      </c>
      <c r="D56" s="17" t="s">
        <v>1591</v>
      </c>
      <c r="E56" s="17" t="s">
        <v>1601</v>
      </c>
      <c r="F56" s="17" t="s">
        <v>1601</v>
      </c>
      <c r="G56" s="17" t="s">
        <v>1591</v>
      </c>
      <c r="H56" s="17" t="s">
        <v>1591</v>
      </c>
      <c r="I56" s="17" t="s">
        <v>1594</v>
      </c>
      <c r="J56" s="17" t="s">
        <v>1594</v>
      </c>
      <c r="K56" s="17" t="s">
        <v>1599</v>
      </c>
      <c r="L56" s="17" t="s">
        <v>1601</v>
      </c>
      <c r="M56" s="17" t="s">
        <v>1586</v>
      </c>
      <c r="N56" s="17" t="s">
        <v>1592</v>
      </c>
      <c r="O56" s="17" t="s">
        <v>32</v>
      </c>
      <c r="P56" s="17" t="s">
        <v>32</v>
      </c>
      <c r="Q56" s="17" t="s">
        <v>32</v>
      </c>
      <c r="R56" s="17" t="s">
        <v>32</v>
      </c>
      <c r="S56" s="17" t="s">
        <v>32</v>
      </c>
      <c r="T56" s="17" t="s">
        <v>32</v>
      </c>
      <c r="U56" s="51" t="s">
        <v>32</v>
      </c>
      <c r="V56" s="73" t="n">
        <v>0</v>
      </c>
      <c r="W56" s="73" t="s">
        <v>32</v>
      </c>
      <c r="X56" s="73" t="s">
        <v>32</v>
      </c>
      <c r="Y56" s="73" t="s">
        <v>32</v>
      </c>
      <c r="Z56" s="73" t="n">
        <v>0</v>
      </c>
      <c r="AA56" s="73" t="n">
        <v>0</v>
      </c>
      <c r="AB56" s="73" t="s">
        <v>32</v>
      </c>
      <c r="AC56" s="73" t="s">
        <v>32</v>
      </c>
      <c r="AD56" s="73" t="n">
        <v>0</v>
      </c>
      <c r="AE56" s="73" t="s">
        <v>32</v>
      </c>
      <c r="AF56" s="73" t="s">
        <v>32</v>
      </c>
      <c r="AG56" s="73" t="s">
        <v>32</v>
      </c>
      <c r="AH56" s="73" t="n">
        <v>0</v>
      </c>
      <c r="AI56" s="73" t="s">
        <v>32</v>
      </c>
      <c r="AJ56" s="73" t="s">
        <v>32</v>
      </c>
      <c r="AK56" s="73" t="n">
        <v>1</v>
      </c>
      <c r="AL56" s="73" t="s">
        <v>32</v>
      </c>
      <c r="AM56" s="73" t="s">
        <v>32</v>
      </c>
      <c r="AN56" s="73" t="n">
        <v>1</v>
      </c>
      <c r="AO56" s="73" t="s">
        <v>32</v>
      </c>
      <c r="AP56" s="73" t="s">
        <v>32</v>
      </c>
      <c r="AQ56" s="73" t="n">
        <v>3</v>
      </c>
      <c r="AR56" s="73" t="s">
        <v>32</v>
      </c>
      <c r="AS56" s="73" t="s">
        <v>32</v>
      </c>
      <c r="AT56" s="73" t="s">
        <v>32</v>
      </c>
      <c r="AU56" s="73" t="n">
        <v>1</v>
      </c>
      <c r="AV56" s="73" t="s">
        <v>32</v>
      </c>
      <c r="AW56" s="73" t="n">
        <v>1</v>
      </c>
      <c r="AX56" s="73" t="s">
        <v>32</v>
      </c>
      <c r="AY56" s="73" t="s">
        <v>32</v>
      </c>
      <c r="AZ56" s="73" t="n">
        <v>1</v>
      </c>
      <c r="BA56" s="73" t="s">
        <v>32</v>
      </c>
      <c r="BB56" s="17" t="n">
        <v>1</v>
      </c>
      <c r="BC56" s="17" t="s">
        <v>32</v>
      </c>
      <c r="BD56" s="17" t="n">
        <v>1</v>
      </c>
      <c r="BE56" s="17" t="s">
        <v>32</v>
      </c>
      <c r="BF56" s="17" t="n">
        <v>1</v>
      </c>
      <c r="BG56" s="17" t="s">
        <v>32</v>
      </c>
      <c r="BH56" s="17" t="s">
        <v>32</v>
      </c>
      <c r="BI56" s="17" t="s">
        <v>32</v>
      </c>
      <c r="BJ56" s="17" t="s">
        <v>32</v>
      </c>
      <c r="BK56" s="17" t="s">
        <v>32</v>
      </c>
      <c r="BL56" s="17" t="s">
        <v>32</v>
      </c>
      <c r="BM56" s="17" t="n">
        <f aca="false">SUM(V56:BL56)</f>
        <v>11</v>
      </c>
      <c r="BN56" s="17" t="n">
        <f aca="false">IF(BM56&lt;1,0,(SUM(V56:BL56))/((43-(COUNTIF(V56:BL56,"N/A")))))</f>
        <v>0.785714285714286</v>
      </c>
      <c r="BO56" s="17"/>
      <c r="BP56" s="17"/>
      <c r="BQ56" s="17"/>
    </row>
    <row r="57" customFormat="false" ht="12.75" hidden="false" customHeight="false" outlineLevel="0" collapsed="false">
      <c r="A57" s="71" t="s">
        <v>270</v>
      </c>
      <c r="B57" s="72" t="s">
        <v>265</v>
      </c>
      <c r="C57" s="17" t="s">
        <v>1586</v>
      </c>
      <c r="D57" s="17" t="s">
        <v>1586</v>
      </c>
      <c r="E57" s="17" t="s">
        <v>1611</v>
      </c>
      <c r="F57" s="17" t="s">
        <v>1591</v>
      </c>
      <c r="G57" s="17" t="s">
        <v>1586</v>
      </c>
      <c r="H57" s="17" t="s">
        <v>1592</v>
      </c>
      <c r="I57" s="17" t="s">
        <v>1594</v>
      </c>
      <c r="J57" s="17" t="s">
        <v>1586</v>
      </c>
      <c r="K57" s="17" t="s">
        <v>32</v>
      </c>
      <c r="L57" s="17" t="s">
        <v>32</v>
      </c>
      <c r="M57" s="17" t="s">
        <v>32</v>
      </c>
      <c r="N57" s="17" t="s">
        <v>32</v>
      </c>
      <c r="O57" s="17" t="s">
        <v>32</v>
      </c>
      <c r="P57" s="17" t="s">
        <v>32</v>
      </c>
      <c r="Q57" s="17" t="s">
        <v>32</v>
      </c>
      <c r="R57" s="17" t="s">
        <v>32</v>
      </c>
      <c r="S57" s="17" t="s">
        <v>32</v>
      </c>
      <c r="T57" s="17" t="s">
        <v>32</v>
      </c>
      <c r="U57" s="51" t="s">
        <v>32</v>
      </c>
      <c r="V57" s="73" t="n">
        <v>1</v>
      </c>
      <c r="W57" s="73" t="s">
        <v>32</v>
      </c>
      <c r="X57" s="73" t="s">
        <v>32</v>
      </c>
      <c r="Y57" s="73" t="s">
        <v>32</v>
      </c>
      <c r="Z57" s="73" t="n">
        <v>1</v>
      </c>
      <c r="AA57" s="73" t="s">
        <v>32</v>
      </c>
      <c r="AB57" s="73" t="s">
        <v>32</v>
      </c>
      <c r="AC57" s="73" t="s">
        <v>32</v>
      </c>
      <c r="AD57" s="73" t="n">
        <v>3</v>
      </c>
      <c r="AE57" s="73" t="s">
        <v>32</v>
      </c>
      <c r="AF57" s="73" t="s">
        <v>32</v>
      </c>
      <c r="AG57" s="73" t="s">
        <v>32</v>
      </c>
      <c r="AH57" s="73" t="n">
        <v>1</v>
      </c>
      <c r="AI57" s="73" t="s">
        <v>32</v>
      </c>
      <c r="AJ57" s="73" t="s">
        <v>32</v>
      </c>
      <c r="AK57" s="73" t="n">
        <v>1</v>
      </c>
      <c r="AL57" s="73" t="s">
        <v>32</v>
      </c>
      <c r="AM57" s="73" t="s">
        <v>32</v>
      </c>
      <c r="AN57" s="73" t="n">
        <v>1</v>
      </c>
      <c r="AO57" s="73" t="s">
        <v>32</v>
      </c>
      <c r="AP57" s="73" t="s">
        <v>32</v>
      </c>
      <c r="AQ57" s="73" t="n">
        <v>1</v>
      </c>
      <c r="AR57" s="73" t="n">
        <v>1</v>
      </c>
      <c r="AS57" s="73" t="s">
        <v>32</v>
      </c>
      <c r="AT57" s="73" t="s">
        <v>32</v>
      </c>
      <c r="AU57" s="73" t="n">
        <v>1</v>
      </c>
      <c r="AV57" s="73" t="n">
        <v>1</v>
      </c>
      <c r="AW57" s="73" t="s">
        <v>32</v>
      </c>
      <c r="AX57" s="73" t="s">
        <v>32</v>
      </c>
      <c r="AY57" s="73" t="s">
        <v>32</v>
      </c>
      <c r="AZ57" s="73" t="s">
        <v>32</v>
      </c>
      <c r="BA57" s="73" t="s">
        <v>32</v>
      </c>
      <c r="BB57" s="17" t="s">
        <v>32</v>
      </c>
      <c r="BC57" s="17" t="s">
        <v>32</v>
      </c>
      <c r="BD57" s="17" t="s">
        <v>32</v>
      </c>
      <c r="BE57" s="17" t="s">
        <v>32</v>
      </c>
      <c r="BF57" s="17" t="s">
        <v>32</v>
      </c>
      <c r="BG57" s="17" t="s">
        <v>32</v>
      </c>
      <c r="BH57" s="17" t="s">
        <v>32</v>
      </c>
      <c r="BI57" s="17" t="s">
        <v>32</v>
      </c>
      <c r="BJ57" s="17" t="s">
        <v>32</v>
      </c>
      <c r="BK57" s="17" t="s">
        <v>32</v>
      </c>
      <c r="BL57" s="17" t="s">
        <v>32</v>
      </c>
      <c r="BM57" s="17" t="n">
        <f aca="false">SUM(V57:BL57)</f>
        <v>12</v>
      </c>
      <c r="BN57" s="17" t="n">
        <f aca="false">IF(BM57&lt;1,0,(SUM(V57:BL57))/((43-(COUNTIF(V57:BL57,"N/A")))))</f>
        <v>1.2</v>
      </c>
      <c r="BO57" s="17"/>
      <c r="BP57" s="17"/>
      <c r="BQ57" s="17"/>
    </row>
    <row r="58" customFormat="false" ht="12.75" hidden="false" customHeight="false" outlineLevel="0" collapsed="false">
      <c r="A58" s="71" t="s">
        <v>276</v>
      </c>
      <c r="B58" s="72" t="s">
        <v>265</v>
      </c>
      <c r="C58" s="17" t="s">
        <v>1599</v>
      </c>
      <c r="D58" s="17" t="s">
        <v>1586</v>
      </c>
      <c r="E58" s="17" t="s">
        <v>1586</v>
      </c>
      <c r="F58" s="17" t="s">
        <v>1594</v>
      </c>
      <c r="G58" s="17" t="s">
        <v>1586</v>
      </c>
      <c r="H58" s="17" t="s">
        <v>1592</v>
      </c>
      <c r="I58" s="17" t="s">
        <v>1591</v>
      </c>
      <c r="J58" s="17" t="s">
        <v>32</v>
      </c>
      <c r="K58" s="17" t="s">
        <v>32</v>
      </c>
      <c r="L58" s="17" t="s">
        <v>32</v>
      </c>
      <c r="M58" s="17" t="s">
        <v>32</v>
      </c>
      <c r="N58" s="17" t="s">
        <v>32</v>
      </c>
      <c r="O58" s="17" t="s">
        <v>32</v>
      </c>
      <c r="P58" s="17" t="s">
        <v>32</v>
      </c>
      <c r="Q58" s="17" t="s">
        <v>32</v>
      </c>
      <c r="R58" s="17" t="s">
        <v>32</v>
      </c>
      <c r="S58" s="17" t="s">
        <v>32</v>
      </c>
      <c r="T58" s="17" t="s">
        <v>32</v>
      </c>
      <c r="U58" s="51" t="s">
        <v>32</v>
      </c>
      <c r="V58" s="73" t="n">
        <v>1</v>
      </c>
      <c r="W58" s="73" t="s">
        <v>32</v>
      </c>
      <c r="X58" s="73" t="s">
        <v>32</v>
      </c>
      <c r="Y58" s="73" t="s">
        <v>32</v>
      </c>
      <c r="Z58" s="73" t="n">
        <v>0</v>
      </c>
      <c r="AA58" s="73" t="s">
        <v>32</v>
      </c>
      <c r="AB58" s="73" t="s">
        <v>32</v>
      </c>
      <c r="AC58" s="73" t="s">
        <v>32</v>
      </c>
      <c r="AD58" s="73" t="n">
        <v>3</v>
      </c>
      <c r="AE58" s="73" t="s">
        <v>32</v>
      </c>
      <c r="AF58" s="73" t="s">
        <v>32</v>
      </c>
      <c r="AG58" s="73" t="s">
        <v>32</v>
      </c>
      <c r="AH58" s="73" t="n">
        <v>3</v>
      </c>
      <c r="AI58" s="73" t="n">
        <v>2</v>
      </c>
      <c r="AJ58" s="73" t="s">
        <v>32</v>
      </c>
      <c r="AK58" s="73" t="n">
        <v>1</v>
      </c>
      <c r="AL58" s="73" t="n">
        <v>1</v>
      </c>
      <c r="AM58" s="73" t="s">
        <v>32</v>
      </c>
      <c r="AN58" s="73" t="n">
        <v>1</v>
      </c>
      <c r="AO58" s="73" t="s">
        <v>32</v>
      </c>
      <c r="AP58" s="73" t="s">
        <v>32</v>
      </c>
      <c r="AQ58" s="73" t="n">
        <v>1</v>
      </c>
      <c r="AR58" s="73" t="s">
        <v>32</v>
      </c>
      <c r="AS58" s="73" t="s">
        <v>32</v>
      </c>
      <c r="AT58" s="73" t="s">
        <v>32</v>
      </c>
      <c r="AU58" s="73" t="s">
        <v>32</v>
      </c>
      <c r="AV58" s="73" t="s">
        <v>32</v>
      </c>
      <c r="AW58" s="73" t="s">
        <v>32</v>
      </c>
      <c r="AX58" s="73" t="s">
        <v>32</v>
      </c>
      <c r="AY58" s="73" t="s">
        <v>32</v>
      </c>
      <c r="AZ58" s="73" t="s">
        <v>32</v>
      </c>
      <c r="BA58" s="73" t="s">
        <v>32</v>
      </c>
      <c r="BB58" s="17" t="s">
        <v>32</v>
      </c>
      <c r="BC58" s="17" t="s">
        <v>32</v>
      </c>
      <c r="BD58" s="17" t="s">
        <v>32</v>
      </c>
      <c r="BE58" s="17" t="s">
        <v>32</v>
      </c>
      <c r="BF58" s="17" t="s">
        <v>32</v>
      </c>
      <c r="BG58" s="17" t="s">
        <v>32</v>
      </c>
      <c r="BH58" s="17" t="s">
        <v>32</v>
      </c>
      <c r="BI58" s="17" t="s">
        <v>32</v>
      </c>
      <c r="BJ58" s="17" t="s">
        <v>32</v>
      </c>
      <c r="BK58" s="17" t="s">
        <v>32</v>
      </c>
      <c r="BL58" s="17" t="s">
        <v>32</v>
      </c>
      <c r="BM58" s="17" t="n">
        <f aca="false">SUM(V58:BL58)</f>
        <v>13</v>
      </c>
      <c r="BN58" s="17" t="n">
        <f aca="false">IF(BM58&lt;1,0,(SUM(V58:BL58))/((43-(COUNTIF(V58:BL58,"N/A")))))</f>
        <v>1.44444444444444</v>
      </c>
      <c r="BO58" s="17"/>
      <c r="BP58" s="17"/>
      <c r="BQ58" s="17"/>
    </row>
    <row r="59" customFormat="false" ht="12.75" hidden="false" customHeight="false" outlineLevel="0" collapsed="false">
      <c r="A59" s="71" t="s">
        <v>280</v>
      </c>
      <c r="B59" s="72" t="s">
        <v>265</v>
      </c>
      <c r="C59" s="17" t="s">
        <v>32</v>
      </c>
      <c r="D59" s="17" t="s">
        <v>32</v>
      </c>
      <c r="E59" s="17" t="s">
        <v>32</v>
      </c>
      <c r="F59" s="17" t="s">
        <v>32</v>
      </c>
      <c r="G59" s="17" t="s">
        <v>32</v>
      </c>
      <c r="H59" s="17" t="s">
        <v>32</v>
      </c>
      <c r="I59" s="17" t="s">
        <v>32</v>
      </c>
      <c r="J59" s="17" t="s">
        <v>32</v>
      </c>
      <c r="K59" s="17" t="s">
        <v>32</v>
      </c>
      <c r="L59" s="17" t="s">
        <v>32</v>
      </c>
      <c r="M59" s="17" t="s">
        <v>32</v>
      </c>
      <c r="N59" s="17" t="s">
        <v>32</v>
      </c>
      <c r="O59" s="17" t="s">
        <v>32</v>
      </c>
      <c r="P59" s="17" t="s">
        <v>32</v>
      </c>
      <c r="Q59" s="17" t="s">
        <v>32</v>
      </c>
      <c r="R59" s="17" t="s">
        <v>32</v>
      </c>
      <c r="S59" s="17" t="s">
        <v>32</v>
      </c>
      <c r="T59" s="17" t="s">
        <v>32</v>
      </c>
      <c r="U59" s="51" t="s">
        <v>32</v>
      </c>
      <c r="V59" s="73" t="s">
        <v>32</v>
      </c>
      <c r="W59" s="73" t="s">
        <v>32</v>
      </c>
      <c r="X59" s="73" t="s">
        <v>32</v>
      </c>
      <c r="Y59" s="73" t="s">
        <v>32</v>
      </c>
      <c r="Z59" s="73" t="s">
        <v>32</v>
      </c>
      <c r="AA59" s="73" t="s">
        <v>32</v>
      </c>
      <c r="AB59" s="73" t="s">
        <v>32</v>
      </c>
      <c r="AC59" s="73" t="s">
        <v>32</v>
      </c>
      <c r="AD59" s="73" t="s">
        <v>32</v>
      </c>
      <c r="AE59" s="73" t="s">
        <v>32</v>
      </c>
      <c r="AF59" s="73" t="s">
        <v>32</v>
      </c>
      <c r="AG59" s="73" t="s">
        <v>32</v>
      </c>
      <c r="AH59" s="73" t="s">
        <v>32</v>
      </c>
      <c r="AI59" s="73" t="s">
        <v>32</v>
      </c>
      <c r="AJ59" s="73" t="s">
        <v>32</v>
      </c>
      <c r="AK59" s="73" t="s">
        <v>32</v>
      </c>
      <c r="AL59" s="73" t="s">
        <v>32</v>
      </c>
      <c r="AM59" s="73" t="s">
        <v>32</v>
      </c>
      <c r="AN59" s="73" t="s">
        <v>32</v>
      </c>
      <c r="AO59" s="73" t="s">
        <v>32</v>
      </c>
      <c r="AP59" s="73" t="s">
        <v>32</v>
      </c>
      <c r="AQ59" s="73" t="s">
        <v>32</v>
      </c>
      <c r="AR59" s="73" t="s">
        <v>32</v>
      </c>
      <c r="AS59" s="73" t="s">
        <v>32</v>
      </c>
      <c r="AT59" s="73" t="s">
        <v>32</v>
      </c>
      <c r="AU59" s="73" t="s">
        <v>32</v>
      </c>
      <c r="AV59" s="73" t="s">
        <v>32</v>
      </c>
      <c r="AW59" s="73" t="s">
        <v>32</v>
      </c>
      <c r="AX59" s="73" t="s">
        <v>32</v>
      </c>
      <c r="AY59" s="73" t="s">
        <v>32</v>
      </c>
      <c r="AZ59" s="73" t="s">
        <v>32</v>
      </c>
      <c r="BA59" s="73" t="s">
        <v>32</v>
      </c>
      <c r="BB59" s="17" t="s">
        <v>32</v>
      </c>
      <c r="BC59" s="17" t="s">
        <v>32</v>
      </c>
      <c r="BD59" s="17" t="s">
        <v>32</v>
      </c>
      <c r="BE59" s="17" t="s">
        <v>32</v>
      </c>
      <c r="BF59" s="17" t="s">
        <v>32</v>
      </c>
      <c r="BG59" s="17" t="s">
        <v>32</v>
      </c>
      <c r="BH59" s="17" t="s">
        <v>32</v>
      </c>
      <c r="BI59" s="17" t="s">
        <v>32</v>
      </c>
      <c r="BJ59" s="17" t="s">
        <v>32</v>
      </c>
      <c r="BK59" s="17" t="s">
        <v>32</v>
      </c>
      <c r="BL59" s="17" t="s">
        <v>32</v>
      </c>
      <c r="BM59" s="17" t="n">
        <f aca="false">SUM(V59:BL59)</f>
        <v>0</v>
      </c>
      <c r="BN59" s="17" t="n">
        <f aca="false">IF(BM59&lt;1,0,(SUM(V59:BL59))/((43-(COUNTIF(V59:BL59,"N/A")))))</f>
        <v>0</v>
      </c>
      <c r="BO59" s="17"/>
      <c r="BP59" s="17"/>
      <c r="BQ59" s="17"/>
    </row>
    <row r="60" customFormat="false" ht="12.75" hidden="false" customHeight="false" outlineLevel="0" collapsed="false">
      <c r="A60" s="71" t="s">
        <v>282</v>
      </c>
      <c r="B60" s="72" t="s">
        <v>265</v>
      </c>
      <c r="C60" s="17" t="s">
        <v>1592</v>
      </c>
      <c r="D60" s="17" t="s">
        <v>1587</v>
      </c>
      <c r="E60" s="17" t="s">
        <v>1587</v>
      </c>
      <c r="F60" s="17" t="s">
        <v>1592</v>
      </c>
      <c r="G60" s="17" t="s">
        <v>1601</v>
      </c>
      <c r="H60" s="17" t="s">
        <v>1586</v>
      </c>
      <c r="I60" s="17" t="s">
        <v>1592</v>
      </c>
      <c r="J60" s="17" t="s">
        <v>1596</v>
      </c>
      <c r="K60" s="17" t="s">
        <v>1592</v>
      </c>
      <c r="L60" s="17" t="s">
        <v>1599</v>
      </c>
      <c r="M60" s="17" t="s">
        <v>32</v>
      </c>
      <c r="N60" s="17" t="s">
        <v>32</v>
      </c>
      <c r="O60" s="17" t="s">
        <v>32</v>
      </c>
      <c r="P60" s="17" t="s">
        <v>32</v>
      </c>
      <c r="Q60" s="17" t="s">
        <v>32</v>
      </c>
      <c r="R60" s="17" t="s">
        <v>32</v>
      </c>
      <c r="S60" s="17" t="s">
        <v>32</v>
      </c>
      <c r="T60" s="17" t="s">
        <v>32</v>
      </c>
      <c r="U60" s="51" t="s">
        <v>32</v>
      </c>
      <c r="V60" s="73" t="n">
        <v>3</v>
      </c>
      <c r="W60" s="73" t="s">
        <v>32</v>
      </c>
      <c r="X60" s="73" t="s">
        <v>32</v>
      </c>
      <c r="Y60" s="73" t="s">
        <v>32</v>
      </c>
      <c r="Z60" s="73" t="n">
        <v>4</v>
      </c>
      <c r="AA60" s="73" t="n">
        <v>4</v>
      </c>
      <c r="AB60" s="73" t="s">
        <v>32</v>
      </c>
      <c r="AC60" s="73" t="s">
        <v>32</v>
      </c>
      <c r="AD60" s="73" t="n">
        <v>2</v>
      </c>
      <c r="AE60" s="73" t="n">
        <v>2</v>
      </c>
      <c r="AF60" s="73" t="s">
        <v>32</v>
      </c>
      <c r="AG60" s="73" t="s">
        <v>32</v>
      </c>
      <c r="AH60" s="73" t="n">
        <v>2</v>
      </c>
      <c r="AI60" s="73" t="s">
        <v>32</v>
      </c>
      <c r="AJ60" s="73" t="s">
        <v>32</v>
      </c>
      <c r="AK60" s="73" t="n">
        <v>4</v>
      </c>
      <c r="AL60" s="73" t="s">
        <v>32</v>
      </c>
      <c r="AM60" s="73" t="s">
        <v>32</v>
      </c>
      <c r="AN60" s="73" t="n">
        <v>3</v>
      </c>
      <c r="AO60" s="73" t="s">
        <v>32</v>
      </c>
      <c r="AP60" s="73" t="s">
        <v>32</v>
      </c>
      <c r="AQ60" s="73" t="n">
        <v>1</v>
      </c>
      <c r="AR60" s="73" t="s">
        <v>32</v>
      </c>
      <c r="AS60" s="73" t="s">
        <v>32</v>
      </c>
      <c r="AT60" s="73" t="s">
        <v>32</v>
      </c>
      <c r="AU60" s="73" t="n">
        <v>5</v>
      </c>
      <c r="AV60" s="73" t="n">
        <v>5</v>
      </c>
      <c r="AW60" s="73" t="n">
        <v>1</v>
      </c>
      <c r="AX60" s="73" t="s">
        <v>32</v>
      </c>
      <c r="AY60" s="73" t="s">
        <v>32</v>
      </c>
      <c r="AZ60" s="73" t="n">
        <v>0</v>
      </c>
      <c r="BA60" s="73" t="s">
        <v>32</v>
      </c>
      <c r="BB60" s="17" t="s">
        <v>32</v>
      </c>
      <c r="BC60" s="17" t="s">
        <v>32</v>
      </c>
      <c r="BD60" s="17" t="s">
        <v>32</v>
      </c>
      <c r="BE60" s="17" t="s">
        <v>32</v>
      </c>
      <c r="BF60" s="17" t="s">
        <v>32</v>
      </c>
      <c r="BG60" s="17" t="s">
        <v>32</v>
      </c>
      <c r="BH60" s="17" t="s">
        <v>32</v>
      </c>
      <c r="BI60" s="17" t="s">
        <v>32</v>
      </c>
      <c r="BJ60" s="17" t="s">
        <v>32</v>
      </c>
      <c r="BK60" s="17" t="s">
        <v>32</v>
      </c>
      <c r="BL60" s="17" t="s">
        <v>32</v>
      </c>
      <c r="BM60" s="17" t="n">
        <f aca="false">SUM(V60:BL60)</f>
        <v>36</v>
      </c>
      <c r="BN60" s="17" t="n">
        <f aca="false">IF(BM60&lt;1,0,(SUM(V60:BL60))/((43-(COUNTIF(V60:BL60,"N/A")))))</f>
        <v>2.76923076923077</v>
      </c>
      <c r="BO60" s="17"/>
      <c r="BP60" s="17"/>
      <c r="BQ60" s="17"/>
    </row>
    <row r="61" customFormat="false" ht="12.75" hidden="false" customHeight="false" outlineLevel="0" collapsed="false">
      <c r="A61" s="71" t="s">
        <v>285</v>
      </c>
      <c r="B61" s="72" t="s">
        <v>265</v>
      </c>
      <c r="C61" s="17" t="s">
        <v>1607</v>
      </c>
      <c r="D61" s="17" t="s">
        <v>1599</v>
      </c>
      <c r="E61" s="17" t="s">
        <v>1594</v>
      </c>
      <c r="F61" s="17" t="s">
        <v>1591</v>
      </c>
      <c r="G61" s="17" t="s">
        <v>1586</v>
      </c>
      <c r="H61" s="17" t="s">
        <v>1592</v>
      </c>
      <c r="I61" s="17" t="s">
        <v>1592</v>
      </c>
      <c r="J61" s="17" t="s">
        <v>1593</v>
      </c>
      <c r="K61" s="17" t="s">
        <v>1592</v>
      </c>
      <c r="L61" s="17" t="s">
        <v>1593</v>
      </c>
      <c r="M61" s="17" t="s">
        <v>1586</v>
      </c>
      <c r="N61" s="17" t="s">
        <v>32</v>
      </c>
      <c r="O61" s="17" t="s">
        <v>32</v>
      </c>
      <c r="P61" s="17" t="s">
        <v>32</v>
      </c>
      <c r="Q61" s="17" t="s">
        <v>32</v>
      </c>
      <c r="R61" s="17" t="s">
        <v>32</v>
      </c>
      <c r="S61" s="17" t="s">
        <v>32</v>
      </c>
      <c r="T61" s="17" t="s">
        <v>32</v>
      </c>
      <c r="U61" s="51" t="s">
        <v>32</v>
      </c>
      <c r="V61" s="73" t="n">
        <v>1</v>
      </c>
      <c r="W61" s="73" t="s">
        <v>32</v>
      </c>
      <c r="X61" s="73" t="s">
        <v>32</v>
      </c>
      <c r="Y61" s="73" t="s">
        <v>32</v>
      </c>
      <c r="Z61" s="73" t="n">
        <v>1</v>
      </c>
      <c r="AA61" s="73" t="n">
        <v>1</v>
      </c>
      <c r="AB61" s="73" t="s">
        <v>32</v>
      </c>
      <c r="AC61" s="73" t="s">
        <v>32</v>
      </c>
      <c r="AD61" s="73" t="n">
        <v>3</v>
      </c>
      <c r="AE61" s="73" t="s">
        <v>32</v>
      </c>
      <c r="AF61" s="73" t="s">
        <v>32</v>
      </c>
      <c r="AG61" s="73" t="s">
        <v>32</v>
      </c>
      <c r="AH61" s="73" t="n">
        <v>1</v>
      </c>
      <c r="AI61" s="73" t="s">
        <v>32</v>
      </c>
      <c r="AJ61" s="73" t="s">
        <v>32</v>
      </c>
      <c r="AK61" s="73" t="n">
        <v>1</v>
      </c>
      <c r="AL61" s="73" t="s">
        <v>32</v>
      </c>
      <c r="AM61" s="73" t="s">
        <v>32</v>
      </c>
      <c r="AN61" s="73" t="n">
        <v>2</v>
      </c>
      <c r="AO61" s="73" t="s">
        <v>32</v>
      </c>
      <c r="AP61" s="73" t="s">
        <v>32</v>
      </c>
      <c r="AQ61" s="73" t="n">
        <v>1</v>
      </c>
      <c r="AR61" s="73" t="s">
        <v>32</v>
      </c>
      <c r="AS61" s="73" t="s">
        <v>32</v>
      </c>
      <c r="AT61" s="73" t="s">
        <v>32</v>
      </c>
      <c r="AU61" s="73" t="n">
        <v>1</v>
      </c>
      <c r="AV61" s="73" t="s">
        <v>32</v>
      </c>
      <c r="AW61" s="73" t="n">
        <v>1</v>
      </c>
      <c r="AX61" s="73" t="s">
        <v>32</v>
      </c>
      <c r="AY61" s="73" t="s">
        <v>32</v>
      </c>
      <c r="AZ61" s="73" t="n">
        <v>0</v>
      </c>
      <c r="BA61" s="73" t="s">
        <v>32</v>
      </c>
      <c r="BB61" s="17" t="n">
        <v>1</v>
      </c>
      <c r="BC61" s="17" t="s">
        <v>32</v>
      </c>
      <c r="BD61" s="17" t="s">
        <v>32</v>
      </c>
      <c r="BE61" s="17" t="s">
        <v>32</v>
      </c>
      <c r="BF61" s="17" t="s">
        <v>32</v>
      </c>
      <c r="BG61" s="17" t="s">
        <v>32</v>
      </c>
      <c r="BH61" s="17" t="s">
        <v>32</v>
      </c>
      <c r="BI61" s="17" t="s">
        <v>32</v>
      </c>
      <c r="BJ61" s="17" t="s">
        <v>32</v>
      </c>
      <c r="BK61" s="17" t="s">
        <v>32</v>
      </c>
      <c r="BL61" s="17" t="s">
        <v>32</v>
      </c>
      <c r="BM61" s="17" t="n">
        <f aca="false">SUM(V61:BL61)</f>
        <v>14</v>
      </c>
      <c r="BN61" s="17" t="n">
        <f aca="false">IF(BM61&lt;1,0,(SUM(V61:BL61))/((43-(COUNTIF(V61:BL61,"N/A")))))</f>
        <v>1.16666666666667</v>
      </c>
      <c r="BO61" s="17"/>
      <c r="BP61" s="17"/>
      <c r="BQ61" s="17"/>
    </row>
    <row r="62" customFormat="false" ht="12.75" hidden="false" customHeight="false" outlineLevel="0" collapsed="false">
      <c r="A62" s="71" t="s">
        <v>288</v>
      </c>
      <c r="B62" s="72" t="s">
        <v>265</v>
      </c>
      <c r="C62" s="17" t="s">
        <v>1592</v>
      </c>
      <c r="D62" s="17" t="s">
        <v>1586</v>
      </c>
      <c r="E62" s="17" t="s">
        <v>1586</v>
      </c>
      <c r="F62" s="17" t="s">
        <v>1586</v>
      </c>
      <c r="G62" s="17" t="s">
        <v>1599</v>
      </c>
      <c r="H62" s="17" t="s">
        <v>1586</v>
      </c>
      <c r="I62" s="17" t="s">
        <v>1586</v>
      </c>
      <c r="J62" s="17" t="s">
        <v>32</v>
      </c>
      <c r="K62" s="17" t="s">
        <v>32</v>
      </c>
      <c r="L62" s="17" t="s">
        <v>32</v>
      </c>
      <c r="M62" s="17" t="s">
        <v>32</v>
      </c>
      <c r="N62" s="17" t="s">
        <v>32</v>
      </c>
      <c r="O62" s="17" t="s">
        <v>32</v>
      </c>
      <c r="P62" s="17" t="s">
        <v>32</v>
      </c>
      <c r="Q62" s="17" t="s">
        <v>32</v>
      </c>
      <c r="R62" s="17" t="s">
        <v>32</v>
      </c>
      <c r="S62" s="17" t="s">
        <v>32</v>
      </c>
      <c r="T62" s="17" t="s">
        <v>32</v>
      </c>
      <c r="U62" s="51" t="s">
        <v>32</v>
      </c>
      <c r="V62" s="73" t="n">
        <v>1</v>
      </c>
      <c r="W62" s="73" t="s">
        <v>32</v>
      </c>
      <c r="X62" s="73" t="s">
        <v>32</v>
      </c>
      <c r="Y62" s="73" t="s">
        <v>32</v>
      </c>
      <c r="Z62" s="73" t="n">
        <v>1</v>
      </c>
      <c r="AA62" s="73" t="s">
        <v>32</v>
      </c>
      <c r="AB62" s="73" t="s">
        <v>32</v>
      </c>
      <c r="AC62" s="73" t="s">
        <v>32</v>
      </c>
      <c r="AD62" s="73" t="n">
        <v>1</v>
      </c>
      <c r="AE62" s="73" t="s">
        <v>32</v>
      </c>
      <c r="AF62" s="73" t="s">
        <v>32</v>
      </c>
      <c r="AG62" s="73" t="s">
        <v>32</v>
      </c>
      <c r="AH62" s="73" t="n">
        <v>1</v>
      </c>
      <c r="AI62" s="73" t="n">
        <v>1</v>
      </c>
      <c r="AJ62" s="73" t="s">
        <v>32</v>
      </c>
      <c r="AK62" s="73" t="n">
        <v>1</v>
      </c>
      <c r="AL62" s="73" t="n">
        <v>1</v>
      </c>
      <c r="AM62" s="73" t="s">
        <v>32</v>
      </c>
      <c r="AN62" s="73" t="n">
        <v>0</v>
      </c>
      <c r="AO62" s="73" t="s">
        <v>32</v>
      </c>
      <c r="AP62" s="73" t="s">
        <v>32</v>
      </c>
      <c r="AQ62" s="73" t="n">
        <v>1</v>
      </c>
      <c r="AR62" s="73" t="s">
        <v>32</v>
      </c>
      <c r="AS62" s="73" t="s">
        <v>32</v>
      </c>
      <c r="AT62" s="73" t="s">
        <v>32</v>
      </c>
      <c r="AU62" s="73" t="s">
        <v>32</v>
      </c>
      <c r="AV62" s="73" t="s">
        <v>32</v>
      </c>
      <c r="AW62" s="73" t="s">
        <v>32</v>
      </c>
      <c r="AX62" s="73" t="s">
        <v>32</v>
      </c>
      <c r="AY62" s="73" t="s">
        <v>32</v>
      </c>
      <c r="AZ62" s="73" t="s">
        <v>32</v>
      </c>
      <c r="BA62" s="73" t="s">
        <v>32</v>
      </c>
      <c r="BB62" s="17" t="s">
        <v>32</v>
      </c>
      <c r="BC62" s="17" t="s">
        <v>32</v>
      </c>
      <c r="BD62" s="17" t="s">
        <v>32</v>
      </c>
      <c r="BE62" s="17" t="s">
        <v>32</v>
      </c>
      <c r="BF62" s="17" t="s">
        <v>32</v>
      </c>
      <c r="BG62" s="17" t="s">
        <v>32</v>
      </c>
      <c r="BH62" s="17" t="s">
        <v>32</v>
      </c>
      <c r="BI62" s="17" t="s">
        <v>32</v>
      </c>
      <c r="BJ62" s="17" t="s">
        <v>32</v>
      </c>
      <c r="BK62" s="17" t="s">
        <v>32</v>
      </c>
      <c r="BL62" s="17" t="s">
        <v>32</v>
      </c>
      <c r="BM62" s="17" t="n">
        <f aca="false">SUM(V62:BL62)</f>
        <v>8</v>
      </c>
      <c r="BN62" s="17" t="n">
        <f aca="false">IF(BM62&lt;1,0,(SUM(V62:BL62))/((43-(COUNTIF(V62:BL62,"N/A")))))</f>
        <v>0.888888888888889</v>
      </c>
      <c r="BO62" s="17"/>
      <c r="BP62" s="17"/>
      <c r="BQ62" s="17"/>
    </row>
    <row r="63" customFormat="false" ht="12.75" hidden="false" customHeight="false" outlineLevel="0" collapsed="false">
      <c r="A63" s="71" t="s">
        <v>292</v>
      </c>
      <c r="B63" s="72" t="s">
        <v>206</v>
      </c>
      <c r="C63" s="17" t="s">
        <v>1599</v>
      </c>
      <c r="D63" s="17" t="s">
        <v>1594</v>
      </c>
      <c r="E63" s="17" t="s">
        <v>1586</v>
      </c>
      <c r="F63" s="17" t="s">
        <v>1591</v>
      </c>
      <c r="G63" s="17" t="s">
        <v>1586</v>
      </c>
      <c r="H63" s="17" t="s">
        <v>1601</v>
      </c>
      <c r="I63" s="17" t="s">
        <v>1586</v>
      </c>
      <c r="J63" s="17" t="s">
        <v>1594</v>
      </c>
      <c r="K63" s="17" t="s">
        <v>1586</v>
      </c>
      <c r="L63" s="17" t="s">
        <v>32</v>
      </c>
      <c r="M63" s="17" t="s">
        <v>32</v>
      </c>
      <c r="N63" s="17" t="s">
        <v>32</v>
      </c>
      <c r="O63" s="17" t="s">
        <v>32</v>
      </c>
      <c r="P63" s="17" t="s">
        <v>32</v>
      </c>
      <c r="Q63" s="17" t="s">
        <v>32</v>
      </c>
      <c r="R63" s="17" t="s">
        <v>32</v>
      </c>
      <c r="S63" s="17" t="s">
        <v>32</v>
      </c>
      <c r="T63" s="17" t="s">
        <v>32</v>
      </c>
      <c r="U63" s="51" t="s">
        <v>32</v>
      </c>
      <c r="V63" s="73" t="n">
        <v>2</v>
      </c>
      <c r="W63" s="73" t="s">
        <v>32</v>
      </c>
      <c r="X63" s="73" t="s">
        <v>32</v>
      </c>
      <c r="Y63" s="73" t="s">
        <v>32</v>
      </c>
      <c r="Z63" s="73" t="n">
        <v>4</v>
      </c>
      <c r="AA63" s="73" t="s">
        <v>32</v>
      </c>
      <c r="AB63" s="73" t="s">
        <v>32</v>
      </c>
      <c r="AC63" s="73" t="s">
        <v>32</v>
      </c>
      <c r="AD63" s="73" t="n">
        <v>1</v>
      </c>
      <c r="AE63" s="73" t="s">
        <v>32</v>
      </c>
      <c r="AF63" s="73" t="s">
        <v>32</v>
      </c>
      <c r="AG63" s="73" t="s">
        <v>32</v>
      </c>
      <c r="AH63" s="73" t="n">
        <v>2</v>
      </c>
      <c r="AI63" s="73" t="s">
        <v>32</v>
      </c>
      <c r="AJ63" s="73" t="s">
        <v>32</v>
      </c>
      <c r="AK63" s="73" t="n">
        <v>1</v>
      </c>
      <c r="AL63" s="73" t="s">
        <v>32</v>
      </c>
      <c r="AM63" s="73" t="s">
        <v>32</v>
      </c>
      <c r="AN63" s="73" t="n">
        <v>1</v>
      </c>
      <c r="AO63" s="73" t="s">
        <v>32</v>
      </c>
      <c r="AP63" s="73" t="s">
        <v>32</v>
      </c>
      <c r="AQ63" s="73" t="n">
        <v>1</v>
      </c>
      <c r="AR63" s="73" t="n">
        <v>1</v>
      </c>
      <c r="AS63" s="73" t="n">
        <v>1</v>
      </c>
      <c r="AT63" s="73" t="s">
        <v>32</v>
      </c>
      <c r="AU63" s="73" t="n">
        <v>1</v>
      </c>
      <c r="AV63" s="73" t="s">
        <v>32</v>
      </c>
      <c r="AW63" s="73" t="n">
        <v>1</v>
      </c>
      <c r="AX63" s="73" t="n">
        <v>1</v>
      </c>
      <c r="AY63" s="73" t="s">
        <v>32</v>
      </c>
      <c r="AZ63" s="73" t="s">
        <v>32</v>
      </c>
      <c r="BA63" s="73" t="s">
        <v>32</v>
      </c>
      <c r="BB63" s="17" t="s">
        <v>32</v>
      </c>
      <c r="BC63" s="17" t="s">
        <v>32</v>
      </c>
      <c r="BD63" s="17" t="s">
        <v>32</v>
      </c>
      <c r="BE63" s="17" t="s">
        <v>32</v>
      </c>
      <c r="BF63" s="17" t="s">
        <v>32</v>
      </c>
      <c r="BG63" s="17" t="s">
        <v>32</v>
      </c>
      <c r="BH63" s="17" t="s">
        <v>32</v>
      </c>
      <c r="BI63" s="17" t="s">
        <v>32</v>
      </c>
      <c r="BJ63" s="17" t="s">
        <v>32</v>
      </c>
      <c r="BK63" s="17" t="s">
        <v>32</v>
      </c>
      <c r="BL63" s="17" t="s">
        <v>32</v>
      </c>
      <c r="BM63" s="17" t="n">
        <f aca="false">SUM(V63:BL63)</f>
        <v>17</v>
      </c>
      <c r="BN63" s="17" t="n">
        <f aca="false">IF(BM63&lt;1,0,(SUM(V63:BL63))/((43-(COUNTIF(V63:BL63,"N/A")))))</f>
        <v>1.41666666666667</v>
      </c>
      <c r="BO63" s="17"/>
      <c r="BP63" s="17"/>
      <c r="BQ63" s="17"/>
    </row>
    <row r="64" customFormat="false" ht="12.75" hidden="false" customHeight="false" outlineLevel="0" collapsed="false">
      <c r="A64" s="71" t="s">
        <v>296</v>
      </c>
      <c r="B64" s="72" t="s">
        <v>265</v>
      </c>
      <c r="C64" s="17" t="s">
        <v>32</v>
      </c>
      <c r="D64" s="17" t="s">
        <v>32</v>
      </c>
      <c r="E64" s="17" t="s">
        <v>32</v>
      </c>
      <c r="F64" s="17" t="s">
        <v>32</v>
      </c>
      <c r="G64" s="17" t="s">
        <v>32</v>
      </c>
      <c r="H64" s="17" t="s">
        <v>32</v>
      </c>
      <c r="I64" s="17" t="s">
        <v>32</v>
      </c>
      <c r="J64" s="17" t="s">
        <v>32</v>
      </c>
      <c r="K64" s="17" t="s">
        <v>32</v>
      </c>
      <c r="L64" s="17" t="s">
        <v>32</v>
      </c>
      <c r="M64" s="17" t="s">
        <v>32</v>
      </c>
      <c r="N64" s="17" t="s">
        <v>32</v>
      </c>
      <c r="O64" s="17" t="s">
        <v>32</v>
      </c>
      <c r="P64" s="17" t="s">
        <v>32</v>
      </c>
      <c r="Q64" s="17" t="s">
        <v>32</v>
      </c>
      <c r="R64" s="17" t="s">
        <v>32</v>
      </c>
      <c r="S64" s="17" t="s">
        <v>32</v>
      </c>
      <c r="T64" s="17" t="s">
        <v>32</v>
      </c>
      <c r="U64" s="51" t="s">
        <v>32</v>
      </c>
      <c r="V64" s="73" t="s">
        <v>32</v>
      </c>
      <c r="W64" s="73" t="s">
        <v>32</v>
      </c>
      <c r="X64" s="73" t="s">
        <v>32</v>
      </c>
      <c r="Y64" s="73" t="s">
        <v>32</v>
      </c>
      <c r="Z64" s="73" t="s">
        <v>32</v>
      </c>
      <c r="AA64" s="73" t="s">
        <v>32</v>
      </c>
      <c r="AB64" s="73" t="s">
        <v>32</v>
      </c>
      <c r="AC64" s="73" t="s">
        <v>32</v>
      </c>
      <c r="AD64" s="73" t="s">
        <v>32</v>
      </c>
      <c r="AE64" s="73" t="s">
        <v>32</v>
      </c>
      <c r="AF64" s="73" t="s">
        <v>32</v>
      </c>
      <c r="AG64" s="73" t="s">
        <v>32</v>
      </c>
      <c r="AH64" s="73" t="s">
        <v>32</v>
      </c>
      <c r="AI64" s="73" t="s">
        <v>32</v>
      </c>
      <c r="AJ64" s="73" t="s">
        <v>32</v>
      </c>
      <c r="AK64" s="73" t="s">
        <v>32</v>
      </c>
      <c r="AL64" s="73" t="s">
        <v>32</v>
      </c>
      <c r="AM64" s="73" t="s">
        <v>32</v>
      </c>
      <c r="AN64" s="73" t="s">
        <v>32</v>
      </c>
      <c r="AO64" s="73" t="s">
        <v>32</v>
      </c>
      <c r="AP64" s="73" t="s">
        <v>32</v>
      </c>
      <c r="AQ64" s="73" t="s">
        <v>32</v>
      </c>
      <c r="AR64" s="73" t="s">
        <v>32</v>
      </c>
      <c r="AS64" s="73" t="s">
        <v>32</v>
      </c>
      <c r="AT64" s="73" t="s">
        <v>32</v>
      </c>
      <c r="AU64" s="73" t="s">
        <v>32</v>
      </c>
      <c r="AV64" s="73" t="s">
        <v>32</v>
      </c>
      <c r="AW64" s="73" t="s">
        <v>32</v>
      </c>
      <c r="AX64" s="73" t="s">
        <v>32</v>
      </c>
      <c r="AY64" s="73" t="s">
        <v>32</v>
      </c>
      <c r="AZ64" s="73" t="s">
        <v>32</v>
      </c>
      <c r="BA64" s="73" t="s">
        <v>32</v>
      </c>
      <c r="BB64" s="17" t="s">
        <v>32</v>
      </c>
      <c r="BC64" s="17" t="s">
        <v>32</v>
      </c>
      <c r="BD64" s="17" t="s">
        <v>32</v>
      </c>
      <c r="BE64" s="17" t="s">
        <v>32</v>
      </c>
      <c r="BF64" s="17" t="s">
        <v>32</v>
      </c>
      <c r="BG64" s="17" t="s">
        <v>32</v>
      </c>
      <c r="BH64" s="17" t="s">
        <v>32</v>
      </c>
      <c r="BI64" s="17" t="s">
        <v>32</v>
      </c>
      <c r="BJ64" s="17" t="s">
        <v>32</v>
      </c>
      <c r="BK64" s="17" t="s">
        <v>32</v>
      </c>
      <c r="BL64" s="17" t="s">
        <v>32</v>
      </c>
      <c r="BM64" s="17" t="n">
        <f aca="false">SUM(V64:BL64)</f>
        <v>0</v>
      </c>
      <c r="BN64" s="17" t="n">
        <f aca="false">IF(BM64&lt;1,0,(SUM(V64:BL64))/((43-(COUNTIF(V64:BL64,"N/A")))))</f>
        <v>0</v>
      </c>
      <c r="BO64" s="17"/>
      <c r="BP64" s="17"/>
      <c r="BQ64" s="17"/>
    </row>
    <row r="65" customFormat="false" ht="12.75" hidden="false" customHeight="false" outlineLevel="0" collapsed="false">
      <c r="A65" s="71" t="s">
        <v>298</v>
      </c>
      <c r="B65" s="72" t="s">
        <v>265</v>
      </c>
      <c r="C65" s="17" t="s">
        <v>32</v>
      </c>
      <c r="D65" s="17" t="s">
        <v>32</v>
      </c>
      <c r="E65" s="17" t="s">
        <v>32</v>
      </c>
      <c r="F65" s="17" t="s">
        <v>32</v>
      </c>
      <c r="G65" s="17" t="s">
        <v>32</v>
      </c>
      <c r="H65" s="17" t="s">
        <v>32</v>
      </c>
      <c r="I65" s="17" t="s">
        <v>32</v>
      </c>
      <c r="J65" s="17" t="s">
        <v>32</v>
      </c>
      <c r="K65" s="17" t="s">
        <v>32</v>
      </c>
      <c r="L65" s="17" t="s">
        <v>32</v>
      </c>
      <c r="M65" s="17" t="s">
        <v>32</v>
      </c>
      <c r="N65" s="17" t="s">
        <v>32</v>
      </c>
      <c r="O65" s="17" t="s">
        <v>32</v>
      </c>
      <c r="P65" s="17" t="s">
        <v>32</v>
      </c>
      <c r="Q65" s="17" t="s">
        <v>32</v>
      </c>
      <c r="R65" s="17" t="s">
        <v>32</v>
      </c>
      <c r="S65" s="17" t="s">
        <v>32</v>
      </c>
      <c r="T65" s="17" t="s">
        <v>32</v>
      </c>
      <c r="U65" s="51" t="s">
        <v>32</v>
      </c>
      <c r="V65" s="73" t="s">
        <v>32</v>
      </c>
      <c r="W65" s="73" t="s">
        <v>32</v>
      </c>
      <c r="X65" s="73" t="s">
        <v>32</v>
      </c>
      <c r="Y65" s="73" t="s">
        <v>32</v>
      </c>
      <c r="Z65" s="73" t="s">
        <v>32</v>
      </c>
      <c r="AA65" s="73" t="s">
        <v>32</v>
      </c>
      <c r="AB65" s="73" t="s">
        <v>32</v>
      </c>
      <c r="AC65" s="73" t="s">
        <v>32</v>
      </c>
      <c r="AD65" s="73" t="s">
        <v>32</v>
      </c>
      <c r="AE65" s="73" t="s">
        <v>32</v>
      </c>
      <c r="AF65" s="73" t="s">
        <v>32</v>
      </c>
      <c r="AG65" s="73" t="s">
        <v>32</v>
      </c>
      <c r="AH65" s="73" t="s">
        <v>32</v>
      </c>
      <c r="AI65" s="73" t="s">
        <v>32</v>
      </c>
      <c r="AJ65" s="73" t="s">
        <v>32</v>
      </c>
      <c r="AK65" s="73" t="s">
        <v>32</v>
      </c>
      <c r="AL65" s="73" t="s">
        <v>32</v>
      </c>
      <c r="AM65" s="73" t="s">
        <v>32</v>
      </c>
      <c r="AN65" s="73" t="s">
        <v>32</v>
      </c>
      <c r="AO65" s="73" t="s">
        <v>32</v>
      </c>
      <c r="AP65" s="73" t="s">
        <v>32</v>
      </c>
      <c r="AQ65" s="73" t="s">
        <v>32</v>
      </c>
      <c r="AR65" s="73" t="s">
        <v>32</v>
      </c>
      <c r="AS65" s="73" t="s">
        <v>32</v>
      </c>
      <c r="AT65" s="73" t="s">
        <v>32</v>
      </c>
      <c r="AU65" s="73" t="s">
        <v>32</v>
      </c>
      <c r="AV65" s="73" t="s">
        <v>32</v>
      </c>
      <c r="AW65" s="73" t="s">
        <v>32</v>
      </c>
      <c r="AX65" s="73" t="s">
        <v>32</v>
      </c>
      <c r="AY65" s="73" t="s">
        <v>32</v>
      </c>
      <c r="AZ65" s="73" t="s">
        <v>32</v>
      </c>
      <c r="BA65" s="73" t="s">
        <v>32</v>
      </c>
      <c r="BB65" s="17" t="s">
        <v>32</v>
      </c>
      <c r="BC65" s="17" t="s">
        <v>32</v>
      </c>
      <c r="BD65" s="17" t="s">
        <v>32</v>
      </c>
      <c r="BE65" s="17" t="s">
        <v>32</v>
      </c>
      <c r="BF65" s="17" t="s">
        <v>32</v>
      </c>
      <c r="BG65" s="17" t="s">
        <v>32</v>
      </c>
      <c r="BH65" s="17" t="s">
        <v>32</v>
      </c>
      <c r="BI65" s="17" t="s">
        <v>32</v>
      </c>
      <c r="BJ65" s="17" t="s">
        <v>32</v>
      </c>
      <c r="BK65" s="17" t="s">
        <v>32</v>
      </c>
      <c r="BL65" s="17" t="s">
        <v>32</v>
      </c>
      <c r="BM65" s="17" t="n">
        <f aca="false">SUM(V65:BL65)</f>
        <v>0</v>
      </c>
      <c r="BN65" s="17" t="n">
        <f aca="false">IF(BM65&lt;1,0,(SUM(V65:BL65))/((43-(COUNTIF(V65:BL65,"N/A")))))</f>
        <v>0</v>
      </c>
      <c r="BO65" s="17"/>
      <c r="BP65" s="17"/>
      <c r="BQ65" s="17"/>
    </row>
    <row r="66" customFormat="false" ht="12.75" hidden="false" customHeight="false" outlineLevel="0" collapsed="false">
      <c r="A66" s="71" t="s">
        <v>300</v>
      </c>
      <c r="B66" s="72" t="s">
        <v>265</v>
      </c>
      <c r="C66" s="17" t="s">
        <v>32</v>
      </c>
      <c r="D66" s="17" t="s">
        <v>32</v>
      </c>
      <c r="E66" s="17" t="s">
        <v>32</v>
      </c>
      <c r="F66" s="17" t="s">
        <v>32</v>
      </c>
      <c r="G66" s="17" t="s">
        <v>32</v>
      </c>
      <c r="H66" s="17" t="s">
        <v>32</v>
      </c>
      <c r="I66" s="17" t="s">
        <v>32</v>
      </c>
      <c r="J66" s="17" t="s">
        <v>32</v>
      </c>
      <c r="K66" s="17" t="s">
        <v>32</v>
      </c>
      <c r="L66" s="17" t="s">
        <v>32</v>
      </c>
      <c r="M66" s="17" t="s">
        <v>32</v>
      </c>
      <c r="N66" s="17" t="s">
        <v>32</v>
      </c>
      <c r="O66" s="17" t="s">
        <v>32</v>
      </c>
      <c r="P66" s="17" t="s">
        <v>32</v>
      </c>
      <c r="Q66" s="17" t="s">
        <v>32</v>
      </c>
      <c r="R66" s="17" t="s">
        <v>32</v>
      </c>
      <c r="S66" s="17" t="s">
        <v>32</v>
      </c>
      <c r="T66" s="17" t="s">
        <v>32</v>
      </c>
      <c r="U66" s="51" t="s">
        <v>32</v>
      </c>
      <c r="V66" s="73" t="s">
        <v>32</v>
      </c>
      <c r="W66" s="73" t="s">
        <v>32</v>
      </c>
      <c r="X66" s="73" t="s">
        <v>32</v>
      </c>
      <c r="Y66" s="73" t="s">
        <v>32</v>
      </c>
      <c r="Z66" s="73" t="s">
        <v>32</v>
      </c>
      <c r="AA66" s="73" t="s">
        <v>32</v>
      </c>
      <c r="AB66" s="73" t="s">
        <v>32</v>
      </c>
      <c r="AC66" s="73" t="s">
        <v>32</v>
      </c>
      <c r="AD66" s="73" t="s">
        <v>32</v>
      </c>
      <c r="AE66" s="73" t="s">
        <v>32</v>
      </c>
      <c r="AF66" s="73" t="s">
        <v>32</v>
      </c>
      <c r="AG66" s="73" t="s">
        <v>32</v>
      </c>
      <c r="AH66" s="73" t="s">
        <v>32</v>
      </c>
      <c r="AI66" s="73" t="s">
        <v>32</v>
      </c>
      <c r="AJ66" s="73" t="s">
        <v>32</v>
      </c>
      <c r="AK66" s="73" t="s">
        <v>32</v>
      </c>
      <c r="AL66" s="73" t="s">
        <v>32</v>
      </c>
      <c r="AM66" s="73" t="s">
        <v>32</v>
      </c>
      <c r="AN66" s="73" t="s">
        <v>32</v>
      </c>
      <c r="AO66" s="73" t="s">
        <v>32</v>
      </c>
      <c r="AP66" s="73" t="s">
        <v>32</v>
      </c>
      <c r="AQ66" s="73" t="s">
        <v>32</v>
      </c>
      <c r="AR66" s="73" t="s">
        <v>32</v>
      </c>
      <c r="AS66" s="73" t="s">
        <v>32</v>
      </c>
      <c r="AT66" s="73" t="s">
        <v>32</v>
      </c>
      <c r="AU66" s="73" t="s">
        <v>32</v>
      </c>
      <c r="AV66" s="73" t="s">
        <v>32</v>
      </c>
      <c r="AW66" s="73" t="s">
        <v>32</v>
      </c>
      <c r="AX66" s="73" t="s">
        <v>32</v>
      </c>
      <c r="AY66" s="73" t="s">
        <v>32</v>
      </c>
      <c r="AZ66" s="73" t="s">
        <v>32</v>
      </c>
      <c r="BA66" s="73" t="s">
        <v>32</v>
      </c>
      <c r="BB66" s="17" t="s">
        <v>32</v>
      </c>
      <c r="BC66" s="17" t="s">
        <v>32</v>
      </c>
      <c r="BD66" s="17" t="s">
        <v>32</v>
      </c>
      <c r="BE66" s="17" t="s">
        <v>32</v>
      </c>
      <c r="BF66" s="17" t="s">
        <v>32</v>
      </c>
      <c r="BG66" s="17" t="s">
        <v>32</v>
      </c>
      <c r="BH66" s="17" t="s">
        <v>32</v>
      </c>
      <c r="BI66" s="17" t="s">
        <v>32</v>
      </c>
      <c r="BJ66" s="17" t="s">
        <v>32</v>
      </c>
      <c r="BK66" s="17" t="s">
        <v>32</v>
      </c>
      <c r="BL66" s="17" t="s">
        <v>32</v>
      </c>
      <c r="BM66" s="17" t="n">
        <f aca="false">SUM(V66:BL66)</f>
        <v>0</v>
      </c>
      <c r="BN66" s="17" t="n">
        <f aca="false">IF(BM66&lt;1,0,(SUM(V66:BL66))/((43-(COUNTIF(V66:BL66,"N/A")))))</f>
        <v>0</v>
      </c>
      <c r="BO66" s="17"/>
      <c r="BP66" s="17"/>
      <c r="BQ66" s="17"/>
    </row>
    <row r="67" customFormat="false" ht="12.75" hidden="false" customHeight="false" outlineLevel="0" collapsed="false">
      <c r="A67" s="71" t="s">
        <v>302</v>
      </c>
      <c r="B67" s="72" t="s">
        <v>265</v>
      </c>
      <c r="C67" s="17" t="s">
        <v>1593</v>
      </c>
      <c r="D67" s="17" t="s">
        <v>1611</v>
      </c>
      <c r="E67" s="17" t="s">
        <v>1593</v>
      </c>
      <c r="F67" s="17" t="s">
        <v>1594</v>
      </c>
      <c r="G67" s="17" t="s">
        <v>1587</v>
      </c>
      <c r="H67" s="17" t="s">
        <v>1587</v>
      </c>
      <c r="I67" s="17" t="s">
        <v>1587</v>
      </c>
      <c r="J67" s="17" t="s">
        <v>1587</v>
      </c>
      <c r="K67" s="17" t="s">
        <v>1592</v>
      </c>
      <c r="L67" s="17" t="s">
        <v>1608</v>
      </c>
      <c r="M67" s="17" t="s">
        <v>32</v>
      </c>
      <c r="N67" s="17" t="s">
        <v>32</v>
      </c>
      <c r="O67" s="17" t="s">
        <v>32</v>
      </c>
      <c r="P67" s="17" t="s">
        <v>32</v>
      </c>
      <c r="Q67" s="17" t="s">
        <v>32</v>
      </c>
      <c r="R67" s="17" t="s">
        <v>32</v>
      </c>
      <c r="S67" s="17" t="s">
        <v>32</v>
      </c>
      <c r="T67" s="17" t="s">
        <v>32</v>
      </c>
      <c r="U67" s="51" t="s">
        <v>32</v>
      </c>
      <c r="V67" s="73" t="n">
        <v>1</v>
      </c>
      <c r="W67" s="73" t="s">
        <v>32</v>
      </c>
      <c r="X67" s="73" t="s">
        <v>32</v>
      </c>
      <c r="Y67" s="73" t="s">
        <v>32</v>
      </c>
      <c r="Z67" s="73" t="n">
        <v>1</v>
      </c>
      <c r="AA67" s="73" t="s">
        <v>32</v>
      </c>
      <c r="AB67" s="73" t="s">
        <v>32</v>
      </c>
      <c r="AC67" s="73" t="s">
        <v>32</v>
      </c>
      <c r="AD67" s="73" t="n">
        <v>1</v>
      </c>
      <c r="AE67" s="73" t="s">
        <v>32</v>
      </c>
      <c r="AF67" s="73" t="s">
        <v>32</v>
      </c>
      <c r="AG67" s="73" t="s">
        <v>32</v>
      </c>
      <c r="AH67" s="73" t="n">
        <v>1</v>
      </c>
      <c r="AI67" s="73" t="s">
        <v>32</v>
      </c>
      <c r="AJ67" s="73" t="s">
        <v>32</v>
      </c>
      <c r="AK67" s="73" t="n">
        <v>3</v>
      </c>
      <c r="AL67" s="73" t="s">
        <v>32</v>
      </c>
      <c r="AM67" s="73" t="s">
        <v>32</v>
      </c>
      <c r="AN67" s="73" t="n">
        <v>1</v>
      </c>
      <c r="AO67" s="73" t="n">
        <v>1</v>
      </c>
      <c r="AP67" s="73" t="s">
        <v>32</v>
      </c>
      <c r="AQ67" s="73" t="n">
        <v>2</v>
      </c>
      <c r="AR67" s="73" t="s">
        <v>32</v>
      </c>
      <c r="AS67" s="73" t="s">
        <v>32</v>
      </c>
      <c r="AT67" s="73" t="s">
        <v>32</v>
      </c>
      <c r="AU67" s="73" t="n">
        <v>2</v>
      </c>
      <c r="AV67" s="73" t="n">
        <v>1</v>
      </c>
      <c r="AW67" s="73" t="n">
        <v>1</v>
      </c>
      <c r="AX67" s="73" t="s">
        <v>32</v>
      </c>
      <c r="AY67" s="73" t="s">
        <v>32</v>
      </c>
      <c r="AZ67" s="73" t="n">
        <v>1</v>
      </c>
      <c r="BA67" s="73" t="s">
        <v>32</v>
      </c>
      <c r="BB67" s="17" t="s">
        <v>32</v>
      </c>
      <c r="BC67" s="17" t="s">
        <v>32</v>
      </c>
      <c r="BD67" s="17" t="s">
        <v>32</v>
      </c>
      <c r="BE67" s="17" t="s">
        <v>32</v>
      </c>
      <c r="BF67" s="17" t="s">
        <v>32</v>
      </c>
      <c r="BG67" s="17" t="s">
        <v>32</v>
      </c>
      <c r="BH67" s="17" t="s">
        <v>32</v>
      </c>
      <c r="BI67" s="17" t="s">
        <v>32</v>
      </c>
      <c r="BJ67" s="17" t="s">
        <v>32</v>
      </c>
      <c r="BK67" s="17" t="s">
        <v>32</v>
      </c>
      <c r="BL67" s="17" t="s">
        <v>32</v>
      </c>
      <c r="BM67" s="17" t="n">
        <f aca="false">SUM(V67:BL67)</f>
        <v>16</v>
      </c>
      <c r="BN67" s="17" t="n">
        <f aca="false">IF(BM67&lt;1,0,(SUM(V67:BL67))/((43-(COUNTIF(V67:BL67,"N/A")))))</f>
        <v>1.33333333333333</v>
      </c>
      <c r="BO67" s="17"/>
      <c r="BP67" s="17"/>
      <c r="BQ67" s="17"/>
    </row>
    <row r="68" customFormat="false" ht="12.75" hidden="false" customHeight="false" outlineLevel="0" collapsed="false">
      <c r="A68" s="84" t="s">
        <v>305</v>
      </c>
      <c r="B68" s="85" t="s">
        <v>307</v>
      </c>
      <c r="C68" s="86" t="s">
        <v>32</v>
      </c>
      <c r="D68" s="86" t="s">
        <v>32</v>
      </c>
      <c r="E68" s="86" t="s">
        <v>32</v>
      </c>
      <c r="F68" s="86" t="s">
        <v>32</v>
      </c>
      <c r="G68" s="86" t="s">
        <v>32</v>
      </c>
      <c r="H68" s="86" t="s">
        <v>32</v>
      </c>
      <c r="I68" s="86" t="s">
        <v>32</v>
      </c>
      <c r="J68" s="86" t="s">
        <v>32</v>
      </c>
      <c r="K68" s="86" t="s">
        <v>32</v>
      </c>
      <c r="L68" s="86" t="s">
        <v>32</v>
      </c>
      <c r="M68" s="86" t="s">
        <v>32</v>
      </c>
      <c r="N68" s="86" t="s">
        <v>32</v>
      </c>
      <c r="O68" s="86" t="s">
        <v>32</v>
      </c>
      <c r="P68" s="86" t="s">
        <v>32</v>
      </c>
      <c r="Q68" s="87" t="s">
        <v>32</v>
      </c>
      <c r="R68" s="87" t="s">
        <v>32</v>
      </c>
      <c r="S68" s="87" t="s">
        <v>32</v>
      </c>
      <c r="T68" s="87" t="s">
        <v>32</v>
      </c>
      <c r="U68" s="87" t="s">
        <v>32</v>
      </c>
      <c r="V68" s="86" t="s">
        <v>32</v>
      </c>
      <c r="W68" s="86" t="s">
        <v>32</v>
      </c>
      <c r="X68" s="86" t="s">
        <v>32</v>
      </c>
      <c r="Y68" s="86" t="s">
        <v>32</v>
      </c>
      <c r="Z68" s="86" t="s">
        <v>32</v>
      </c>
      <c r="AA68" s="86" t="s">
        <v>32</v>
      </c>
      <c r="AB68" s="86" t="s">
        <v>32</v>
      </c>
      <c r="AC68" s="86" t="s">
        <v>32</v>
      </c>
      <c r="AD68" s="86" t="s">
        <v>32</v>
      </c>
      <c r="AE68" s="86" t="s">
        <v>32</v>
      </c>
      <c r="AF68" s="86" t="s">
        <v>32</v>
      </c>
      <c r="AG68" s="86" t="s">
        <v>32</v>
      </c>
      <c r="AH68" s="86" t="s">
        <v>32</v>
      </c>
      <c r="AI68" s="86" t="s">
        <v>32</v>
      </c>
      <c r="AJ68" s="86" t="s">
        <v>32</v>
      </c>
      <c r="AK68" s="86" t="s">
        <v>32</v>
      </c>
      <c r="AL68" s="86" t="s">
        <v>32</v>
      </c>
      <c r="AM68" s="86" t="s">
        <v>32</v>
      </c>
      <c r="AN68" s="86" t="s">
        <v>32</v>
      </c>
      <c r="AO68" s="86" t="s">
        <v>32</v>
      </c>
      <c r="AP68" s="86" t="s">
        <v>32</v>
      </c>
      <c r="AQ68" s="86" t="s">
        <v>32</v>
      </c>
      <c r="AR68" s="86" t="s">
        <v>32</v>
      </c>
      <c r="AS68" s="86" t="s">
        <v>32</v>
      </c>
      <c r="AT68" s="86" t="s">
        <v>32</v>
      </c>
      <c r="AU68" s="86" t="s">
        <v>32</v>
      </c>
      <c r="AV68" s="86" t="s">
        <v>32</v>
      </c>
      <c r="AW68" s="86" t="s">
        <v>32</v>
      </c>
      <c r="AX68" s="86" t="s">
        <v>32</v>
      </c>
      <c r="AY68" s="86" t="s">
        <v>32</v>
      </c>
      <c r="AZ68" s="86" t="s">
        <v>32</v>
      </c>
      <c r="BA68" s="86" t="s">
        <v>32</v>
      </c>
      <c r="BB68" s="87" t="s">
        <v>32</v>
      </c>
      <c r="BC68" s="87" t="s">
        <v>32</v>
      </c>
      <c r="BD68" s="87" t="s">
        <v>32</v>
      </c>
      <c r="BE68" s="87" t="s">
        <v>32</v>
      </c>
      <c r="BF68" s="87" t="s">
        <v>32</v>
      </c>
      <c r="BG68" s="87" t="s">
        <v>32</v>
      </c>
      <c r="BH68" s="87" t="s">
        <v>32</v>
      </c>
      <c r="BI68" s="87" t="s">
        <v>32</v>
      </c>
      <c r="BJ68" s="87" t="s">
        <v>32</v>
      </c>
      <c r="BK68" s="87" t="s">
        <v>32</v>
      </c>
      <c r="BL68" s="87" t="s">
        <v>32</v>
      </c>
      <c r="BM68" s="87" t="n">
        <f aca="false">SUM(V68:BL68)</f>
        <v>0</v>
      </c>
      <c r="BN68" s="17" t="n">
        <f aca="false">IF(BM68&lt;1,0,(SUM(V68:BL68))/((43-(COUNTIF(V68:BL68,"N/A")))))</f>
        <v>0</v>
      </c>
      <c r="BO68" s="87"/>
      <c r="BP68" s="87"/>
      <c r="BQ68" s="87"/>
    </row>
    <row r="69" customFormat="false" ht="12.75" hidden="false" customHeight="false" outlineLevel="0" collapsed="false">
      <c r="A69" s="88" t="s">
        <v>308</v>
      </c>
      <c r="B69" s="89" t="s">
        <v>307</v>
      </c>
      <c r="C69" s="90" t="s">
        <v>1699</v>
      </c>
      <c r="D69" s="90" t="s">
        <v>32</v>
      </c>
      <c r="E69" s="90" t="s">
        <v>32</v>
      </c>
      <c r="F69" s="90" t="s">
        <v>32</v>
      </c>
      <c r="G69" s="90" t="s">
        <v>32</v>
      </c>
      <c r="H69" s="90" t="s">
        <v>32</v>
      </c>
      <c r="I69" s="90" t="s">
        <v>32</v>
      </c>
      <c r="J69" s="90" t="s">
        <v>32</v>
      </c>
      <c r="K69" s="90" t="s">
        <v>32</v>
      </c>
      <c r="L69" s="90" t="s">
        <v>32</v>
      </c>
      <c r="M69" s="90" t="s">
        <v>32</v>
      </c>
      <c r="N69" s="90" t="s">
        <v>32</v>
      </c>
      <c r="O69" s="90" t="s">
        <v>32</v>
      </c>
      <c r="P69" s="90" t="s">
        <v>32</v>
      </c>
      <c r="Q69" s="91" t="s">
        <v>32</v>
      </c>
      <c r="R69" s="91" t="s">
        <v>32</v>
      </c>
      <c r="S69" s="91" t="s">
        <v>32</v>
      </c>
      <c r="T69" s="91" t="s">
        <v>32</v>
      </c>
      <c r="U69" s="91" t="s">
        <v>32</v>
      </c>
      <c r="V69" s="90" t="n">
        <v>4</v>
      </c>
      <c r="W69" s="90" t="s">
        <v>32</v>
      </c>
      <c r="X69" s="90" t="s">
        <v>32</v>
      </c>
      <c r="Y69" s="90" t="s">
        <v>32</v>
      </c>
      <c r="Z69" s="90" t="s">
        <v>32</v>
      </c>
      <c r="AA69" s="90" t="s">
        <v>32</v>
      </c>
      <c r="AB69" s="90" t="s">
        <v>32</v>
      </c>
      <c r="AC69" s="90" t="s">
        <v>32</v>
      </c>
      <c r="AD69" s="90" t="s">
        <v>32</v>
      </c>
      <c r="AE69" s="90" t="s">
        <v>32</v>
      </c>
      <c r="AF69" s="90" t="s">
        <v>32</v>
      </c>
      <c r="AG69" s="90" t="s">
        <v>32</v>
      </c>
      <c r="AH69" s="90" t="s">
        <v>32</v>
      </c>
      <c r="AI69" s="90" t="s">
        <v>32</v>
      </c>
      <c r="AJ69" s="90" t="s">
        <v>32</v>
      </c>
      <c r="AK69" s="90" t="s">
        <v>32</v>
      </c>
      <c r="AL69" s="90" t="s">
        <v>32</v>
      </c>
      <c r="AM69" s="90" t="s">
        <v>32</v>
      </c>
      <c r="AN69" s="90" t="s">
        <v>32</v>
      </c>
      <c r="AO69" s="90" t="s">
        <v>32</v>
      </c>
      <c r="AP69" s="90" t="s">
        <v>32</v>
      </c>
      <c r="AQ69" s="90" t="s">
        <v>32</v>
      </c>
      <c r="AR69" s="90" t="s">
        <v>32</v>
      </c>
      <c r="AS69" s="90" t="s">
        <v>32</v>
      </c>
      <c r="AT69" s="90" t="s">
        <v>32</v>
      </c>
      <c r="AU69" s="90" t="s">
        <v>32</v>
      </c>
      <c r="AV69" s="90" t="s">
        <v>32</v>
      </c>
      <c r="AW69" s="90" t="s">
        <v>32</v>
      </c>
      <c r="AX69" s="90" t="s">
        <v>32</v>
      </c>
      <c r="AY69" s="90" t="s">
        <v>32</v>
      </c>
      <c r="AZ69" s="90" t="s">
        <v>32</v>
      </c>
      <c r="BA69" s="90" t="s">
        <v>32</v>
      </c>
      <c r="BB69" s="91" t="s">
        <v>32</v>
      </c>
      <c r="BC69" s="91" t="s">
        <v>32</v>
      </c>
      <c r="BD69" s="91" t="s">
        <v>32</v>
      </c>
      <c r="BE69" s="91" t="s">
        <v>32</v>
      </c>
      <c r="BF69" s="91" t="s">
        <v>32</v>
      </c>
      <c r="BG69" s="91" t="s">
        <v>32</v>
      </c>
      <c r="BH69" s="91" t="s">
        <v>32</v>
      </c>
      <c r="BI69" s="91" t="s">
        <v>32</v>
      </c>
      <c r="BJ69" s="91" t="s">
        <v>32</v>
      </c>
      <c r="BK69" s="91" t="s">
        <v>32</v>
      </c>
      <c r="BL69" s="91" t="s">
        <v>32</v>
      </c>
      <c r="BM69" s="91" t="n">
        <f aca="false">SUM(V69:BL69)</f>
        <v>4</v>
      </c>
      <c r="BN69" s="17" t="n">
        <f aca="false">IF(BM69&lt;1,0,(SUM(V69:BL69))/((43-(COUNTIF(V69:BL69,"N/A")))))</f>
        <v>4</v>
      </c>
      <c r="BO69" s="91"/>
      <c r="BP69" s="91"/>
      <c r="BQ69" s="91"/>
    </row>
    <row r="70" customFormat="false" ht="12.75" hidden="false" customHeight="false" outlineLevel="0" collapsed="false">
      <c r="A70" s="71" t="s">
        <v>311</v>
      </c>
      <c r="B70" s="72" t="s">
        <v>307</v>
      </c>
      <c r="C70" s="73" t="s">
        <v>1700</v>
      </c>
      <c r="D70" s="73" t="s">
        <v>1699</v>
      </c>
      <c r="E70" s="73" t="s">
        <v>1699</v>
      </c>
      <c r="F70" s="73" t="s">
        <v>1701</v>
      </c>
      <c r="G70" s="73" t="s">
        <v>1702</v>
      </c>
      <c r="H70" s="73" t="s">
        <v>1699</v>
      </c>
      <c r="I70" s="73" t="s">
        <v>32</v>
      </c>
      <c r="J70" s="73" t="s">
        <v>32</v>
      </c>
      <c r="K70" s="73" t="s">
        <v>32</v>
      </c>
      <c r="L70" s="73" t="s">
        <v>32</v>
      </c>
      <c r="M70" s="73" t="s">
        <v>32</v>
      </c>
      <c r="N70" s="73" t="s">
        <v>32</v>
      </c>
      <c r="O70" s="73" t="s">
        <v>32</v>
      </c>
      <c r="P70" s="73" t="s">
        <v>32</v>
      </c>
      <c r="Q70" s="17" t="s">
        <v>32</v>
      </c>
      <c r="R70" s="17" t="s">
        <v>32</v>
      </c>
      <c r="S70" s="17" t="s">
        <v>32</v>
      </c>
      <c r="T70" s="17" t="s">
        <v>32</v>
      </c>
      <c r="U70" s="51" t="s">
        <v>32</v>
      </c>
      <c r="V70" s="73" t="n">
        <v>4</v>
      </c>
      <c r="W70" s="73" t="s">
        <v>32</v>
      </c>
      <c r="X70" s="73" t="s">
        <v>32</v>
      </c>
      <c r="Y70" s="73" t="s">
        <v>32</v>
      </c>
      <c r="Z70" s="73" t="n">
        <v>4</v>
      </c>
      <c r="AA70" s="73" t="s">
        <v>32</v>
      </c>
      <c r="AB70" s="73" t="s">
        <v>32</v>
      </c>
      <c r="AC70" s="73" t="s">
        <v>32</v>
      </c>
      <c r="AD70" s="73" t="n">
        <v>4</v>
      </c>
      <c r="AE70" s="73" t="s">
        <v>32</v>
      </c>
      <c r="AF70" s="73" t="s">
        <v>32</v>
      </c>
      <c r="AG70" s="73" t="s">
        <v>32</v>
      </c>
      <c r="AH70" s="73" t="n">
        <v>1</v>
      </c>
      <c r="AI70" s="73" t="s">
        <v>32</v>
      </c>
      <c r="AJ70" s="73" t="s">
        <v>32</v>
      </c>
      <c r="AK70" s="73" t="n">
        <v>4</v>
      </c>
      <c r="AL70" s="73" t="s">
        <v>32</v>
      </c>
      <c r="AM70" s="73" t="s">
        <v>32</v>
      </c>
      <c r="AN70" s="73" t="n">
        <v>4</v>
      </c>
      <c r="AO70" s="73" t="s">
        <v>32</v>
      </c>
      <c r="AP70" s="73" t="s">
        <v>32</v>
      </c>
      <c r="AQ70" s="73" t="s">
        <v>32</v>
      </c>
      <c r="AR70" s="73" t="s">
        <v>32</v>
      </c>
      <c r="AS70" s="73" t="s">
        <v>32</v>
      </c>
      <c r="AT70" s="73" t="s">
        <v>32</v>
      </c>
      <c r="AU70" s="73" t="s">
        <v>32</v>
      </c>
      <c r="AV70" s="73" t="s">
        <v>32</v>
      </c>
      <c r="AW70" s="73" t="s">
        <v>32</v>
      </c>
      <c r="AX70" s="73" t="s">
        <v>32</v>
      </c>
      <c r="AY70" s="73" t="s">
        <v>32</v>
      </c>
      <c r="AZ70" s="73" t="s">
        <v>32</v>
      </c>
      <c r="BA70" s="73" t="s">
        <v>32</v>
      </c>
      <c r="BB70" s="17" t="s">
        <v>32</v>
      </c>
      <c r="BC70" s="17" t="s">
        <v>32</v>
      </c>
      <c r="BD70" s="17" t="s">
        <v>32</v>
      </c>
      <c r="BE70" s="17" t="s">
        <v>32</v>
      </c>
      <c r="BF70" s="17" t="s">
        <v>32</v>
      </c>
      <c r="BG70" s="17" t="s">
        <v>32</v>
      </c>
      <c r="BH70" s="17" t="s">
        <v>32</v>
      </c>
      <c r="BI70" s="17" t="s">
        <v>32</v>
      </c>
      <c r="BJ70" s="17" t="s">
        <v>32</v>
      </c>
      <c r="BK70" s="17" t="s">
        <v>32</v>
      </c>
      <c r="BL70" s="17" t="s">
        <v>32</v>
      </c>
      <c r="BM70" s="17" t="n">
        <f aca="false">SUM(V70:BL70)</f>
        <v>21</v>
      </c>
      <c r="BN70" s="17" t="n">
        <f aca="false">IF(BM70&lt;1,0,(SUM(V70:BL70))/((43-(COUNTIF(V70:BL70,"N/A")))))</f>
        <v>3.5</v>
      </c>
      <c r="BO70" s="17"/>
      <c r="BP70" s="17"/>
      <c r="BQ70" s="17"/>
    </row>
    <row r="71" customFormat="false" ht="12.75" hidden="false" customHeight="false" outlineLevel="0" collapsed="false">
      <c r="A71" s="71" t="s">
        <v>314</v>
      </c>
      <c r="B71" s="72" t="s">
        <v>307</v>
      </c>
      <c r="C71" s="73" t="s">
        <v>1699</v>
      </c>
      <c r="D71" s="73" t="s">
        <v>1703</v>
      </c>
      <c r="E71" s="73" t="s">
        <v>1699</v>
      </c>
      <c r="F71" s="73" t="s">
        <v>1703</v>
      </c>
      <c r="G71" s="73" t="s">
        <v>1596</v>
      </c>
      <c r="H71" s="73" t="s">
        <v>1703</v>
      </c>
      <c r="I71" s="73" t="s">
        <v>1703</v>
      </c>
      <c r="J71" s="73" t="s">
        <v>1703</v>
      </c>
      <c r="K71" s="73" t="s">
        <v>32</v>
      </c>
      <c r="L71" s="73" t="s">
        <v>32</v>
      </c>
      <c r="M71" s="73" t="s">
        <v>32</v>
      </c>
      <c r="N71" s="73" t="s">
        <v>32</v>
      </c>
      <c r="O71" s="73" t="s">
        <v>32</v>
      </c>
      <c r="P71" s="73" t="s">
        <v>32</v>
      </c>
      <c r="Q71" s="17" t="s">
        <v>32</v>
      </c>
      <c r="R71" s="17" t="s">
        <v>32</v>
      </c>
      <c r="S71" s="17" t="s">
        <v>32</v>
      </c>
      <c r="T71" s="17" t="s">
        <v>32</v>
      </c>
      <c r="U71" s="51" t="s">
        <v>32</v>
      </c>
      <c r="V71" s="73" t="n">
        <v>4</v>
      </c>
      <c r="W71" s="73" t="s">
        <v>32</v>
      </c>
      <c r="X71" s="73" t="s">
        <v>32</v>
      </c>
      <c r="Y71" s="73" t="s">
        <v>32</v>
      </c>
      <c r="Z71" s="73" t="n">
        <v>3</v>
      </c>
      <c r="AA71" s="73" t="s">
        <v>32</v>
      </c>
      <c r="AB71" s="73" t="s">
        <v>32</v>
      </c>
      <c r="AC71" s="73" t="s">
        <v>32</v>
      </c>
      <c r="AD71" s="73" t="n">
        <v>3</v>
      </c>
      <c r="AE71" s="73" t="s">
        <v>32</v>
      </c>
      <c r="AF71" s="73" t="s">
        <v>32</v>
      </c>
      <c r="AG71" s="73" t="s">
        <v>32</v>
      </c>
      <c r="AH71" s="73" t="n">
        <v>3</v>
      </c>
      <c r="AI71" s="73" t="s">
        <v>32</v>
      </c>
      <c r="AJ71" s="73" t="s">
        <v>32</v>
      </c>
      <c r="AK71" s="73" t="n">
        <v>5</v>
      </c>
      <c r="AL71" s="73" t="s">
        <v>32</v>
      </c>
      <c r="AM71" s="73" t="s">
        <v>32</v>
      </c>
      <c r="AN71" s="73" t="n">
        <v>2</v>
      </c>
      <c r="AO71" s="73" t="s">
        <v>32</v>
      </c>
      <c r="AP71" s="73" t="s">
        <v>32</v>
      </c>
      <c r="AQ71" s="73" t="n">
        <v>3</v>
      </c>
      <c r="AR71" s="73" t="s">
        <v>32</v>
      </c>
      <c r="AS71" s="73" t="s">
        <v>32</v>
      </c>
      <c r="AT71" s="73" t="s">
        <v>32</v>
      </c>
      <c r="AU71" s="73" t="n">
        <v>4</v>
      </c>
      <c r="AV71" s="73" t="s">
        <v>32</v>
      </c>
      <c r="AW71" s="73" t="s">
        <v>32</v>
      </c>
      <c r="AX71" s="73" t="s">
        <v>32</v>
      </c>
      <c r="AY71" s="73" t="s">
        <v>32</v>
      </c>
      <c r="AZ71" s="73" t="s">
        <v>32</v>
      </c>
      <c r="BA71" s="73" t="s">
        <v>32</v>
      </c>
      <c r="BB71" s="17" t="s">
        <v>32</v>
      </c>
      <c r="BC71" s="17" t="s">
        <v>32</v>
      </c>
      <c r="BD71" s="17" t="s">
        <v>32</v>
      </c>
      <c r="BE71" s="17" t="s">
        <v>32</v>
      </c>
      <c r="BF71" s="17" t="s">
        <v>32</v>
      </c>
      <c r="BG71" s="17" t="s">
        <v>32</v>
      </c>
      <c r="BH71" s="17" t="s">
        <v>32</v>
      </c>
      <c r="BI71" s="17" t="s">
        <v>32</v>
      </c>
      <c r="BJ71" s="17" t="s">
        <v>32</v>
      </c>
      <c r="BK71" s="17" t="s">
        <v>32</v>
      </c>
      <c r="BL71" s="17" t="s">
        <v>32</v>
      </c>
      <c r="BM71" s="17" t="n">
        <f aca="false">SUM(V71:BL71)</f>
        <v>27</v>
      </c>
      <c r="BN71" s="17" t="n">
        <f aca="false">IF(BM71&lt;1,0,(SUM(V71:BL71))/((43-(COUNTIF(V71:BL71,"N/A")))))</f>
        <v>3.375</v>
      </c>
      <c r="BO71" s="17"/>
      <c r="BP71" s="17"/>
      <c r="BQ71" s="17"/>
    </row>
    <row r="72" customFormat="false" ht="12.75" hidden="false" customHeight="false" outlineLevel="0" collapsed="false">
      <c r="A72" s="71" t="s">
        <v>317</v>
      </c>
      <c r="B72" s="72" t="s">
        <v>307</v>
      </c>
      <c r="C72" s="73" t="s">
        <v>1699</v>
      </c>
      <c r="D72" s="73" t="s">
        <v>1699</v>
      </c>
      <c r="E72" s="73" t="s">
        <v>1703</v>
      </c>
      <c r="F72" s="73" t="s">
        <v>1699</v>
      </c>
      <c r="G72" s="73" t="s">
        <v>1699</v>
      </c>
      <c r="H72" s="73" t="s">
        <v>1703</v>
      </c>
      <c r="I72" s="73" t="s">
        <v>1700</v>
      </c>
      <c r="J72" s="73" t="s">
        <v>1703</v>
      </c>
      <c r="K72" s="73" t="s">
        <v>1704</v>
      </c>
      <c r="L72" s="73" t="s">
        <v>1699</v>
      </c>
      <c r="M72" s="73" t="s">
        <v>32</v>
      </c>
      <c r="N72" s="73" t="s">
        <v>32</v>
      </c>
      <c r="O72" s="73" t="s">
        <v>32</v>
      </c>
      <c r="P72" s="73" t="s">
        <v>32</v>
      </c>
      <c r="Q72" s="17" t="s">
        <v>32</v>
      </c>
      <c r="R72" s="17" t="s">
        <v>32</v>
      </c>
      <c r="S72" s="17" t="s">
        <v>32</v>
      </c>
      <c r="T72" s="17" t="s">
        <v>32</v>
      </c>
      <c r="U72" s="51" t="s">
        <v>32</v>
      </c>
      <c r="V72" s="73" t="n">
        <v>3</v>
      </c>
      <c r="W72" s="73" t="n">
        <v>3</v>
      </c>
      <c r="X72" s="73" t="s">
        <v>32</v>
      </c>
      <c r="Y72" s="73" t="s">
        <v>32</v>
      </c>
      <c r="Z72" s="73" t="n">
        <v>4</v>
      </c>
      <c r="AA72" s="73" t="s">
        <v>32</v>
      </c>
      <c r="AB72" s="73" t="s">
        <v>32</v>
      </c>
      <c r="AC72" s="73" t="s">
        <v>32</v>
      </c>
      <c r="AD72" s="73" t="n">
        <v>4</v>
      </c>
      <c r="AE72" s="73" t="s">
        <v>32</v>
      </c>
      <c r="AF72" s="73" t="s">
        <v>32</v>
      </c>
      <c r="AG72" s="73" t="s">
        <v>32</v>
      </c>
      <c r="AH72" s="73" t="n">
        <v>4</v>
      </c>
      <c r="AI72" s="73" t="s">
        <v>32</v>
      </c>
      <c r="AJ72" s="73" t="s">
        <v>32</v>
      </c>
      <c r="AK72" s="73" t="n">
        <v>3</v>
      </c>
      <c r="AL72" s="73" t="s">
        <v>32</v>
      </c>
      <c r="AM72" s="73" t="s">
        <v>32</v>
      </c>
      <c r="AN72" s="73" t="n">
        <v>4</v>
      </c>
      <c r="AO72" s="73" t="s">
        <v>32</v>
      </c>
      <c r="AP72" s="73" t="s">
        <v>32</v>
      </c>
      <c r="AQ72" s="73" t="n">
        <v>4</v>
      </c>
      <c r="AR72" s="73" t="s">
        <v>32</v>
      </c>
      <c r="AS72" s="73" t="s">
        <v>32</v>
      </c>
      <c r="AT72" s="73" t="s">
        <v>32</v>
      </c>
      <c r="AU72" s="73" t="n">
        <v>4</v>
      </c>
      <c r="AV72" s="73" t="s">
        <v>32</v>
      </c>
      <c r="AW72" s="73" t="n">
        <v>4</v>
      </c>
      <c r="AX72" s="73" t="s">
        <v>32</v>
      </c>
      <c r="AY72" s="73" t="s">
        <v>32</v>
      </c>
      <c r="AZ72" s="73" t="n">
        <v>3</v>
      </c>
      <c r="BA72" s="73" t="s">
        <v>32</v>
      </c>
      <c r="BB72" s="17" t="s">
        <v>32</v>
      </c>
      <c r="BC72" s="17" t="s">
        <v>32</v>
      </c>
      <c r="BD72" s="17" t="s">
        <v>32</v>
      </c>
      <c r="BE72" s="17" t="s">
        <v>32</v>
      </c>
      <c r="BF72" s="17" t="s">
        <v>32</v>
      </c>
      <c r="BG72" s="17" t="s">
        <v>32</v>
      </c>
      <c r="BH72" s="17" t="s">
        <v>32</v>
      </c>
      <c r="BI72" s="17" t="s">
        <v>32</v>
      </c>
      <c r="BJ72" s="17" t="s">
        <v>32</v>
      </c>
      <c r="BK72" s="17" t="s">
        <v>32</v>
      </c>
      <c r="BL72" s="17" t="s">
        <v>32</v>
      </c>
      <c r="BM72" s="17" t="n">
        <f aca="false">SUM(V72:BL72)</f>
        <v>40</v>
      </c>
      <c r="BN72" s="17" t="n">
        <f aca="false">IF(BM72&lt;1,0,(SUM(V72:BL72))/((43-(COUNTIF(V72:BL72,"N/A")))))</f>
        <v>3.63636363636364</v>
      </c>
      <c r="BO72" s="17"/>
      <c r="BP72" s="17"/>
      <c r="BQ72" s="17"/>
    </row>
    <row r="73" customFormat="false" ht="12.75" hidden="false" customHeight="false" outlineLevel="0" collapsed="false">
      <c r="A73" s="71" t="s">
        <v>320</v>
      </c>
      <c r="B73" s="72" t="s">
        <v>307</v>
      </c>
      <c r="C73" s="73" t="s">
        <v>32</v>
      </c>
      <c r="D73" s="73" t="s">
        <v>32</v>
      </c>
      <c r="E73" s="73" t="s">
        <v>32</v>
      </c>
      <c r="F73" s="73" t="s">
        <v>32</v>
      </c>
      <c r="G73" s="73" t="s">
        <v>32</v>
      </c>
      <c r="H73" s="73" t="s">
        <v>32</v>
      </c>
      <c r="I73" s="73" t="s">
        <v>32</v>
      </c>
      <c r="J73" s="73" t="s">
        <v>32</v>
      </c>
      <c r="K73" s="73" t="s">
        <v>32</v>
      </c>
      <c r="L73" s="73" t="s">
        <v>32</v>
      </c>
      <c r="M73" s="73" t="s">
        <v>32</v>
      </c>
      <c r="N73" s="73" t="s">
        <v>32</v>
      </c>
      <c r="O73" s="73" t="s">
        <v>32</v>
      </c>
      <c r="P73" s="73" t="s">
        <v>32</v>
      </c>
      <c r="Q73" s="17" t="s">
        <v>32</v>
      </c>
      <c r="R73" s="17" t="s">
        <v>32</v>
      </c>
      <c r="S73" s="17" t="s">
        <v>32</v>
      </c>
      <c r="T73" s="17" t="s">
        <v>32</v>
      </c>
      <c r="U73" s="51" t="s">
        <v>32</v>
      </c>
      <c r="V73" s="73" t="s">
        <v>32</v>
      </c>
      <c r="W73" s="73" t="s">
        <v>32</v>
      </c>
      <c r="X73" s="73" t="s">
        <v>32</v>
      </c>
      <c r="Y73" s="73" t="s">
        <v>32</v>
      </c>
      <c r="Z73" s="73" t="s">
        <v>32</v>
      </c>
      <c r="AA73" s="73" t="s">
        <v>32</v>
      </c>
      <c r="AB73" s="73" t="s">
        <v>32</v>
      </c>
      <c r="AC73" s="73" t="s">
        <v>32</v>
      </c>
      <c r="AD73" s="73" t="s">
        <v>32</v>
      </c>
      <c r="AE73" s="73" t="s">
        <v>32</v>
      </c>
      <c r="AF73" s="73" t="s">
        <v>32</v>
      </c>
      <c r="AG73" s="73" t="s">
        <v>32</v>
      </c>
      <c r="AH73" s="73" t="s">
        <v>32</v>
      </c>
      <c r="AI73" s="73" t="s">
        <v>32</v>
      </c>
      <c r="AJ73" s="73" t="s">
        <v>32</v>
      </c>
      <c r="AK73" s="73" t="s">
        <v>32</v>
      </c>
      <c r="AL73" s="73" t="s">
        <v>32</v>
      </c>
      <c r="AM73" s="73" t="s">
        <v>32</v>
      </c>
      <c r="AN73" s="73" t="s">
        <v>32</v>
      </c>
      <c r="AO73" s="73" t="s">
        <v>32</v>
      </c>
      <c r="AP73" s="73" t="s">
        <v>32</v>
      </c>
      <c r="AQ73" s="73" t="s">
        <v>32</v>
      </c>
      <c r="AR73" s="73" t="s">
        <v>32</v>
      </c>
      <c r="AS73" s="73" t="s">
        <v>32</v>
      </c>
      <c r="AT73" s="73" t="s">
        <v>32</v>
      </c>
      <c r="AU73" s="73" t="s">
        <v>32</v>
      </c>
      <c r="AV73" s="73" t="s">
        <v>32</v>
      </c>
      <c r="AW73" s="73" t="s">
        <v>32</v>
      </c>
      <c r="AX73" s="73" t="s">
        <v>32</v>
      </c>
      <c r="AY73" s="73" t="s">
        <v>32</v>
      </c>
      <c r="AZ73" s="73" t="s">
        <v>32</v>
      </c>
      <c r="BA73" s="73" t="s">
        <v>32</v>
      </c>
      <c r="BB73" s="17" t="s">
        <v>32</v>
      </c>
      <c r="BC73" s="17" t="s">
        <v>32</v>
      </c>
      <c r="BD73" s="17" t="s">
        <v>32</v>
      </c>
      <c r="BE73" s="17" t="s">
        <v>32</v>
      </c>
      <c r="BF73" s="17" t="s">
        <v>32</v>
      </c>
      <c r="BG73" s="17" t="s">
        <v>32</v>
      </c>
      <c r="BH73" s="17" t="s">
        <v>32</v>
      </c>
      <c r="BI73" s="17" t="s">
        <v>32</v>
      </c>
      <c r="BJ73" s="17" t="s">
        <v>32</v>
      </c>
      <c r="BK73" s="17" t="s">
        <v>32</v>
      </c>
      <c r="BL73" s="17" t="s">
        <v>32</v>
      </c>
      <c r="BM73" s="17" t="n">
        <f aca="false">SUM(V73:BL73)</f>
        <v>0</v>
      </c>
      <c r="BN73" s="17" t="n">
        <f aca="false">IF(BM73&lt;1,0,(SUM(V73:BL73))/((43-(COUNTIF(V73:BL73,"N/A")))))</f>
        <v>0</v>
      </c>
      <c r="BO73" s="17"/>
      <c r="BP73" s="17"/>
      <c r="BQ73" s="17"/>
    </row>
    <row r="74" customFormat="false" ht="12.75" hidden="false" customHeight="false" outlineLevel="0" collapsed="false">
      <c r="A74" s="71" t="s">
        <v>322</v>
      </c>
      <c r="B74" s="72" t="s">
        <v>307</v>
      </c>
      <c r="C74" s="73" t="s">
        <v>1699</v>
      </c>
      <c r="D74" s="73" t="s">
        <v>1700</v>
      </c>
      <c r="E74" s="73" t="s">
        <v>1703</v>
      </c>
      <c r="F74" s="73" t="s">
        <v>1599</v>
      </c>
      <c r="G74" s="73" t="s">
        <v>1703</v>
      </c>
      <c r="H74" s="73" t="s">
        <v>1700</v>
      </c>
      <c r="I74" s="73" t="s">
        <v>1700</v>
      </c>
      <c r="J74" s="73" t="s">
        <v>1704</v>
      </c>
      <c r="K74" s="73" t="s">
        <v>32</v>
      </c>
      <c r="L74" s="73" t="s">
        <v>32</v>
      </c>
      <c r="M74" s="73" t="s">
        <v>32</v>
      </c>
      <c r="N74" s="73" t="s">
        <v>32</v>
      </c>
      <c r="O74" s="73" t="s">
        <v>32</v>
      </c>
      <c r="P74" s="73" t="s">
        <v>32</v>
      </c>
      <c r="Q74" s="17" t="s">
        <v>32</v>
      </c>
      <c r="R74" s="17" t="s">
        <v>32</v>
      </c>
      <c r="S74" s="17" t="s">
        <v>32</v>
      </c>
      <c r="T74" s="17" t="s">
        <v>32</v>
      </c>
      <c r="U74" s="51" t="s">
        <v>32</v>
      </c>
      <c r="V74" s="73" t="n">
        <v>4</v>
      </c>
      <c r="W74" s="73" t="s">
        <v>32</v>
      </c>
      <c r="X74" s="73" t="s">
        <v>32</v>
      </c>
      <c r="Y74" s="73" t="s">
        <v>32</v>
      </c>
      <c r="Z74" s="73" t="n">
        <v>3</v>
      </c>
      <c r="AA74" s="73" t="s">
        <v>32</v>
      </c>
      <c r="AB74" s="73" t="s">
        <v>32</v>
      </c>
      <c r="AC74" s="73" t="s">
        <v>32</v>
      </c>
      <c r="AD74" s="73" t="n">
        <v>3</v>
      </c>
      <c r="AE74" s="73" t="s">
        <v>32</v>
      </c>
      <c r="AF74" s="73" t="s">
        <v>32</v>
      </c>
      <c r="AG74" s="73" t="s">
        <v>32</v>
      </c>
      <c r="AH74" s="73" t="n">
        <v>2</v>
      </c>
      <c r="AI74" s="73" t="s">
        <v>32</v>
      </c>
      <c r="AJ74" s="73" t="s">
        <v>32</v>
      </c>
      <c r="AK74" s="73" t="n">
        <v>4</v>
      </c>
      <c r="AL74" s="73" t="s">
        <v>32</v>
      </c>
      <c r="AM74" s="73" t="s">
        <v>32</v>
      </c>
      <c r="AN74" s="73" t="n">
        <v>4</v>
      </c>
      <c r="AO74" s="73" t="s">
        <v>32</v>
      </c>
      <c r="AP74" s="73" t="s">
        <v>32</v>
      </c>
      <c r="AQ74" s="73" t="n">
        <v>4</v>
      </c>
      <c r="AR74" s="73" t="s">
        <v>32</v>
      </c>
      <c r="AS74" s="73" t="s">
        <v>32</v>
      </c>
      <c r="AT74" s="73" t="s">
        <v>32</v>
      </c>
      <c r="AU74" s="73" t="n">
        <v>4</v>
      </c>
      <c r="AV74" s="73" t="s">
        <v>32</v>
      </c>
      <c r="AW74" s="73" t="s">
        <v>32</v>
      </c>
      <c r="AX74" s="73" t="s">
        <v>32</v>
      </c>
      <c r="AY74" s="73" t="s">
        <v>32</v>
      </c>
      <c r="AZ74" s="73" t="s">
        <v>32</v>
      </c>
      <c r="BA74" s="73" t="s">
        <v>32</v>
      </c>
      <c r="BB74" s="17" t="s">
        <v>32</v>
      </c>
      <c r="BC74" s="17" t="s">
        <v>32</v>
      </c>
      <c r="BD74" s="17" t="s">
        <v>32</v>
      </c>
      <c r="BE74" s="17" t="s">
        <v>32</v>
      </c>
      <c r="BF74" s="17" t="s">
        <v>32</v>
      </c>
      <c r="BG74" s="17" t="s">
        <v>32</v>
      </c>
      <c r="BH74" s="17" t="s">
        <v>32</v>
      </c>
      <c r="BI74" s="17" t="s">
        <v>32</v>
      </c>
      <c r="BJ74" s="17" t="s">
        <v>32</v>
      </c>
      <c r="BK74" s="17" t="s">
        <v>32</v>
      </c>
      <c r="BL74" s="17" t="s">
        <v>32</v>
      </c>
      <c r="BM74" s="17" t="n">
        <f aca="false">SUM(V74:BL74)</f>
        <v>28</v>
      </c>
      <c r="BN74" s="17" t="n">
        <f aca="false">IF(BM74&lt;1,0,(SUM(V74:BL74))/((43-(COUNTIF(V74:BL74,"N/A")))))</f>
        <v>3.5</v>
      </c>
      <c r="BO74" s="17"/>
      <c r="BP74" s="17"/>
      <c r="BQ74" s="17"/>
    </row>
    <row r="75" customFormat="false" ht="12.75" hidden="false" customHeight="false" outlineLevel="0" collapsed="false">
      <c r="A75" s="71" t="s">
        <v>325</v>
      </c>
      <c r="B75" s="72" t="s">
        <v>307</v>
      </c>
      <c r="C75" s="73" t="s">
        <v>1704</v>
      </c>
      <c r="D75" s="73" t="s">
        <v>1703</v>
      </c>
      <c r="E75" s="73" t="s">
        <v>1703</v>
      </c>
      <c r="F75" s="73" t="s">
        <v>1703</v>
      </c>
      <c r="G75" s="73" t="s">
        <v>1704</v>
      </c>
      <c r="H75" s="73" t="s">
        <v>1700</v>
      </c>
      <c r="I75" s="73" t="s">
        <v>1699</v>
      </c>
      <c r="J75" s="73" t="s">
        <v>1703</v>
      </c>
      <c r="K75" s="73" t="s">
        <v>32</v>
      </c>
      <c r="L75" s="73" t="s">
        <v>32</v>
      </c>
      <c r="M75" s="73" t="s">
        <v>32</v>
      </c>
      <c r="N75" s="73" t="s">
        <v>32</v>
      </c>
      <c r="O75" s="73" t="s">
        <v>32</v>
      </c>
      <c r="P75" s="73" t="s">
        <v>32</v>
      </c>
      <c r="Q75" s="17" t="s">
        <v>32</v>
      </c>
      <c r="R75" s="17" t="s">
        <v>32</v>
      </c>
      <c r="S75" s="17" t="s">
        <v>32</v>
      </c>
      <c r="T75" s="17" t="s">
        <v>32</v>
      </c>
      <c r="U75" s="51" t="s">
        <v>32</v>
      </c>
      <c r="V75" s="73" t="n">
        <v>4</v>
      </c>
      <c r="W75" s="73" t="s">
        <v>32</v>
      </c>
      <c r="X75" s="73" t="s">
        <v>32</v>
      </c>
      <c r="Y75" s="73" t="s">
        <v>32</v>
      </c>
      <c r="Z75" s="73" t="n">
        <v>4</v>
      </c>
      <c r="AA75" s="73" t="s">
        <v>32</v>
      </c>
      <c r="AB75" s="73" t="s">
        <v>32</v>
      </c>
      <c r="AC75" s="73" t="s">
        <v>32</v>
      </c>
      <c r="AD75" s="73" t="n">
        <v>4</v>
      </c>
      <c r="AE75" s="73" t="n">
        <v>3</v>
      </c>
      <c r="AF75" s="73" t="s">
        <v>32</v>
      </c>
      <c r="AG75" s="73" t="s">
        <v>32</v>
      </c>
      <c r="AH75" s="73" t="n">
        <v>5</v>
      </c>
      <c r="AI75" s="73" t="s">
        <v>32</v>
      </c>
      <c r="AJ75" s="73" t="s">
        <v>32</v>
      </c>
      <c r="AK75" s="73" t="n">
        <v>5</v>
      </c>
      <c r="AL75" s="73" t="s">
        <v>32</v>
      </c>
      <c r="AM75" s="73" t="s">
        <v>32</v>
      </c>
      <c r="AN75" s="73" t="n">
        <v>5</v>
      </c>
      <c r="AO75" s="73" t="s">
        <v>32</v>
      </c>
      <c r="AP75" s="73" t="s">
        <v>32</v>
      </c>
      <c r="AQ75" s="73" t="n">
        <v>4</v>
      </c>
      <c r="AR75" s="73" t="s">
        <v>32</v>
      </c>
      <c r="AS75" s="73" t="s">
        <v>32</v>
      </c>
      <c r="AT75" s="73" t="s">
        <v>32</v>
      </c>
      <c r="AU75" s="73" t="n">
        <v>5</v>
      </c>
      <c r="AV75" s="73" t="s">
        <v>32</v>
      </c>
      <c r="AW75" s="73" t="s">
        <v>32</v>
      </c>
      <c r="AX75" s="73" t="s">
        <v>32</v>
      </c>
      <c r="AY75" s="73" t="s">
        <v>32</v>
      </c>
      <c r="AZ75" s="73" t="s">
        <v>32</v>
      </c>
      <c r="BA75" s="73" t="s">
        <v>32</v>
      </c>
      <c r="BB75" s="17" t="s">
        <v>32</v>
      </c>
      <c r="BC75" s="17" t="s">
        <v>32</v>
      </c>
      <c r="BD75" s="17" t="s">
        <v>32</v>
      </c>
      <c r="BE75" s="17" t="s">
        <v>32</v>
      </c>
      <c r="BF75" s="17" t="s">
        <v>32</v>
      </c>
      <c r="BG75" s="17" t="s">
        <v>32</v>
      </c>
      <c r="BH75" s="17" t="s">
        <v>32</v>
      </c>
      <c r="BI75" s="17" t="s">
        <v>32</v>
      </c>
      <c r="BJ75" s="17" t="s">
        <v>32</v>
      </c>
      <c r="BK75" s="17" t="s">
        <v>32</v>
      </c>
      <c r="BL75" s="17" t="s">
        <v>32</v>
      </c>
      <c r="BM75" s="17" t="n">
        <f aca="false">SUM(V75:BL75)</f>
        <v>39</v>
      </c>
      <c r="BN75" s="17" t="n">
        <f aca="false">IF(BM75&lt;1,0,(SUM(V75:BL75))/((43-(COUNTIF(V75:BL75,"N/A")))))</f>
        <v>4.33333333333333</v>
      </c>
      <c r="BO75" s="17"/>
      <c r="BP75" s="17"/>
      <c r="BQ75" s="17"/>
    </row>
    <row r="76" customFormat="false" ht="12.75" hidden="false" customHeight="false" outlineLevel="0" collapsed="false">
      <c r="A76" s="71" t="s">
        <v>328</v>
      </c>
      <c r="B76" s="72" t="s">
        <v>307</v>
      </c>
      <c r="C76" s="73" t="s">
        <v>1699</v>
      </c>
      <c r="D76" s="73" t="s">
        <v>1700</v>
      </c>
      <c r="E76" s="73" t="s">
        <v>1703</v>
      </c>
      <c r="F76" s="73" t="s">
        <v>1699</v>
      </c>
      <c r="G76" s="73" t="s">
        <v>1703</v>
      </c>
      <c r="H76" s="73" t="s">
        <v>1611</v>
      </c>
      <c r="I76" s="73" t="s">
        <v>1704</v>
      </c>
      <c r="J76" s="73" t="s">
        <v>32</v>
      </c>
      <c r="K76" s="73" t="s">
        <v>32</v>
      </c>
      <c r="L76" s="73" t="s">
        <v>32</v>
      </c>
      <c r="M76" s="73" t="s">
        <v>32</v>
      </c>
      <c r="N76" s="73" t="s">
        <v>32</v>
      </c>
      <c r="O76" s="73" t="s">
        <v>32</v>
      </c>
      <c r="P76" s="73" t="s">
        <v>32</v>
      </c>
      <c r="Q76" s="17" t="s">
        <v>32</v>
      </c>
      <c r="R76" s="17" t="s">
        <v>32</v>
      </c>
      <c r="S76" s="17" t="s">
        <v>32</v>
      </c>
      <c r="T76" s="17" t="s">
        <v>32</v>
      </c>
      <c r="U76" s="51" t="s">
        <v>32</v>
      </c>
      <c r="V76" s="73" t="n">
        <v>4</v>
      </c>
      <c r="W76" s="73" t="s">
        <v>32</v>
      </c>
      <c r="X76" s="73" t="s">
        <v>32</v>
      </c>
      <c r="Y76" s="73" t="s">
        <v>32</v>
      </c>
      <c r="Z76" s="73" t="n">
        <v>5</v>
      </c>
      <c r="AA76" s="73" t="s">
        <v>32</v>
      </c>
      <c r="AB76" s="73" t="s">
        <v>32</v>
      </c>
      <c r="AC76" s="73" t="s">
        <v>32</v>
      </c>
      <c r="AD76" s="73" t="n">
        <v>5</v>
      </c>
      <c r="AE76" s="73" t="s">
        <v>32</v>
      </c>
      <c r="AF76" s="73" t="s">
        <v>32</v>
      </c>
      <c r="AG76" s="73" t="s">
        <v>32</v>
      </c>
      <c r="AH76" s="73" t="n">
        <v>5</v>
      </c>
      <c r="AI76" s="73" t="s">
        <v>32</v>
      </c>
      <c r="AJ76" s="73" t="s">
        <v>32</v>
      </c>
      <c r="AK76" s="73" t="n">
        <v>3</v>
      </c>
      <c r="AL76" s="73" t="s">
        <v>32</v>
      </c>
      <c r="AM76" s="73" t="s">
        <v>32</v>
      </c>
      <c r="AN76" s="73" t="n">
        <v>5</v>
      </c>
      <c r="AO76" s="73" t="s">
        <v>32</v>
      </c>
      <c r="AP76" s="73" t="s">
        <v>32</v>
      </c>
      <c r="AQ76" s="73" t="n">
        <v>4</v>
      </c>
      <c r="AR76" s="73" t="s">
        <v>32</v>
      </c>
      <c r="AS76" s="73" t="s">
        <v>32</v>
      </c>
      <c r="AT76" s="73" t="s">
        <v>32</v>
      </c>
      <c r="AU76" s="73" t="s">
        <v>32</v>
      </c>
      <c r="AV76" s="73" t="s">
        <v>32</v>
      </c>
      <c r="AW76" s="73" t="s">
        <v>32</v>
      </c>
      <c r="AX76" s="73" t="s">
        <v>32</v>
      </c>
      <c r="AY76" s="73" t="s">
        <v>32</v>
      </c>
      <c r="AZ76" s="73" t="s">
        <v>32</v>
      </c>
      <c r="BA76" s="73" t="s">
        <v>32</v>
      </c>
      <c r="BB76" s="17" t="s">
        <v>32</v>
      </c>
      <c r="BC76" s="17" t="s">
        <v>32</v>
      </c>
      <c r="BD76" s="17" t="s">
        <v>32</v>
      </c>
      <c r="BE76" s="17" t="s">
        <v>32</v>
      </c>
      <c r="BF76" s="17" t="s">
        <v>32</v>
      </c>
      <c r="BG76" s="17" t="s">
        <v>32</v>
      </c>
      <c r="BH76" s="17" t="s">
        <v>32</v>
      </c>
      <c r="BI76" s="17" t="s">
        <v>32</v>
      </c>
      <c r="BJ76" s="17" t="s">
        <v>32</v>
      </c>
      <c r="BK76" s="17" t="s">
        <v>32</v>
      </c>
      <c r="BL76" s="17" t="s">
        <v>32</v>
      </c>
      <c r="BM76" s="17" t="n">
        <f aca="false">SUM(V76:BL76)</f>
        <v>31</v>
      </c>
      <c r="BN76" s="17" t="n">
        <f aca="false">IF(BM76&lt;1,0,(SUM(V76:BL76))/((43-(COUNTIF(V76:BL76,"N/A")))))</f>
        <v>4.42857142857143</v>
      </c>
      <c r="BO76" s="17"/>
      <c r="BP76" s="17"/>
      <c r="BQ76" s="17"/>
    </row>
    <row r="77" customFormat="false" ht="12.75" hidden="false" customHeight="false" outlineLevel="0" collapsed="false">
      <c r="A77" s="71" t="s">
        <v>331</v>
      </c>
      <c r="B77" s="72" t="s">
        <v>307</v>
      </c>
      <c r="C77" s="73" t="s">
        <v>32</v>
      </c>
      <c r="D77" s="73" t="s">
        <v>32</v>
      </c>
      <c r="E77" s="73" t="s">
        <v>32</v>
      </c>
      <c r="F77" s="73" t="s">
        <v>32</v>
      </c>
      <c r="G77" s="73" t="s">
        <v>32</v>
      </c>
      <c r="H77" s="73" t="s">
        <v>32</v>
      </c>
      <c r="I77" s="73" t="s">
        <v>32</v>
      </c>
      <c r="J77" s="73" t="s">
        <v>32</v>
      </c>
      <c r="K77" s="73" t="s">
        <v>32</v>
      </c>
      <c r="L77" s="73" t="s">
        <v>32</v>
      </c>
      <c r="M77" s="73" t="s">
        <v>32</v>
      </c>
      <c r="N77" s="73" t="s">
        <v>32</v>
      </c>
      <c r="O77" s="73" t="s">
        <v>32</v>
      </c>
      <c r="P77" s="73" t="s">
        <v>32</v>
      </c>
      <c r="Q77" s="17" t="s">
        <v>32</v>
      </c>
      <c r="R77" s="17" t="s">
        <v>32</v>
      </c>
      <c r="S77" s="17" t="s">
        <v>32</v>
      </c>
      <c r="T77" s="17" t="s">
        <v>32</v>
      </c>
      <c r="U77" s="51" t="s">
        <v>32</v>
      </c>
      <c r="V77" s="73" t="s">
        <v>32</v>
      </c>
      <c r="W77" s="73" t="s">
        <v>32</v>
      </c>
      <c r="X77" s="73" t="s">
        <v>32</v>
      </c>
      <c r="Y77" s="73" t="s">
        <v>32</v>
      </c>
      <c r="Z77" s="73" t="s">
        <v>32</v>
      </c>
      <c r="AA77" s="73" t="s">
        <v>32</v>
      </c>
      <c r="AB77" s="73" t="s">
        <v>32</v>
      </c>
      <c r="AC77" s="73" t="s">
        <v>32</v>
      </c>
      <c r="AD77" s="73" t="s">
        <v>32</v>
      </c>
      <c r="AE77" s="73" t="s">
        <v>32</v>
      </c>
      <c r="AF77" s="73" t="s">
        <v>32</v>
      </c>
      <c r="AG77" s="73" t="s">
        <v>32</v>
      </c>
      <c r="AH77" s="73" t="s">
        <v>32</v>
      </c>
      <c r="AI77" s="73" t="s">
        <v>32</v>
      </c>
      <c r="AJ77" s="73" t="s">
        <v>32</v>
      </c>
      <c r="AK77" s="73" t="s">
        <v>32</v>
      </c>
      <c r="AL77" s="73" t="s">
        <v>32</v>
      </c>
      <c r="AM77" s="73" t="s">
        <v>32</v>
      </c>
      <c r="AN77" s="73" t="s">
        <v>32</v>
      </c>
      <c r="AO77" s="73" t="s">
        <v>32</v>
      </c>
      <c r="AP77" s="73" t="s">
        <v>32</v>
      </c>
      <c r="AQ77" s="73" t="s">
        <v>32</v>
      </c>
      <c r="AR77" s="73" t="s">
        <v>32</v>
      </c>
      <c r="AS77" s="73" t="s">
        <v>32</v>
      </c>
      <c r="AT77" s="73" t="s">
        <v>32</v>
      </c>
      <c r="AU77" s="73" t="s">
        <v>32</v>
      </c>
      <c r="AV77" s="73" t="s">
        <v>32</v>
      </c>
      <c r="AW77" s="73" t="s">
        <v>32</v>
      </c>
      <c r="AX77" s="73" t="s">
        <v>32</v>
      </c>
      <c r="AY77" s="73" t="s">
        <v>32</v>
      </c>
      <c r="AZ77" s="73" t="s">
        <v>32</v>
      </c>
      <c r="BA77" s="73" t="s">
        <v>32</v>
      </c>
      <c r="BB77" s="17" t="s">
        <v>32</v>
      </c>
      <c r="BC77" s="17" t="s">
        <v>32</v>
      </c>
      <c r="BD77" s="17" t="s">
        <v>32</v>
      </c>
      <c r="BE77" s="17" t="s">
        <v>32</v>
      </c>
      <c r="BF77" s="17" t="s">
        <v>32</v>
      </c>
      <c r="BG77" s="17" t="s">
        <v>32</v>
      </c>
      <c r="BH77" s="17" t="s">
        <v>32</v>
      </c>
      <c r="BI77" s="17" t="s">
        <v>32</v>
      </c>
      <c r="BJ77" s="17" t="s">
        <v>32</v>
      </c>
      <c r="BK77" s="17" t="s">
        <v>32</v>
      </c>
      <c r="BL77" s="17" t="s">
        <v>32</v>
      </c>
      <c r="BM77" s="17" t="n">
        <f aca="false">SUM(V77:BL77)</f>
        <v>0</v>
      </c>
      <c r="BN77" s="17" t="n">
        <f aca="false">IF(BM77&lt;1,0,(SUM(V77:BL77))/((43-(COUNTIF(V77:BL77,"N/A")))))</f>
        <v>0</v>
      </c>
      <c r="BO77" s="17"/>
      <c r="BP77" s="17"/>
      <c r="BQ77" s="17"/>
    </row>
    <row r="78" customFormat="false" ht="12.75" hidden="false" customHeight="false" outlineLevel="0" collapsed="false">
      <c r="A78" s="71" t="s">
        <v>333</v>
      </c>
      <c r="B78" s="72" t="s">
        <v>307</v>
      </c>
      <c r="C78" s="73" t="s">
        <v>32</v>
      </c>
      <c r="D78" s="73" t="s">
        <v>32</v>
      </c>
      <c r="E78" s="73" t="s">
        <v>32</v>
      </c>
      <c r="F78" s="73" t="s">
        <v>32</v>
      </c>
      <c r="G78" s="73" t="s">
        <v>32</v>
      </c>
      <c r="H78" s="73" t="s">
        <v>32</v>
      </c>
      <c r="I78" s="73" t="s">
        <v>32</v>
      </c>
      <c r="J78" s="73" t="s">
        <v>32</v>
      </c>
      <c r="K78" s="73" t="s">
        <v>32</v>
      </c>
      <c r="L78" s="73" t="s">
        <v>32</v>
      </c>
      <c r="M78" s="73" t="s">
        <v>32</v>
      </c>
      <c r="N78" s="73" t="s">
        <v>32</v>
      </c>
      <c r="O78" s="73" t="s">
        <v>32</v>
      </c>
      <c r="P78" s="73" t="s">
        <v>32</v>
      </c>
      <c r="Q78" s="17" t="s">
        <v>32</v>
      </c>
      <c r="R78" s="17" t="s">
        <v>32</v>
      </c>
      <c r="S78" s="17" t="s">
        <v>32</v>
      </c>
      <c r="T78" s="17" t="s">
        <v>32</v>
      </c>
      <c r="U78" s="51" t="s">
        <v>32</v>
      </c>
      <c r="V78" s="73" t="s">
        <v>32</v>
      </c>
      <c r="W78" s="73" t="s">
        <v>32</v>
      </c>
      <c r="X78" s="73" t="s">
        <v>32</v>
      </c>
      <c r="Y78" s="73" t="s">
        <v>32</v>
      </c>
      <c r="Z78" s="73" t="s">
        <v>32</v>
      </c>
      <c r="AA78" s="73" t="s">
        <v>32</v>
      </c>
      <c r="AB78" s="73" t="s">
        <v>32</v>
      </c>
      <c r="AC78" s="73" t="s">
        <v>32</v>
      </c>
      <c r="AD78" s="73" t="s">
        <v>32</v>
      </c>
      <c r="AE78" s="73" t="s">
        <v>32</v>
      </c>
      <c r="AF78" s="73" t="s">
        <v>32</v>
      </c>
      <c r="AG78" s="73" t="s">
        <v>32</v>
      </c>
      <c r="AH78" s="73" t="s">
        <v>32</v>
      </c>
      <c r="AI78" s="73" t="s">
        <v>32</v>
      </c>
      <c r="AJ78" s="73" t="s">
        <v>32</v>
      </c>
      <c r="AK78" s="73" t="s">
        <v>32</v>
      </c>
      <c r="AL78" s="73" t="s">
        <v>32</v>
      </c>
      <c r="AM78" s="73" t="s">
        <v>32</v>
      </c>
      <c r="AN78" s="73" t="s">
        <v>32</v>
      </c>
      <c r="AO78" s="73" t="s">
        <v>32</v>
      </c>
      <c r="AP78" s="73" t="s">
        <v>32</v>
      </c>
      <c r="AQ78" s="73" t="s">
        <v>32</v>
      </c>
      <c r="AR78" s="73" t="s">
        <v>32</v>
      </c>
      <c r="AS78" s="73" t="s">
        <v>32</v>
      </c>
      <c r="AT78" s="73" t="s">
        <v>32</v>
      </c>
      <c r="AU78" s="73" t="s">
        <v>32</v>
      </c>
      <c r="AV78" s="73" t="s">
        <v>32</v>
      </c>
      <c r="AW78" s="73" t="s">
        <v>32</v>
      </c>
      <c r="AX78" s="73" t="s">
        <v>32</v>
      </c>
      <c r="AY78" s="73" t="s">
        <v>32</v>
      </c>
      <c r="AZ78" s="73" t="s">
        <v>32</v>
      </c>
      <c r="BA78" s="73" t="s">
        <v>32</v>
      </c>
      <c r="BB78" s="17" t="s">
        <v>32</v>
      </c>
      <c r="BC78" s="17" t="s">
        <v>32</v>
      </c>
      <c r="BD78" s="17" t="s">
        <v>32</v>
      </c>
      <c r="BE78" s="17" t="s">
        <v>32</v>
      </c>
      <c r="BF78" s="17" t="s">
        <v>32</v>
      </c>
      <c r="BG78" s="17" t="s">
        <v>32</v>
      </c>
      <c r="BH78" s="17" t="s">
        <v>32</v>
      </c>
      <c r="BI78" s="17" t="s">
        <v>32</v>
      </c>
      <c r="BJ78" s="17" t="s">
        <v>32</v>
      </c>
      <c r="BK78" s="17" t="s">
        <v>32</v>
      </c>
      <c r="BL78" s="17" t="s">
        <v>32</v>
      </c>
      <c r="BM78" s="17" t="n">
        <f aca="false">SUM(V78:BL78)</f>
        <v>0</v>
      </c>
      <c r="BN78" s="17" t="n">
        <f aca="false">IF(BM78&lt;1,0,(SUM(V78:BL78))/((43-(COUNTIF(V78:BL78,"N/A")))))</f>
        <v>0</v>
      </c>
      <c r="BO78" s="17"/>
      <c r="BP78" s="17"/>
      <c r="BQ78" s="17"/>
    </row>
    <row r="79" customFormat="false" ht="12.75" hidden="false" customHeight="false" outlineLevel="0" collapsed="false">
      <c r="A79" s="71" t="s">
        <v>335</v>
      </c>
      <c r="B79" s="72" t="s">
        <v>337</v>
      </c>
      <c r="C79" s="73" t="s">
        <v>1702</v>
      </c>
      <c r="D79" s="73" t="s">
        <v>1611</v>
      </c>
      <c r="E79" s="73" t="s">
        <v>1611</v>
      </c>
      <c r="F79" s="73" t="s">
        <v>1611</v>
      </c>
      <c r="G79" s="73" t="s">
        <v>1705</v>
      </c>
      <c r="H79" s="73" t="s">
        <v>1596</v>
      </c>
      <c r="I79" s="73" t="s">
        <v>1705</v>
      </c>
      <c r="J79" s="73" t="s">
        <v>32</v>
      </c>
      <c r="K79" s="73" t="s">
        <v>32</v>
      </c>
      <c r="L79" s="73" t="s">
        <v>32</v>
      </c>
      <c r="M79" s="73" t="s">
        <v>32</v>
      </c>
      <c r="N79" s="73" t="s">
        <v>32</v>
      </c>
      <c r="O79" s="73" t="s">
        <v>32</v>
      </c>
      <c r="P79" s="73" t="s">
        <v>32</v>
      </c>
      <c r="Q79" s="17" t="s">
        <v>32</v>
      </c>
      <c r="R79" s="17" t="s">
        <v>32</v>
      </c>
      <c r="S79" s="17" t="s">
        <v>32</v>
      </c>
      <c r="T79" s="17" t="s">
        <v>32</v>
      </c>
      <c r="U79" s="51" t="s">
        <v>32</v>
      </c>
      <c r="V79" s="73" t="n">
        <v>2</v>
      </c>
      <c r="W79" s="73" t="s">
        <v>32</v>
      </c>
      <c r="X79" s="73" t="s">
        <v>32</v>
      </c>
      <c r="Y79" s="73" t="s">
        <v>32</v>
      </c>
      <c r="Z79" s="73" t="n">
        <v>3</v>
      </c>
      <c r="AA79" s="73" t="s">
        <v>32</v>
      </c>
      <c r="AB79" s="73" t="s">
        <v>32</v>
      </c>
      <c r="AC79" s="73" t="s">
        <v>32</v>
      </c>
      <c r="AD79" s="73" t="n">
        <v>4</v>
      </c>
      <c r="AE79" s="73" t="s">
        <v>32</v>
      </c>
      <c r="AF79" s="73" t="s">
        <v>32</v>
      </c>
      <c r="AG79" s="73" t="s">
        <v>32</v>
      </c>
      <c r="AH79" s="73" t="n">
        <v>3</v>
      </c>
      <c r="AI79" s="73" t="s">
        <v>32</v>
      </c>
      <c r="AJ79" s="73" t="s">
        <v>32</v>
      </c>
      <c r="AK79" s="73" t="n">
        <v>3</v>
      </c>
      <c r="AL79" s="73" t="s">
        <v>32</v>
      </c>
      <c r="AM79" s="73" t="s">
        <v>32</v>
      </c>
      <c r="AN79" s="73" t="n">
        <v>4</v>
      </c>
      <c r="AO79" s="73" t="n">
        <v>5</v>
      </c>
      <c r="AP79" s="73" t="s">
        <v>32</v>
      </c>
      <c r="AQ79" s="73" t="n">
        <v>3</v>
      </c>
      <c r="AR79" s="73" t="s">
        <v>32</v>
      </c>
      <c r="AS79" s="73" t="s">
        <v>32</v>
      </c>
      <c r="AT79" s="73" t="s">
        <v>32</v>
      </c>
      <c r="AU79" s="73" t="s">
        <v>32</v>
      </c>
      <c r="AV79" s="73" t="s">
        <v>32</v>
      </c>
      <c r="AW79" s="73" t="s">
        <v>32</v>
      </c>
      <c r="AX79" s="73" t="s">
        <v>32</v>
      </c>
      <c r="AY79" s="73" t="s">
        <v>32</v>
      </c>
      <c r="AZ79" s="73" t="s">
        <v>32</v>
      </c>
      <c r="BA79" s="73" t="s">
        <v>32</v>
      </c>
      <c r="BB79" s="17" t="s">
        <v>32</v>
      </c>
      <c r="BC79" s="17" t="s">
        <v>32</v>
      </c>
      <c r="BD79" s="17" t="s">
        <v>32</v>
      </c>
      <c r="BE79" s="17" t="s">
        <v>32</v>
      </c>
      <c r="BF79" s="17" t="s">
        <v>32</v>
      </c>
      <c r="BG79" s="17" t="s">
        <v>32</v>
      </c>
      <c r="BH79" s="17" t="s">
        <v>32</v>
      </c>
      <c r="BI79" s="17" t="s">
        <v>32</v>
      </c>
      <c r="BJ79" s="17" t="s">
        <v>32</v>
      </c>
      <c r="BK79" s="17" t="s">
        <v>32</v>
      </c>
      <c r="BL79" s="17" t="s">
        <v>32</v>
      </c>
      <c r="BM79" s="17" t="n">
        <f aca="false">SUM(V79:BL79)</f>
        <v>27</v>
      </c>
      <c r="BN79" s="17" t="n">
        <f aca="false">IF(BM79&lt;1,0,(SUM(V79:BL79))/((43-(COUNTIF(V79:BL79,"N/A")))))</f>
        <v>3.375</v>
      </c>
      <c r="BO79" s="17"/>
      <c r="BP79" s="17"/>
      <c r="BQ79" s="17"/>
    </row>
    <row r="80" customFormat="false" ht="12.75" hidden="false" customHeight="false" outlineLevel="0" collapsed="false">
      <c r="A80" s="71" t="s">
        <v>339</v>
      </c>
      <c r="B80" s="72" t="s">
        <v>337</v>
      </c>
      <c r="C80" s="73" t="s">
        <v>32</v>
      </c>
      <c r="D80" s="73" t="s">
        <v>32</v>
      </c>
      <c r="E80" s="73" t="s">
        <v>32</v>
      </c>
      <c r="F80" s="73" t="s">
        <v>32</v>
      </c>
      <c r="G80" s="73" t="s">
        <v>32</v>
      </c>
      <c r="H80" s="73" t="s">
        <v>32</v>
      </c>
      <c r="I80" s="73" t="s">
        <v>32</v>
      </c>
      <c r="J80" s="73" t="s">
        <v>32</v>
      </c>
      <c r="K80" s="73" t="s">
        <v>32</v>
      </c>
      <c r="L80" s="73" t="s">
        <v>32</v>
      </c>
      <c r="M80" s="73" t="s">
        <v>32</v>
      </c>
      <c r="N80" s="73" t="s">
        <v>32</v>
      </c>
      <c r="O80" s="73" t="s">
        <v>32</v>
      </c>
      <c r="P80" s="73" t="s">
        <v>32</v>
      </c>
      <c r="Q80" s="17" t="s">
        <v>32</v>
      </c>
      <c r="R80" s="17" t="s">
        <v>32</v>
      </c>
      <c r="S80" s="17" t="s">
        <v>32</v>
      </c>
      <c r="T80" s="17" t="s">
        <v>32</v>
      </c>
      <c r="U80" s="51" t="s">
        <v>32</v>
      </c>
      <c r="V80" s="73" t="s">
        <v>32</v>
      </c>
      <c r="W80" s="73" t="s">
        <v>32</v>
      </c>
      <c r="X80" s="73" t="s">
        <v>32</v>
      </c>
      <c r="Y80" s="73" t="s">
        <v>32</v>
      </c>
      <c r="Z80" s="73" t="s">
        <v>32</v>
      </c>
      <c r="AA80" s="73" t="s">
        <v>32</v>
      </c>
      <c r="AB80" s="73" t="s">
        <v>32</v>
      </c>
      <c r="AC80" s="73" t="s">
        <v>32</v>
      </c>
      <c r="AD80" s="73" t="s">
        <v>32</v>
      </c>
      <c r="AE80" s="73" t="s">
        <v>32</v>
      </c>
      <c r="AF80" s="73" t="s">
        <v>32</v>
      </c>
      <c r="AG80" s="73" t="s">
        <v>32</v>
      </c>
      <c r="AH80" s="73" t="s">
        <v>32</v>
      </c>
      <c r="AI80" s="73" t="s">
        <v>32</v>
      </c>
      <c r="AJ80" s="73" t="s">
        <v>32</v>
      </c>
      <c r="AK80" s="73" t="s">
        <v>32</v>
      </c>
      <c r="AL80" s="73" t="s">
        <v>32</v>
      </c>
      <c r="AM80" s="73" t="s">
        <v>32</v>
      </c>
      <c r="AN80" s="73" t="s">
        <v>32</v>
      </c>
      <c r="AO80" s="73" t="s">
        <v>32</v>
      </c>
      <c r="AP80" s="73" t="s">
        <v>32</v>
      </c>
      <c r="AQ80" s="73" t="s">
        <v>32</v>
      </c>
      <c r="AR80" s="73" t="s">
        <v>32</v>
      </c>
      <c r="AS80" s="73" t="s">
        <v>32</v>
      </c>
      <c r="AT80" s="73" t="s">
        <v>32</v>
      </c>
      <c r="AU80" s="73" t="s">
        <v>32</v>
      </c>
      <c r="AV80" s="73" t="s">
        <v>32</v>
      </c>
      <c r="AW80" s="73" t="s">
        <v>32</v>
      </c>
      <c r="AX80" s="73" t="s">
        <v>32</v>
      </c>
      <c r="AY80" s="73" t="s">
        <v>32</v>
      </c>
      <c r="AZ80" s="73" t="s">
        <v>32</v>
      </c>
      <c r="BA80" s="73" t="s">
        <v>32</v>
      </c>
      <c r="BB80" s="17" t="s">
        <v>32</v>
      </c>
      <c r="BC80" s="17" t="s">
        <v>32</v>
      </c>
      <c r="BD80" s="17" t="s">
        <v>32</v>
      </c>
      <c r="BE80" s="17" t="s">
        <v>32</v>
      </c>
      <c r="BF80" s="17" t="s">
        <v>32</v>
      </c>
      <c r="BG80" s="17" t="s">
        <v>32</v>
      </c>
      <c r="BH80" s="17" t="s">
        <v>32</v>
      </c>
      <c r="BI80" s="17" t="s">
        <v>32</v>
      </c>
      <c r="BJ80" s="17" t="s">
        <v>32</v>
      </c>
      <c r="BK80" s="17" t="s">
        <v>32</v>
      </c>
      <c r="BL80" s="17" t="s">
        <v>32</v>
      </c>
      <c r="BM80" s="17" t="n">
        <f aca="false">SUM(V80:BL80)</f>
        <v>0</v>
      </c>
      <c r="BN80" s="17" t="n">
        <f aca="false">IF(BM80&lt;1,0,(SUM(V80:BL80))/((43-(COUNTIF(V80:BL80,"N/A")))))</f>
        <v>0</v>
      </c>
      <c r="BO80" s="17"/>
      <c r="BP80" s="17"/>
      <c r="BQ80" s="17"/>
    </row>
    <row r="81" customFormat="false" ht="12.75" hidden="false" customHeight="false" outlineLevel="0" collapsed="false">
      <c r="A81" s="71" t="s">
        <v>341</v>
      </c>
      <c r="B81" s="72" t="s">
        <v>337</v>
      </c>
      <c r="C81" s="73" t="s">
        <v>1611</v>
      </c>
      <c r="D81" s="73" t="s">
        <v>1699</v>
      </c>
      <c r="E81" s="73" t="s">
        <v>1611</v>
      </c>
      <c r="F81" s="73" t="s">
        <v>1596</v>
      </c>
      <c r="G81" s="73" t="s">
        <v>1599</v>
      </c>
      <c r="H81" s="73" t="s">
        <v>1611</v>
      </c>
      <c r="I81" s="73" t="s">
        <v>32</v>
      </c>
      <c r="J81" s="73" t="s">
        <v>32</v>
      </c>
      <c r="K81" s="73" t="s">
        <v>32</v>
      </c>
      <c r="L81" s="73" t="s">
        <v>32</v>
      </c>
      <c r="M81" s="73" t="s">
        <v>32</v>
      </c>
      <c r="N81" s="73" t="s">
        <v>32</v>
      </c>
      <c r="O81" s="73" t="s">
        <v>32</v>
      </c>
      <c r="P81" s="73" t="s">
        <v>32</v>
      </c>
      <c r="Q81" s="17" t="s">
        <v>32</v>
      </c>
      <c r="R81" s="17" t="s">
        <v>32</v>
      </c>
      <c r="S81" s="17" t="s">
        <v>32</v>
      </c>
      <c r="T81" s="17" t="s">
        <v>32</v>
      </c>
      <c r="U81" s="51" t="s">
        <v>32</v>
      </c>
      <c r="V81" s="73" t="n">
        <v>0</v>
      </c>
      <c r="W81" s="73" t="s">
        <v>32</v>
      </c>
      <c r="X81" s="73" t="s">
        <v>32</v>
      </c>
      <c r="Y81" s="73" t="s">
        <v>32</v>
      </c>
      <c r="Z81" s="73" t="n">
        <v>0</v>
      </c>
      <c r="AA81" s="73" t="s">
        <v>32</v>
      </c>
      <c r="AB81" s="73" t="s">
        <v>32</v>
      </c>
      <c r="AC81" s="73" t="s">
        <v>32</v>
      </c>
      <c r="AD81" s="73" t="n">
        <v>0</v>
      </c>
      <c r="AE81" s="73" t="s">
        <v>32</v>
      </c>
      <c r="AF81" s="73" t="s">
        <v>32</v>
      </c>
      <c r="AG81" s="73" t="s">
        <v>32</v>
      </c>
      <c r="AH81" s="73" t="n">
        <v>0</v>
      </c>
      <c r="AI81" s="73" t="s">
        <v>32</v>
      </c>
      <c r="AJ81" s="73" t="s">
        <v>32</v>
      </c>
      <c r="AK81" s="73" t="n">
        <v>3</v>
      </c>
      <c r="AL81" s="73" t="s">
        <v>32</v>
      </c>
      <c r="AM81" s="73" t="s">
        <v>32</v>
      </c>
      <c r="AN81" s="73" t="n">
        <v>4</v>
      </c>
      <c r="AO81" s="73" t="s">
        <v>32</v>
      </c>
      <c r="AP81" s="73" t="s">
        <v>32</v>
      </c>
      <c r="AQ81" s="73" t="s">
        <v>32</v>
      </c>
      <c r="AR81" s="73" t="s">
        <v>32</v>
      </c>
      <c r="AS81" s="73" t="s">
        <v>32</v>
      </c>
      <c r="AT81" s="73" t="s">
        <v>32</v>
      </c>
      <c r="AU81" s="73" t="s">
        <v>32</v>
      </c>
      <c r="AV81" s="73" t="s">
        <v>32</v>
      </c>
      <c r="AW81" s="73" t="s">
        <v>32</v>
      </c>
      <c r="AX81" s="73" t="s">
        <v>32</v>
      </c>
      <c r="AY81" s="73" t="s">
        <v>32</v>
      </c>
      <c r="AZ81" s="73" t="s">
        <v>32</v>
      </c>
      <c r="BA81" s="73" t="s">
        <v>32</v>
      </c>
      <c r="BB81" s="17" t="s">
        <v>32</v>
      </c>
      <c r="BC81" s="17" t="s">
        <v>32</v>
      </c>
      <c r="BD81" s="17" t="s">
        <v>32</v>
      </c>
      <c r="BE81" s="17" t="s">
        <v>32</v>
      </c>
      <c r="BF81" s="17" t="s">
        <v>32</v>
      </c>
      <c r="BG81" s="17" t="s">
        <v>32</v>
      </c>
      <c r="BH81" s="17" t="s">
        <v>32</v>
      </c>
      <c r="BI81" s="17" t="s">
        <v>32</v>
      </c>
      <c r="BJ81" s="17" t="s">
        <v>32</v>
      </c>
      <c r="BK81" s="17" t="s">
        <v>32</v>
      </c>
      <c r="BL81" s="17" t="s">
        <v>32</v>
      </c>
      <c r="BM81" s="17" t="n">
        <f aca="false">SUM(V81:BL81)</f>
        <v>7</v>
      </c>
      <c r="BN81" s="17" t="n">
        <f aca="false">IF(BM81&lt;1,0,(SUM(V81:BL81))/((43-(COUNTIF(V81:BL81,"N/A")))))</f>
        <v>1.16666666666667</v>
      </c>
      <c r="BO81" s="17"/>
      <c r="BP81" s="17"/>
      <c r="BQ81" s="17"/>
    </row>
    <row r="82" customFormat="false" ht="12.75" hidden="false" customHeight="false" outlineLevel="0" collapsed="false">
      <c r="A82" s="71" t="s">
        <v>346</v>
      </c>
      <c r="B82" s="72" t="s">
        <v>337</v>
      </c>
      <c r="C82" s="73" t="s">
        <v>1611</v>
      </c>
      <c r="D82" s="73" t="s">
        <v>1703</v>
      </c>
      <c r="E82" s="73" t="s">
        <v>1699</v>
      </c>
      <c r="F82" s="73" t="s">
        <v>1699</v>
      </c>
      <c r="G82" s="73" t="s">
        <v>32</v>
      </c>
      <c r="H82" s="73" t="s">
        <v>32</v>
      </c>
      <c r="I82" s="73" t="s">
        <v>32</v>
      </c>
      <c r="J82" s="73" t="s">
        <v>32</v>
      </c>
      <c r="K82" s="73" t="s">
        <v>32</v>
      </c>
      <c r="L82" s="73" t="s">
        <v>32</v>
      </c>
      <c r="M82" s="73" t="s">
        <v>32</v>
      </c>
      <c r="N82" s="73" t="s">
        <v>32</v>
      </c>
      <c r="O82" s="73" t="s">
        <v>32</v>
      </c>
      <c r="P82" s="73" t="s">
        <v>32</v>
      </c>
      <c r="Q82" s="17" t="s">
        <v>32</v>
      </c>
      <c r="R82" s="17" t="s">
        <v>32</v>
      </c>
      <c r="S82" s="17" t="s">
        <v>32</v>
      </c>
      <c r="T82" s="17" t="s">
        <v>32</v>
      </c>
      <c r="U82" s="51" t="s">
        <v>32</v>
      </c>
      <c r="V82" s="73" t="n">
        <v>1</v>
      </c>
      <c r="W82" s="73" t="s">
        <v>32</v>
      </c>
      <c r="X82" s="73" t="s">
        <v>32</v>
      </c>
      <c r="Y82" s="73" t="s">
        <v>32</v>
      </c>
      <c r="Z82" s="73" t="n">
        <v>3</v>
      </c>
      <c r="AA82" s="73" t="s">
        <v>32</v>
      </c>
      <c r="AB82" s="73" t="s">
        <v>32</v>
      </c>
      <c r="AC82" s="73" t="s">
        <v>32</v>
      </c>
      <c r="AD82" s="73" t="n">
        <v>3</v>
      </c>
      <c r="AE82" s="73" t="s">
        <v>32</v>
      </c>
      <c r="AF82" s="73" t="s">
        <v>32</v>
      </c>
      <c r="AG82" s="73" t="s">
        <v>32</v>
      </c>
      <c r="AH82" s="73" t="n">
        <v>5</v>
      </c>
      <c r="AI82" s="73" t="s">
        <v>32</v>
      </c>
      <c r="AJ82" s="73" t="s">
        <v>32</v>
      </c>
      <c r="AK82" s="73" t="s">
        <v>32</v>
      </c>
      <c r="AL82" s="73" t="s">
        <v>32</v>
      </c>
      <c r="AM82" s="73" t="s">
        <v>32</v>
      </c>
      <c r="AN82" s="73" t="s">
        <v>32</v>
      </c>
      <c r="AO82" s="73" t="s">
        <v>32</v>
      </c>
      <c r="AP82" s="73" t="s">
        <v>32</v>
      </c>
      <c r="AQ82" s="73" t="s">
        <v>32</v>
      </c>
      <c r="AR82" s="73" t="s">
        <v>32</v>
      </c>
      <c r="AS82" s="73" t="s">
        <v>32</v>
      </c>
      <c r="AT82" s="73" t="s">
        <v>32</v>
      </c>
      <c r="AU82" s="73" t="s">
        <v>32</v>
      </c>
      <c r="AV82" s="73" t="s">
        <v>32</v>
      </c>
      <c r="AW82" s="73" t="s">
        <v>32</v>
      </c>
      <c r="AX82" s="73" t="s">
        <v>32</v>
      </c>
      <c r="AY82" s="73" t="s">
        <v>32</v>
      </c>
      <c r="AZ82" s="73" t="s">
        <v>32</v>
      </c>
      <c r="BA82" s="73" t="s">
        <v>32</v>
      </c>
      <c r="BB82" s="17" t="s">
        <v>32</v>
      </c>
      <c r="BC82" s="17" t="s">
        <v>32</v>
      </c>
      <c r="BD82" s="17" t="s">
        <v>32</v>
      </c>
      <c r="BE82" s="17" t="s">
        <v>32</v>
      </c>
      <c r="BF82" s="17" t="s">
        <v>32</v>
      </c>
      <c r="BG82" s="17" t="s">
        <v>32</v>
      </c>
      <c r="BH82" s="17" t="s">
        <v>32</v>
      </c>
      <c r="BI82" s="17" t="s">
        <v>32</v>
      </c>
      <c r="BJ82" s="17" t="s">
        <v>32</v>
      </c>
      <c r="BK82" s="17" t="s">
        <v>32</v>
      </c>
      <c r="BL82" s="17" t="s">
        <v>32</v>
      </c>
      <c r="BM82" s="17" t="n">
        <f aca="false">SUM(V82:BL82)</f>
        <v>12</v>
      </c>
      <c r="BN82" s="17" t="n">
        <f aca="false">IF(BM82&lt;1,0,(SUM(V82:BL82))/((43-(COUNTIF(V82:BL82,"N/A")))))</f>
        <v>3</v>
      </c>
      <c r="BO82" s="17"/>
      <c r="BP82" s="17"/>
      <c r="BQ82" s="17"/>
    </row>
    <row r="83" customFormat="false" ht="12.75" hidden="false" customHeight="false" outlineLevel="0" collapsed="false">
      <c r="A83" s="71" t="s">
        <v>349</v>
      </c>
      <c r="B83" s="72" t="s">
        <v>337</v>
      </c>
      <c r="C83" s="73" t="s">
        <v>1599</v>
      </c>
      <c r="D83" s="73" t="s">
        <v>1705</v>
      </c>
      <c r="E83" s="73" t="s">
        <v>1700</v>
      </c>
      <c r="F83" s="73" t="s">
        <v>32</v>
      </c>
      <c r="G83" s="73" t="s">
        <v>32</v>
      </c>
      <c r="H83" s="73" t="s">
        <v>32</v>
      </c>
      <c r="I83" s="73" t="s">
        <v>32</v>
      </c>
      <c r="J83" s="73" t="s">
        <v>32</v>
      </c>
      <c r="K83" s="73" t="s">
        <v>32</v>
      </c>
      <c r="L83" s="73" t="s">
        <v>32</v>
      </c>
      <c r="M83" s="73" t="s">
        <v>32</v>
      </c>
      <c r="N83" s="73" t="s">
        <v>32</v>
      </c>
      <c r="O83" s="73" t="s">
        <v>32</v>
      </c>
      <c r="P83" s="73" t="s">
        <v>32</v>
      </c>
      <c r="Q83" s="17" t="s">
        <v>32</v>
      </c>
      <c r="R83" s="17" t="s">
        <v>32</v>
      </c>
      <c r="S83" s="17" t="s">
        <v>32</v>
      </c>
      <c r="T83" s="17" t="s">
        <v>32</v>
      </c>
      <c r="U83" s="51" t="s">
        <v>32</v>
      </c>
      <c r="V83" s="73" t="n">
        <v>3</v>
      </c>
      <c r="W83" s="73" t="s">
        <v>32</v>
      </c>
      <c r="X83" s="73" t="s">
        <v>32</v>
      </c>
      <c r="Y83" s="73" t="s">
        <v>32</v>
      </c>
      <c r="Z83" s="73" t="n">
        <v>4</v>
      </c>
      <c r="AA83" s="73" t="s">
        <v>32</v>
      </c>
      <c r="AB83" s="73" t="s">
        <v>32</v>
      </c>
      <c r="AC83" s="73" t="s">
        <v>32</v>
      </c>
      <c r="AD83" s="73" t="n">
        <v>5</v>
      </c>
      <c r="AE83" s="73" t="s">
        <v>32</v>
      </c>
      <c r="AF83" s="73" t="s">
        <v>32</v>
      </c>
      <c r="AG83" s="73" t="s">
        <v>32</v>
      </c>
      <c r="AH83" s="73" t="s">
        <v>32</v>
      </c>
      <c r="AI83" s="73" t="s">
        <v>32</v>
      </c>
      <c r="AJ83" s="73" t="s">
        <v>32</v>
      </c>
      <c r="AK83" s="73" t="s">
        <v>32</v>
      </c>
      <c r="AL83" s="73" t="s">
        <v>32</v>
      </c>
      <c r="AM83" s="73" t="s">
        <v>32</v>
      </c>
      <c r="AN83" s="73" t="s">
        <v>32</v>
      </c>
      <c r="AO83" s="73" t="s">
        <v>32</v>
      </c>
      <c r="AP83" s="73" t="s">
        <v>32</v>
      </c>
      <c r="AQ83" s="73" t="s">
        <v>32</v>
      </c>
      <c r="AR83" s="73" t="s">
        <v>32</v>
      </c>
      <c r="AS83" s="73" t="s">
        <v>32</v>
      </c>
      <c r="AT83" s="73" t="s">
        <v>32</v>
      </c>
      <c r="AU83" s="73" t="s">
        <v>32</v>
      </c>
      <c r="AV83" s="73" t="s">
        <v>32</v>
      </c>
      <c r="AW83" s="73" t="s">
        <v>32</v>
      </c>
      <c r="AX83" s="73" t="s">
        <v>32</v>
      </c>
      <c r="AY83" s="73" t="s">
        <v>32</v>
      </c>
      <c r="AZ83" s="73" t="s">
        <v>32</v>
      </c>
      <c r="BA83" s="73" t="s">
        <v>32</v>
      </c>
      <c r="BB83" s="17" t="s">
        <v>32</v>
      </c>
      <c r="BC83" s="17" t="s">
        <v>32</v>
      </c>
      <c r="BD83" s="17" t="s">
        <v>32</v>
      </c>
      <c r="BE83" s="17" t="s">
        <v>32</v>
      </c>
      <c r="BF83" s="17" t="s">
        <v>32</v>
      </c>
      <c r="BG83" s="17" t="s">
        <v>32</v>
      </c>
      <c r="BH83" s="17" t="s">
        <v>32</v>
      </c>
      <c r="BI83" s="17" t="s">
        <v>32</v>
      </c>
      <c r="BJ83" s="17" t="s">
        <v>32</v>
      </c>
      <c r="BK83" s="17" t="s">
        <v>32</v>
      </c>
      <c r="BL83" s="17" t="s">
        <v>32</v>
      </c>
      <c r="BM83" s="17" t="n">
        <f aca="false">SUM(V83:BL83)</f>
        <v>12</v>
      </c>
      <c r="BN83" s="17" t="n">
        <f aca="false">IF(BM83&lt;1,0,(SUM(V83:BL83))/((43-(COUNTIF(V83:BL83,"N/A")))))</f>
        <v>4</v>
      </c>
      <c r="BO83" s="17"/>
      <c r="BP83" s="17"/>
      <c r="BQ83" s="17"/>
    </row>
    <row r="84" customFormat="false" ht="12.75" hidden="false" customHeight="false" outlineLevel="0" collapsed="false">
      <c r="A84" s="71" t="s">
        <v>352</v>
      </c>
      <c r="B84" s="72" t="s">
        <v>307</v>
      </c>
      <c r="C84" s="73" t="s">
        <v>1609</v>
      </c>
      <c r="D84" s="73" t="s">
        <v>1611</v>
      </c>
      <c r="E84" s="73" t="s">
        <v>1611</v>
      </c>
      <c r="F84" s="73" t="s">
        <v>1699</v>
      </c>
      <c r="G84" s="73" t="s">
        <v>1587</v>
      </c>
      <c r="H84" s="73" t="s">
        <v>1700</v>
      </c>
      <c r="I84" s="73" t="s">
        <v>1611</v>
      </c>
      <c r="J84" s="73" t="s">
        <v>1611</v>
      </c>
      <c r="K84" s="73" t="s">
        <v>1611</v>
      </c>
      <c r="L84" s="73" t="s">
        <v>1702</v>
      </c>
      <c r="M84" s="73" t="s">
        <v>1592</v>
      </c>
      <c r="N84" s="73" t="s">
        <v>1702</v>
      </c>
      <c r="O84" s="73" t="s">
        <v>1592</v>
      </c>
      <c r="P84" s="73" t="s">
        <v>1699</v>
      </c>
      <c r="Q84" s="17" t="s">
        <v>32</v>
      </c>
      <c r="R84" s="17" t="s">
        <v>32</v>
      </c>
      <c r="S84" s="17" t="s">
        <v>32</v>
      </c>
      <c r="T84" s="17" t="s">
        <v>32</v>
      </c>
      <c r="U84" s="51" t="s">
        <v>32</v>
      </c>
      <c r="V84" s="73" t="n">
        <v>3</v>
      </c>
      <c r="W84" s="73" t="n">
        <v>3</v>
      </c>
      <c r="X84" s="73" t="n">
        <v>2</v>
      </c>
      <c r="Y84" s="73" t="s">
        <v>32</v>
      </c>
      <c r="Z84" s="73" t="n">
        <v>5</v>
      </c>
      <c r="AA84" s="73" t="s">
        <v>32</v>
      </c>
      <c r="AB84" s="73" t="s">
        <v>32</v>
      </c>
      <c r="AC84" s="73" t="s">
        <v>32</v>
      </c>
      <c r="AD84" s="73" t="n">
        <v>5</v>
      </c>
      <c r="AE84" s="73" t="s">
        <v>32</v>
      </c>
      <c r="AF84" s="73" t="s">
        <v>32</v>
      </c>
      <c r="AG84" s="73" t="s">
        <v>32</v>
      </c>
      <c r="AH84" s="73" t="n">
        <v>3</v>
      </c>
      <c r="AI84" s="73" t="s">
        <v>32</v>
      </c>
      <c r="AJ84" s="73" t="s">
        <v>32</v>
      </c>
      <c r="AK84" s="73" t="n">
        <v>1</v>
      </c>
      <c r="AL84" s="73" t="s">
        <v>32</v>
      </c>
      <c r="AM84" s="73" t="s">
        <v>32</v>
      </c>
      <c r="AN84" s="73" t="n">
        <v>4</v>
      </c>
      <c r="AO84" s="73" t="s">
        <v>32</v>
      </c>
      <c r="AP84" s="73" t="s">
        <v>32</v>
      </c>
      <c r="AQ84" s="73" t="n">
        <v>2</v>
      </c>
      <c r="AR84" s="73" t="s">
        <v>32</v>
      </c>
      <c r="AS84" s="73" t="s">
        <v>32</v>
      </c>
      <c r="AT84" s="73" t="s">
        <v>32</v>
      </c>
      <c r="AU84" s="73" t="n">
        <v>4</v>
      </c>
      <c r="AV84" s="73" t="s">
        <v>32</v>
      </c>
      <c r="AW84" s="73" t="n">
        <v>4</v>
      </c>
      <c r="AX84" s="73" t="s">
        <v>32</v>
      </c>
      <c r="AY84" s="73" t="s">
        <v>32</v>
      </c>
      <c r="AZ84" s="73" t="n">
        <v>3</v>
      </c>
      <c r="BA84" s="73" t="s">
        <v>32</v>
      </c>
      <c r="BB84" s="17" t="n">
        <v>4</v>
      </c>
      <c r="BC84" s="17" t="s">
        <v>32</v>
      </c>
      <c r="BD84" s="17" t="n">
        <v>4</v>
      </c>
      <c r="BE84" s="17" t="s">
        <v>32</v>
      </c>
      <c r="BF84" s="17" t="n">
        <v>5</v>
      </c>
      <c r="BG84" s="17" t="n">
        <v>3</v>
      </c>
      <c r="BH84" s="17" t="s">
        <v>32</v>
      </c>
      <c r="BI84" s="17" t="s">
        <v>32</v>
      </c>
      <c r="BJ84" s="17" t="s">
        <v>32</v>
      </c>
      <c r="BK84" s="17" t="s">
        <v>32</v>
      </c>
      <c r="BL84" s="17" t="s">
        <v>32</v>
      </c>
      <c r="BM84" s="17" t="n">
        <f aca="false">SUM(V84:BL84)</f>
        <v>55</v>
      </c>
      <c r="BN84" s="17" t="n">
        <f aca="false">IF(BM84&lt;1,0,(SUM(V84:BL84))/((43-(COUNTIF(V84:BL84,"N/A")))))</f>
        <v>3.4375</v>
      </c>
      <c r="BO84" s="17"/>
      <c r="BP84" s="17"/>
      <c r="BQ84" s="17"/>
    </row>
    <row r="85" customFormat="false" ht="12.75" hidden="false" customHeight="false" outlineLevel="0" collapsed="false">
      <c r="A85" s="71" t="s">
        <v>355</v>
      </c>
      <c r="B85" s="72" t="s">
        <v>307</v>
      </c>
      <c r="C85" s="73" t="s">
        <v>32</v>
      </c>
      <c r="D85" s="73" t="s">
        <v>32</v>
      </c>
      <c r="E85" s="73" t="s">
        <v>32</v>
      </c>
      <c r="F85" s="73" t="s">
        <v>32</v>
      </c>
      <c r="G85" s="73" t="s">
        <v>32</v>
      </c>
      <c r="H85" s="73" t="s">
        <v>32</v>
      </c>
      <c r="I85" s="73" t="s">
        <v>32</v>
      </c>
      <c r="J85" s="73" t="s">
        <v>32</v>
      </c>
      <c r="K85" s="73" t="s">
        <v>32</v>
      </c>
      <c r="L85" s="73" t="s">
        <v>32</v>
      </c>
      <c r="M85" s="73" t="s">
        <v>32</v>
      </c>
      <c r="N85" s="73" t="s">
        <v>32</v>
      </c>
      <c r="O85" s="73" t="s">
        <v>32</v>
      </c>
      <c r="P85" s="73" t="s">
        <v>32</v>
      </c>
      <c r="Q85" s="17" t="s">
        <v>32</v>
      </c>
      <c r="R85" s="17" t="s">
        <v>32</v>
      </c>
      <c r="S85" s="17" t="s">
        <v>32</v>
      </c>
      <c r="T85" s="17" t="s">
        <v>32</v>
      </c>
      <c r="U85" s="51" t="s">
        <v>32</v>
      </c>
      <c r="V85" s="73" t="s">
        <v>32</v>
      </c>
      <c r="W85" s="73" t="s">
        <v>32</v>
      </c>
      <c r="X85" s="73" t="s">
        <v>32</v>
      </c>
      <c r="Y85" s="73" t="s">
        <v>32</v>
      </c>
      <c r="Z85" s="73" t="s">
        <v>32</v>
      </c>
      <c r="AA85" s="73" t="s">
        <v>32</v>
      </c>
      <c r="AB85" s="73" t="s">
        <v>32</v>
      </c>
      <c r="AC85" s="73" t="s">
        <v>32</v>
      </c>
      <c r="AD85" s="73" t="s">
        <v>32</v>
      </c>
      <c r="AE85" s="73" t="s">
        <v>32</v>
      </c>
      <c r="AF85" s="73" t="s">
        <v>32</v>
      </c>
      <c r="AG85" s="73" t="s">
        <v>32</v>
      </c>
      <c r="AH85" s="73" t="s">
        <v>32</v>
      </c>
      <c r="AI85" s="73" t="s">
        <v>32</v>
      </c>
      <c r="AJ85" s="73" t="s">
        <v>32</v>
      </c>
      <c r="AK85" s="73" t="s">
        <v>32</v>
      </c>
      <c r="AL85" s="73" t="s">
        <v>32</v>
      </c>
      <c r="AM85" s="73" t="s">
        <v>32</v>
      </c>
      <c r="AN85" s="73" t="s">
        <v>32</v>
      </c>
      <c r="AO85" s="73" t="s">
        <v>32</v>
      </c>
      <c r="AP85" s="73" t="s">
        <v>32</v>
      </c>
      <c r="AQ85" s="73" t="s">
        <v>32</v>
      </c>
      <c r="AR85" s="73" t="s">
        <v>32</v>
      </c>
      <c r="AS85" s="73" t="s">
        <v>32</v>
      </c>
      <c r="AT85" s="73" t="s">
        <v>32</v>
      </c>
      <c r="AU85" s="73" t="s">
        <v>32</v>
      </c>
      <c r="AV85" s="73" t="s">
        <v>32</v>
      </c>
      <c r="AW85" s="73" t="s">
        <v>32</v>
      </c>
      <c r="AX85" s="73" t="s">
        <v>32</v>
      </c>
      <c r="AY85" s="73" t="s">
        <v>32</v>
      </c>
      <c r="AZ85" s="73" t="s">
        <v>32</v>
      </c>
      <c r="BA85" s="73" t="s">
        <v>32</v>
      </c>
      <c r="BB85" s="17" t="s">
        <v>32</v>
      </c>
      <c r="BC85" s="17" t="s">
        <v>32</v>
      </c>
      <c r="BD85" s="17" t="s">
        <v>32</v>
      </c>
      <c r="BE85" s="17" t="s">
        <v>32</v>
      </c>
      <c r="BF85" s="17" t="s">
        <v>32</v>
      </c>
      <c r="BG85" s="17" t="s">
        <v>32</v>
      </c>
      <c r="BH85" s="17" t="s">
        <v>32</v>
      </c>
      <c r="BI85" s="17" t="s">
        <v>32</v>
      </c>
      <c r="BJ85" s="17" t="s">
        <v>32</v>
      </c>
      <c r="BK85" s="17" t="s">
        <v>32</v>
      </c>
      <c r="BL85" s="17" t="s">
        <v>32</v>
      </c>
      <c r="BM85" s="17" t="n">
        <f aca="false">SUM(V85:BL85)</f>
        <v>0</v>
      </c>
      <c r="BN85" s="17" t="n">
        <f aca="false">IF(BM85&lt;1,0,(SUM(V85:BL85))/((43-(COUNTIF(V85:BL85,"N/A")))))</f>
        <v>0</v>
      </c>
      <c r="BO85" s="17"/>
      <c r="BP85" s="17"/>
      <c r="BQ85" s="17"/>
    </row>
    <row r="86" customFormat="false" ht="12.75" hidden="false" customHeight="false" outlineLevel="0" collapsed="false">
      <c r="A86" s="71" t="s">
        <v>357</v>
      </c>
      <c r="B86" s="72" t="s">
        <v>307</v>
      </c>
      <c r="C86" s="73" t="s">
        <v>32</v>
      </c>
      <c r="D86" s="73" t="s">
        <v>32</v>
      </c>
      <c r="E86" s="73" t="s">
        <v>32</v>
      </c>
      <c r="F86" s="73" t="s">
        <v>32</v>
      </c>
      <c r="G86" s="73" t="s">
        <v>32</v>
      </c>
      <c r="H86" s="73" t="s">
        <v>32</v>
      </c>
      <c r="I86" s="73" t="s">
        <v>32</v>
      </c>
      <c r="J86" s="73" t="s">
        <v>32</v>
      </c>
      <c r="K86" s="73" t="s">
        <v>32</v>
      </c>
      <c r="L86" s="73" t="s">
        <v>32</v>
      </c>
      <c r="M86" s="73" t="s">
        <v>32</v>
      </c>
      <c r="N86" s="73" t="s">
        <v>32</v>
      </c>
      <c r="O86" s="73" t="s">
        <v>32</v>
      </c>
      <c r="P86" s="73" t="s">
        <v>32</v>
      </c>
      <c r="Q86" s="17" t="s">
        <v>32</v>
      </c>
      <c r="R86" s="17" t="s">
        <v>32</v>
      </c>
      <c r="S86" s="17" t="s">
        <v>32</v>
      </c>
      <c r="T86" s="17" t="s">
        <v>32</v>
      </c>
      <c r="U86" s="51" t="s">
        <v>32</v>
      </c>
      <c r="V86" s="73" t="s">
        <v>32</v>
      </c>
      <c r="W86" s="73" t="s">
        <v>32</v>
      </c>
      <c r="X86" s="73" t="s">
        <v>32</v>
      </c>
      <c r="Y86" s="73" t="s">
        <v>32</v>
      </c>
      <c r="Z86" s="73" t="s">
        <v>32</v>
      </c>
      <c r="AA86" s="73" t="s">
        <v>32</v>
      </c>
      <c r="AB86" s="73" t="s">
        <v>32</v>
      </c>
      <c r="AC86" s="73" t="s">
        <v>32</v>
      </c>
      <c r="AD86" s="73" t="s">
        <v>32</v>
      </c>
      <c r="AE86" s="73" t="s">
        <v>32</v>
      </c>
      <c r="AF86" s="73" t="s">
        <v>32</v>
      </c>
      <c r="AG86" s="73" t="s">
        <v>32</v>
      </c>
      <c r="AH86" s="73" t="s">
        <v>32</v>
      </c>
      <c r="AI86" s="73" t="s">
        <v>32</v>
      </c>
      <c r="AJ86" s="73" t="s">
        <v>32</v>
      </c>
      <c r="AK86" s="73" t="s">
        <v>32</v>
      </c>
      <c r="AL86" s="73" t="s">
        <v>32</v>
      </c>
      <c r="AM86" s="73" t="s">
        <v>32</v>
      </c>
      <c r="AN86" s="73" t="s">
        <v>32</v>
      </c>
      <c r="AO86" s="73" t="s">
        <v>32</v>
      </c>
      <c r="AP86" s="73" t="s">
        <v>32</v>
      </c>
      <c r="AQ86" s="73" t="s">
        <v>32</v>
      </c>
      <c r="AR86" s="73" t="s">
        <v>32</v>
      </c>
      <c r="AS86" s="73" t="s">
        <v>32</v>
      </c>
      <c r="AT86" s="73" t="s">
        <v>32</v>
      </c>
      <c r="AU86" s="73" t="s">
        <v>32</v>
      </c>
      <c r="AV86" s="73" t="s">
        <v>32</v>
      </c>
      <c r="AW86" s="73" t="s">
        <v>32</v>
      </c>
      <c r="AX86" s="73" t="s">
        <v>32</v>
      </c>
      <c r="AY86" s="73" t="s">
        <v>32</v>
      </c>
      <c r="AZ86" s="73" t="s">
        <v>32</v>
      </c>
      <c r="BA86" s="73" t="s">
        <v>32</v>
      </c>
      <c r="BB86" s="17" t="s">
        <v>32</v>
      </c>
      <c r="BC86" s="17" t="s">
        <v>32</v>
      </c>
      <c r="BD86" s="17" t="s">
        <v>32</v>
      </c>
      <c r="BE86" s="17" t="s">
        <v>32</v>
      </c>
      <c r="BF86" s="17" t="s">
        <v>32</v>
      </c>
      <c r="BG86" s="17" t="s">
        <v>32</v>
      </c>
      <c r="BH86" s="17" t="s">
        <v>32</v>
      </c>
      <c r="BI86" s="17" t="s">
        <v>32</v>
      </c>
      <c r="BJ86" s="17" t="s">
        <v>32</v>
      </c>
      <c r="BK86" s="17" t="s">
        <v>32</v>
      </c>
      <c r="BL86" s="17" t="s">
        <v>32</v>
      </c>
      <c r="BM86" s="17" t="n">
        <f aca="false">SUM(V86:BL86)</f>
        <v>0</v>
      </c>
      <c r="BN86" s="17" t="n">
        <f aca="false">IF(BM86&lt;1,0,(SUM(V86:BL86))/((43-(COUNTIF(V86:BL86,"N/A")))))</f>
        <v>0</v>
      </c>
      <c r="BO86" s="17"/>
      <c r="BP86" s="17"/>
      <c r="BQ86" s="17"/>
    </row>
    <row r="87" customFormat="false" ht="12.75" hidden="false" customHeight="false" outlineLevel="0" collapsed="false">
      <c r="A87" s="71" t="s">
        <v>359</v>
      </c>
      <c r="B87" s="72" t="s">
        <v>307</v>
      </c>
      <c r="C87" s="73" t="s">
        <v>32</v>
      </c>
      <c r="D87" s="73" t="s">
        <v>32</v>
      </c>
      <c r="E87" s="73" t="s">
        <v>32</v>
      </c>
      <c r="F87" s="73" t="s">
        <v>32</v>
      </c>
      <c r="G87" s="73" t="s">
        <v>32</v>
      </c>
      <c r="H87" s="73" t="s">
        <v>32</v>
      </c>
      <c r="I87" s="73" t="s">
        <v>32</v>
      </c>
      <c r="J87" s="73" t="s">
        <v>32</v>
      </c>
      <c r="K87" s="73" t="s">
        <v>32</v>
      </c>
      <c r="L87" s="73" t="s">
        <v>32</v>
      </c>
      <c r="M87" s="73" t="s">
        <v>32</v>
      </c>
      <c r="N87" s="73" t="s">
        <v>32</v>
      </c>
      <c r="O87" s="73" t="s">
        <v>32</v>
      </c>
      <c r="P87" s="73" t="s">
        <v>32</v>
      </c>
      <c r="Q87" s="17" t="s">
        <v>32</v>
      </c>
      <c r="R87" s="17" t="s">
        <v>32</v>
      </c>
      <c r="S87" s="17" t="s">
        <v>32</v>
      </c>
      <c r="T87" s="17" t="s">
        <v>32</v>
      </c>
      <c r="U87" s="51" t="s">
        <v>32</v>
      </c>
      <c r="V87" s="73" t="s">
        <v>32</v>
      </c>
      <c r="W87" s="73" t="s">
        <v>32</v>
      </c>
      <c r="X87" s="73" t="s">
        <v>32</v>
      </c>
      <c r="Y87" s="73" t="s">
        <v>32</v>
      </c>
      <c r="Z87" s="73" t="s">
        <v>32</v>
      </c>
      <c r="AA87" s="73" t="s">
        <v>32</v>
      </c>
      <c r="AB87" s="73" t="s">
        <v>32</v>
      </c>
      <c r="AC87" s="73" t="s">
        <v>32</v>
      </c>
      <c r="AD87" s="73" t="s">
        <v>32</v>
      </c>
      <c r="AE87" s="73" t="s">
        <v>32</v>
      </c>
      <c r="AF87" s="73" t="s">
        <v>32</v>
      </c>
      <c r="AG87" s="73" t="s">
        <v>32</v>
      </c>
      <c r="AH87" s="73" t="s">
        <v>32</v>
      </c>
      <c r="AI87" s="73" t="s">
        <v>32</v>
      </c>
      <c r="AJ87" s="73" t="s">
        <v>32</v>
      </c>
      <c r="AK87" s="73" t="s">
        <v>32</v>
      </c>
      <c r="AL87" s="73" t="s">
        <v>32</v>
      </c>
      <c r="AM87" s="73" t="s">
        <v>32</v>
      </c>
      <c r="AN87" s="73" t="s">
        <v>32</v>
      </c>
      <c r="AO87" s="73" t="s">
        <v>32</v>
      </c>
      <c r="AP87" s="73" t="s">
        <v>32</v>
      </c>
      <c r="AQ87" s="73" t="s">
        <v>32</v>
      </c>
      <c r="AR87" s="73" t="s">
        <v>32</v>
      </c>
      <c r="AS87" s="73" t="s">
        <v>32</v>
      </c>
      <c r="AT87" s="73" t="s">
        <v>32</v>
      </c>
      <c r="AU87" s="73" t="s">
        <v>32</v>
      </c>
      <c r="AV87" s="73" t="s">
        <v>32</v>
      </c>
      <c r="AW87" s="73" t="s">
        <v>32</v>
      </c>
      <c r="AX87" s="73" t="s">
        <v>32</v>
      </c>
      <c r="AY87" s="73" t="s">
        <v>32</v>
      </c>
      <c r="AZ87" s="73" t="s">
        <v>32</v>
      </c>
      <c r="BA87" s="73" t="s">
        <v>32</v>
      </c>
      <c r="BB87" s="17" t="s">
        <v>32</v>
      </c>
      <c r="BC87" s="17" t="s">
        <v>32</v>
      </c>
      <c r="BD87" s="17" t="s">
        <v>32</v>
      </c>
      <c r="BE87" s="17" t="s">
        <v>32</v>
      </c>
      <c r="BF87" s="17" t="s">
        <v>32</v>
      </c>
      <c r="BG87" s="17" t="s">
        <v>32</v>
      </c>
      <c r="BH87" s="17" t="s">
        <v>32</v>
      </c>
      <c r="BI87" s="17" t="s">
        <v>32</v>
      </c>
      <c r="BJ87" s="17" t="s">
        <v>32</v>
      </c>
      <c r="BK87" s="17" t="s">
        <v>32</v>
      </c>
      <c r="BL87" s="17" t="s">
        <v>32</v>
      </c>
      <c r="BM87" s="17" t="n">
        <f aca="false">SUM(V87:BL87)</f>
        <v>0</v>
      </c>
      <c r="BN87" s="17" t="n">
        <f aca="false">IF(BM87&lt;1,0,(SUM(V87:BL87))/((43-(COUNTIF(V87:BL87,"N/A")))))</f>
        <v>0</v>
      </c>
      <c r="BO87" s="17"/>
      <c r="BP87" s="17"/>
      <c r="BQ87" s="17"/>
    </row>
    <row r="88" customFormat="false" ht="12.75" hidden="false" customHeight="false" outlineLevel="0" collapsed="false">
      <c r="A88" s="71" t="s">
        <v>361</v>
      </c>
      <c r="B88" s="72" t="s">
        <v>265</v>
      </c>
      <c r="C88" s="73" t="s">
        <v>1596</v>
      </c>
      <c r="D88" s="73" t="s">
        <v>1702</v>
      </c>
      <c r="E88" s="73" t="s">
        <v>1702</v>
      </c>
      <c r="F88" s="73" t="s">
        <v>1700</v>
      </c>
      <c r="G88" s="73" t="s">
        <v>1592</v>
      </c>
      <c r="H88" s="73" t="s">
        <v>1702</v>
      </c>
      <c r="I88" s="73" t="s">
        <v>1611</v>
      </c>
      <c r="J88" s="73" t="s">
        <v>32</v>
      </c>
      <c r="K88" s="73" t="s">
        <v>32</v>
      </c>
      <c r="L88" s="73" t="s">
        <v>32</v>
      </c>
      <c r="M88" s="73" t="s">
        <v>32</v>
      </c>
      <c r="N88" s="73" t="s">
        <v>32</v>
      </c>
      <c r="O88" s="73" t="s">
        <v>32</v>
      </c>
      <c r="P88" s="73" t="s">
        <v>32</v>
      </c>
      <c r="Q88" s="17" t="s">
        <v>32</v>
      </c>
      <c r="R88" s="17" t="s">
        <v>32</v>
      </c>
      <c r="S88" s="17" t="s">
        <v>32</v>
      </c>
      <c r="T88" s="17" t="s">
        <v>32</v>
      </c>
      <c r="U88" s="51" t="s">
        <v>32</v>
      </c>
      <c r="V88" s="73" t="n">
        <v>3</v>
      </c>
      <c r="W88" s="73" t="s">
        <v>32</v>
      </c>
      <c r="X88" s="73" t="s">
        <v>32</v>
      </c>
      <c r="Y88" s="73" t="s">
        <v>32</v>
      </c>
      <c r="Z88" s="73" t="n">
        <v>1</v>
      </c>
      <c r="AA88" s="73" t="s">
        <v>32</v>
      </c>
      <c r="AB88" s="73" t="s">
        <v>32</v>
      </c>
      <c r="AC88" s="73" t="s">
        <v>32</v>
      </c>
      <c r="AD88" s="73" t="n">
        <v>1</v>
      </c>
      <c r="AE88" s="73" t="s">
        <v>32</v>
      </c>
      <c r="AF88" s="73" t="s">
        <v>32</v>
      </c>
      <c r="AG88" s="73" t="s">
        <v>32</v>
      </c>
      <c r="AH88" s="73" t="n">
        <v>1</v>
      </c>
      <c r="AI88" s="73" t="s">
        <v>32</v>
      </c>
      <c r="AJ88" s="73" t="s">
        <v>32</v>
      </c>
      <c r="AK88" s="73" t="n">
        <v>3</v>
      </c>
      <c r="AL88" s="73" t="s">
        <v>32</v>
      </c>
      <c r="AM88" s="73" t="s">
        <v>32</v>
      </c>
      <c r="AN88" s="73" t="n">
        <v>2</v>
      </c>
      <c r="AO88" s="73" t="s">
        <v>32</v>
      </c>
      <c r="AP88" s="73" t="s">
        <v>32</v>
      </c>
      <c r="AQ88" s="73" t="n">
        <v>4</v>
      </c>
      <c r="AR88" s="73" t="s">
        <v>32</v>
      </c>
      <c r="AS88" s="73" t="s">
        <v>32</v>
      </c>
      <c r="AT88" s="73" t="s">
        <v>32</v>
      </c>
      <c r="AU88" s="73" t="s">
        <v>32</v>
      </c>
      <c r="AV88" s="73" t="s">
        <v>32</v>
      </c>
      <c r="AW88" s="73" t="s">
        <v>32</v>
      </c>
      <c r="AX88" s="73" t="s">
        <v>32</v>
      </c>
      <c r="AY88" s="73" t="s">
        <v>32</v>
      </c>
      <c r="AZ88" s="73" t="s">
        <v>32</v>
      </c>
      <c r="BA88" s="73" t="s">
        <v>32</v>
      </c>
      <c r="BB88" s="17" t="s">
        <v>32</v>
      </c>
      <c r="BC88" s="17" t="s">
        <v>32</v>
      </c>
      <c r="BD88" s="17" t="s">
        <v>32</v>
      </c>
      <c r="BE88" s="17" t="s">
        <v>32</v>
      </c>
      <c r="BF88" s="17" t="s">
        <v>32</v>
      </c>
      <c r="BG88" s="17" t="s">
        <v>32</v>
      </c>
      <c r="BH88" s="17" t="s">
        <v>32</v>
      </c>
      <c r="BI88" s="17" t="s">
        <v>32</v>
      </c>
      <c r="BJ88" s="17" t="s">
        <v>32</v>
      </c>
      <c r="BK88" s="17" t="s">
        <v>32</v>
      </c>
      <c r="BL88" s="17" t="s">
        <v>32</v>
      </c>
      <c r="BM88" s="17" t="n">
        <f aca="false">SUM(V88:BL88)</f>
        <v>15</v>
      </c>
      <c r="BN88" s="17" t="n">
        <f aca="false">IF(BM88&lt;1,0,(SUM(V88:BL88))/((43-(COUNTIF(V88:BL88,"N/A")))))</f>
        <v>2.14285714285714</v>
      </c>
      <c r="BO88" s="17"/>
      <c r="BP88" s="17"/>
      <c r="BQ88" s="17"/>
    </row>
    <row r="89" customFormat="false" ht="12.75" hidden="false" customHeight="false" outlineLevel="0" collapsed="false">
      <c r="A89" s="71" t="s">
        <v>363</v>
      </c>
      <c r="B89" s="72" t="s">
        <v>265</v>
      </c>
      <c r="C89" s="73" t="s">
        <v>1702</v>
      </c>
      <c r="D89" s="73" t="s">
        <v>1700</v>
      </c>
      <c r="E89" s="73" t="s">
        <v>1596</v>
      </c>
      <c r="F89" s="73" t="s">
        <v>1700</v>
      </c>
      <c r="G89" s="73" t="s">
        <v>1596</v>
      </c>
      <c r="H89" s="73" t="s">
        <v>1596</v>
      </c>
      <c r="I89" s="73" t="s">
        <v>32</v>
      </c>
      <c r="J89" s="73" t="s">
        <v>32</v>
      </c>
      <c r="K89" s="73" t="s">
        <v>32</v>
      </c>
      <c r="L89" s="73" t="s">
        <v>32</v>
      </c>
      <c r="M89" s="73" t="s">
        <v>32</v>
      </c>
      <c r="N89" s="73" t="s">
        <v>32</v>
      </c>
      <c r="O89" s="73" t="s">
        <v>32</v>
      </c>
      <c r="P89" s="73" t="s">
        <v>32</v>
      </c>
      <c r="Q89" s="17" t="s">
        <v>32</v>
      </c>
      <c r="R89" s="17" t="s">
        <v>32</v>
      </c>
      <c r="S89" s="17" t="s">
        <v>32</v>
      </c>
      <c r="T89" s="17" t="s">
        <v>32</v>
      </c>
      <c r="U89" s="51" t="s">
        <v>32</v>
      </c>
      <c r="V89" s="73" t="n">
        <v>3</v>
      </c>
      <c r="W89" s="73" t="s">
        <v>32</v>
      </c>
      <c r="X89" s="73" t="s">
        <v>32</v>
      </c>
      <c r="Y89" s="73" t="s">
        <v>32</v>
      </c>
      <c r="Z89" s="73" t="n">
        <v>3</v>
      </c>
      <c r="AA89" s="73" t="s">
        <v>32</v>
      </c>
      <c r="AB89" s="73" t="s">
        <v>32</v>
      </c>
      <c r="AC89" s="73" t="s">
        <v>32</v>
      </c>
      <c r="AD89" s="73" t="n">
        <v>2</v>
      </c>
      <c r="AE89" s="73" t="s">
        <v>32</v>
      </c>
      <c r="AF89" s="73" t="s">
        <v>32</v>
      </c>
      <c r="AG89" s="73" t="s">
        <v>32</v>
      </c>
      <c r="AH89" s="73" t="n">
        <v>2</v>
      </c>
      <c r="AI89" s="73" t="s">
        <v>32</v>
      </c>
      <c r="AJ89" s="73" t="s">
        <v>32</v>
      </c>
      <c r="AK89" s="73" t="n">
        <v>5</v>
      </c>
      <c r="AL89" s="73" t="n">
        <v>5</v>
      </c>
      <c r="AM89" s="73" t="n">
        <v>5</v>
      </c>
      <c r="AN89" s="73" t="n">
        <v>5</v>
      </c>
      <c r="AO89" s="73" t="s">
        <v>32</v>
      </c>
      <c r="AP89" s="73" t="s">
        <v>32</v>
      </c>
      <c r="AQ89" s="73" t="s">
        <v>32</v>
      </c>
      <c r="AR89" s="73" t="s">
        <v>32</v>
      </c>
      <c r="AS89" s="73" t="s">
        <v>32</v>
      </c>
      <c r="AT89" s="73" t="s">
        <v>32</v>
      </c>
      <c r="AU89" s="73" t="s">
        <v>32</v>
      </c>
      <c r="AV89" s="73" t="s">
        <v>32</v>
      </c>
      <c r="AW89" s="73" t="s">
        <v>32</v>
      </c>
      <c r="AX89" s="73" t="s">
        <v>32</v>
      </c>
      <c r="AY89" s="73" t="s">
        <v>32</v>
      </c>
      <c r="AZ89" s="73" t="s">
        <v>32</v>
      </c>
      <c r="BA89" s="73" t="s">
        <v>32</v>
      </c>
      <c r="BB89" s="17" t="s">
        <v>32</v>
      </c>
      <c r="BC89" s="17" t="s">
        <v>32</v>
      </c>
      <c r="BD89" s="17" t="s">
        <v>32</v>
      </c>
      <c r="BE89" s="17" t="s">
        <v>32</v>
      </c>
      <c r="BF89" s="17" t="s">
        <v>32</v>
      </c>
      <c r="BG89" s="17" t="s">
        <v>32</v>
      </c>
      <c r="BH89" s="17" t="s">
        <v>32</v>
      </c>
      <c r="BI89" s="17" t="s">
        <v>32</v>
      </c>
      <c r="BJ89" s="17" t="s">
        <v>32</v>
      </c>
      <c r="BK89" s="17" t="s">
        <v>32</v>
      </c>
      <c r="BL89" s="17" t="s">
        <v>32</v>
      </c>
      <c r="BM89" s="17" t="n">
        <f aca="false">SUM(V89:BL89)</f>
        <v>30</v>
      </c>
      <c r="BN89" s="17" t="n">
        <f aca="false">IF(BM89&lt;1,0,(SUM(V89:BL89))/((43-(COUNTIF(V89:BL89,"N/A")))))</f>
        <v>3.75</v>
      </c>
      <c r="BO89" s="17"/>
      <c r="BP89" s="17"/>
      <c r="BQ89" s="17"/>
    </row>
    <row r="90" customFormat="false" ht="12.75" hidden="false" customHeight="false" outlineLevel="0" collapsed="false">
      <c r="A90" s="71" t="s">
        <v>365</v>
      </c>
      <c r="B90" s="72" t="s">
        <v>265</v>
      </c>
      <c r="C90" s="73" t="s">
        <v>1703</v>
      </c>
      <c r="D90" s="73" t="s">
        <v>1611</v>
      </c>
      <c r="E90" s="73" t="s">
        <v>1596</v>
      </c>
      <c r="F90" s="73" t="s">
        <v>1596</v>
      </c>
      <c r="G90" s="73" t="s">
        <v>1592</v>
      </c>
      <c r="H90" s="73" t="s">
        <v>32</v>
      </c>
      <c r="I90" s="73" t="s">
        <v>32</v>
      </c>
      <c r="J90" s="73" t="s">
        <v>32</v>
      </c>
      <c r="K90" s="73" t="s">
        <v>32</v>
      </c>
      <c r="L90" s="73" t="s">
        <v>32</v>
      </c>
      <c r="M90" s="73" t="s">
        <v>32</v>
      </c>
      <c r="N90" s="73" t="s">
        <v>32</v>
      </c>
      <c r="O90" s="73" t="s">
        <v>32</v>
      </c>
      <c r="P90" s="73" t="s">
        <v>32</v>
      </c>
      <c r="Q90" s="17" t="s">
        <v>32</v>
      </c>
      <c r="R90" s="17" t="s">
        <v>32</v>
      </c>
      <c r="S90" s="17" t="s">
        <v>32</v>
      </c>
      <c r="T90" s="17" t="s">
        <v>32</v>
      </c>
      <c r="U90" s="51" t="s">
        <v>32</v>
      </c>
      <c r="V90" s="73" t="n">
        <v>1</v>
      </c>
      <c r="W90" s="73" t="s">
        <v>32</v>
      </c>
      <c r="X90" s="73" t="s">
        <v>32</v>
      </c>
      <c r="Y90" s="73" t="s">
        <v>32</v>
      </c>
      <c r="Z90" s="73" t="n">
        <v>1</v>
      </c>
      <c r="AA90" s="73" t="s">
        <v>32</v>
      </c>
      <c r="AB90" s="73" t="s">
        <v>32</v>
      </c>
      <c r="AC90" s="73" t="s">
        <v>32</v>
      </c>
      <c r="AD90" s="73" t="n">
        <v>5</v>
      </c>
      <c r="AE90" s="73" t="s">
        <v>32</v>
      </c>
      <c r="AF90" s="73" t="s">
        <v>32</v>
      </c>
      <c r="AG90" s="73" t="s">
        <v>32</v>
      </c>
      <c r="AH90" s="73" t="n">
        <v>5</v>
      </c>
      <c r="AI90" s="73" t="s">
        <v>32</v>
      </c>
      <c r="AJ90" s="73" t="s">
        <v>32</v>
      </c>
      <c r="AK90" s="73" t="n">
        <v>2</v>
      </c>
      <c r="AL90" s="73" t="s">
        <v>32</v>
      </c>
      <c r="AM90" s="73" t="s">
        <v>32</v>
      </c>
      <c r="AN90" s="73" t="s">
        <v>32</v>
      </c>
      <c r="AO90" s="73" t="s">
        <v>32</v>
      </c>
      <c r="AP90" s="73" t="s">
        <v>32</v>
      </c>
      <c r="AQ90" s="73" t="s">
        <v>32</v>
      </c>
      <c r="AR90" s="73" t="s">
        <v>32</v>
      </c>
      <c r="AS90" s="73" t="s">
        <v>32</v>
      </c>
      <c r="AT90" s="73" t="s">
        <v>32</v>
      </c>
      <c r="AU90" s="73" t="s">
        <v>32</v>
      </c>
      <c r="AV90" s="73" t="s">
        <v>32</v>
      </c>
      <c r="AW90" s="73" t="s">
        <v>32</v>
      </c>
      <c r="AX90" s="73" t="s">
        <v>32</v>
      </c>
      <c r="AY90" s="73" t="s">
        <v>32</v>
      </c>
      <c r="AZ90" s="73" t="s">
        <v>32</v>
      </c>
      <c r="BA90" s="73" t="s">
        <v>32</v>
      </c>
      <c r="BB90" s="17" t="s">
        <v>32</v>
      </c>
      <c r="BC90" s="17" t="s">
        <v>32</v>
      </c>
      <c r="BD90" s="17" t="s">
        <v>32</v>
      </c>
      <c r="BE90" s="17" t="s">
        <v>32</v>
      </c>
      <c r="BF90" s="17" t="s">
        <v>32</v>
      </c>
      <c r="BG90" s="17" t="s">
        <v>32</v>
      </c>
      <c r="BH90" s="17" t="s">
        <v>32</v>
      </c>
      <c r="BI90" s="17" t="s">
        <v>32</v>
      </c>
      <c r="BJ90" s="17" t="s">
        <v>32</v>
      </c>
      <c r="BK90" s="17" t="s">
        <v>32</v>
      </c>
      <c r="BL90" s="17" t="s">
        <v>32</v>
      </c>
      <c r="BM90" s="17" t="n">
        <f aca="false">SUM(V90:BL90)</f>
        <v>14</v>
      </c>
      <c r="BN90" s="17" t="n">
        <f aca="false">IF(BM90&lt;1,0,(SUM(V90:BL90))/((43-(COUNTIF(V90:BL90,"N/A")))))</f>
        <v>2.8</v>
      </c>
      <c r="BO90" s="17"/>
      <c r="BP90" s="17"/>
      <c r="BQ90" s="17"/>
    </row>
    <row r="91" customFormat="false" ht="12.75" hidden="false" customHeight="false" outlineLevel="0" collapsed="false">
      <c r="A91" s="71" t="s">
        <v>369</v>
      </c>
      <c r="B91" s="72" t="s">
        <v>265</v>
      </c>
      <c r="C91" s="73" t="s">
        <v>32</v>
      </c>
      <c r="D91" s="73" t="s">
        <v>32</v>
      </c>
      <c r="E91" s="73" t="s">
        <v>32</v>
      </c>
      <c r="F91" s="73" t="s">
        <v>32</v>
      </c>
      <c r="G91" s="73" t="s">
        <v>32</v>
      </c>
      <c r="H91" s="73" t="s">
        <v>32</v>
      </c>
      <c r="I91" s="73" t="s">
        <v>32</v>
      </c>
      <c r="J91" s="73" t="s">
        <v>32</v>
      </c>
      <c r="K91" s="73" t="s">
        <v>32</v>
      </c>
      <c r="L91" s="73" t="s">
        <v>32</v>
      </c>
      <c r="M91" s="73" t="s">
        <v>32</v>
      </c>
      <c r="N91" s="73" t="s">
        <v>32</v>
      </c>
      <c r="O91" s="73" t="s">
        <v>32</v>
      </c>
      <c r="P91" s="73" t="s">
        <v>32</v>
      </c>
      <c r="Q91" s="17" t="s">
        <v>32</v>
      </c>
      <c r="R91" s="17" t="s">
        <v>32</v>
      </c>
      <c r="S91" s="17" t="s">
        <v>32</v>
      </c>
      <c r="T91" s="17" t="s">
        <v>32</v>
      </c>
      <c r="U91" s="51" t="s">
        <v>32</v>
      </c>
      <c r="V91" s="73" t="s">
        <v>32</v>
      </c>
      <c r="W91" s="73" t="s">
        <v>32</v>
      </c>
      <c r="X91" s="73" t="s">
        <v>32</v>
      </c>
      <c r="Y91" s="73" t="s">
        <v>32</v>
      </c>
      <c r="Z91" s="73" t="s">
        <v>32</v>
      </c>
      <c r="AA91" s="73" t="s">
        <v>32</v>
      </c>
      <c r="AB91" s="73" t="s">
        <v>32</v>
      </c>
      <c r="AC91" s="73" t="s">
        <v>32</v>
      </c>
      <c r="AD91" s="73" t="s">
        <v>32</v>
      </c>
      <c r="AE91" s="73" t="s">
        <v>32</v>
      </c>
      <c r="AF91" s="73" t="s">
        <v>32</v>
      </c>
      <c r="AG91" s="73" t="s">
        <v>32</v>
      </c>
      <c r="AH91" s="73" t="s">
        <v>32</v>
      </c>
      <c r="AI91" s="73" t="s">
        <v>32</v>
      </c>
      <c r="AJ91" s="73" t="s">
        <v>32</v>
      </c>
      <c r="AK91" s="73" t="s">
        <v>32</v>
      </c>
      <c r="AL91" s="73" t="s">
        <v>32</v>
      </c>
      <c r="AM91" s="73" t="s">
        <v>32</v>
      </c>
      <c r="AN91" s="73" t="s">
        <v>32</v>
      </c>
      <c r="AO91" s="73" t="s">
        <v>32</v>
      </c>
      <c r="AP91" s="73" t="s">
        <v>32</v>
      </c>
      <c r="AQ91" s="73" t="s">
        <v>32</v>
      </c>
      <c r="AR91" s="73" t="s">
        <v>32</v>
      </c>
      <c r="AS91" s="73" t="s">
        <v>32</v>
      </c>
      <c r="AT91" s="73" t="s">
        <v>32</v>
      </c>
      <c r="AU91" s="73" t="s">
        <v>32</v>
      </c>
      <c r="AV91" s="73" t="s">
        <v>32</v>
      </c>
      <c r="AW91" s="73" t="s">
        <v>32</v>
      </c>
      <c r="AX91" s="73" t="s">
        <v>32</v>
      </c>
      <c r="AY91" s="73" t="s">
        <v>32</v>
      </c>
      <c r="AZ91" s="73" t="s">
        <v>32</v>
      </c>
      <c r="BA91" s="73" t="s">
        <v>32</v>
      </c>
      <c r="BB91" s="17" t="s">
        <v>32</v>
      </c>
      <c r="BC91" s="17" t="s">
        <v>32</v>
      </c>
      <c r="BD91" s="17" t="s">
        <v>32</v>
      </c>
      <c r="BE91" s="17" t="s">
        <v>32</v>
      </c>
      <c r="BF91" s="17" t="s">
        <v>32</v>
      </c>
      <c r="BG91" s="17" t="s">
        <v>32</v>
      </c>
      <c r="BH91" s="17" t="s">
        <v>32</v>
      </c>
      <c r="BI91" s="17" t="s">
        <v>32</v>
      </c>
      <c r="BJ91" s="17" t="s">
        <v>32</v>
      </c>
      <c r="BK91" s="17" t="s">
        <v>32</v>
      </c>
      <c r="BL91" s="17" t="s">
        <v>32</v>
      </c>
      <c r="BM91" s="17" t="n">
        <f aca="false">SUM(V91:BL91)</f>
        <v>0</v>
      </c>
      <c r="BN91" s="17" t="n">
        <f aca="false">IF(BM91&lt;1,0,(SUM(V91:BL91))/((43-(COUNTIF(V91:BL91,"N/A")))))</f>
        <v>0</v>
      </c>
      <c r="BO91" s="17"/>
      <c r="BP91" s="17"/>
      <c r="BQ91" s="17"/>
    </row>
    <row r="92" customFormat="false" ht="12.75" hidden="false" customHeight="false" outlineLevel="0" collapsed="false">
      <c r="A92" s="71" t="s">
        <v>371</v>
      </c>
      <c r="B92" s="72" t="s">
        <v>265</v>
      </c>
      <c r="C92" s="73" t="s">
        <v>32</v>
      </c>
      <c r="D92" s="73" t="s">
        <v>32</v>
      </c>
      <c r="E92" s="73" t="s">
        <v>32</v>
      </c>
      <c r="F92" s="73" t="s">
        <v>32</v>
      </c>
      <c r="G92" s="73" t="s">
        <v>32</v>
      </c>
      <c r="H92" s="73" t="s">
        <v>32</v>
      </c>
      <c r="I92" s="73" t="s">
        <v>32</v>
      </c>
      <c r="J92" s="73" t="s">
        <v>32</v>
      </c>
      <c r="K92" s="73" t="s">
        <v>32</v>
      </c>
      <c r="L92" s="73" t="s">
        <v>32</v>
      </c>
      <c r="M92" s="73" t="s">
        <v>32</v>
      </c>
      <c r="N92" s="73" t="s">
        <v>32</v>
      </c>
      <c r="O92" s="73" t="s">
        <v>32</v>
      </c>
      <c r="P92" s="73" t="s">
        <v>32</v>
      </c>
      <c r="Q92" s="17" t="s">
        <v>32</v>
      </c>
      <c r="R92" s="17" t="s">
        <v>32</v>
      </c>
      <c r="S92" s="17" t="s">
        <v>32</v>
      </c>
      <c r="T92" s="17" t="s">
        <v>32</v>
      </c>
      <c r="U92" s="51" t="s">
        <v>32</v>
      </c>
      <c r="V92" s="73" t="s">
        <v>32</v>
      </c>
      <c r="W92" s="73" t="s">
        <v>32</v>
      </c>
      <c r="X92" s="73" t="s">
        <v>32</v>
      </c>
      <c r="Y92" s="73" t="s">
        <v>32</v>
      </c>
      <c r="Z92" s="73" t="s">
        <v>32</v>
      </c>
      <c r="AA92" s="73" t="s">
        <v>32</v>
      </c>
      <c r="AB92" s="73" t="s">
        <v>32</v>
      </c>
      <c r="AC92" s="73" t="s">
        <v>32</v>
      </c>
      <c r="AD92" s="73" t="s">
        <v>32</v>
      </c>
      <c r="AE92" s="73" t="s">
        <v>32</v>
      </c>
      <c r="AF92" s="73" t="s">
        <v>32</v>
      </c>
      <c r="AG92" s="73" t="s">
        <v>32</v>
      </c>
      <c r="AH92" s="73" t="s">
        <v>32</v>
      </c>
      <c r="AI92" s="73" t="s">
        <v>32</v>
      </c>
      <c r="AJ92" s="73" t="s">
        <v>32</v>
      </c>
      <c r="AK92" s="73" t="s">
        <v>32</v>
      </c>
      <c r="AL92" s="73" t="s">
        <v>32</v>
      </c>
      <c r="AM92" s="73" t="s">
        <v>32</v>
      </c>
      <c r="AN92" s="73" t="s">
        <v>32</v>
      </c>
      <c r="AO92" s="73" t="s">
        <v>32</v>
      </c>
      <c r="AP92" s="73" t="s">
        <v>32</v>
      </c>
      <c r="AQ92" s="73" t="s">
        <v>32</v>
      </c>
      <c r="AR92" s="73" t="s">
        <v>32</v>
      </c>
      <c r="AS92" s="73" t="s">
        <v>32</v>
      </c>
      <c r="AT92" s="73" t="s">
        <v>32</v>
      </c>
      <c r="AU92" s="73" t="s">
        <v>32</v>
      </c>
      <c r="AV92" s="73" t="s">
        <v>32</v>
      </c>
      <c r="AW92" s="73" t="s">
        <v>32</v>
      </c>
      <c r="AX92" s="73" t="s">
        <v>32</v>
      </c>
      <c r="AY92" s="73" t="s">
        <v>32</v>
      </c>
      <c r="AZ92" s="73" t="s">
        <v>32</v>
      </c>
      <c r="BA92" s="73" t="s">
        <v>32</v>
      </c>
      <c r="BB92" s="17" t="s">
        <v>32</v>
      </c>
      <c r="BC92" s="17" t="s">
        <v>32</v>
      </c>
      <c r="BD92" s="17" t="s">
        <v>32</v>
      </c>
      <c r="BE92" s="17" t="s">
        <v>32</v>
      </c>
      <c r="BF92" s="17" t="s">
        <v>32</v>
      </c>
      <c r="BG92" s="17" t="s">
        <v>32</v>
      </c>
      <c r="BH92" s="17" t="s">
        <v>32</v>
      </c>
      <c r="BI92" s="17" t="s">
        <v>32</v>
      </c>
      <c r="BJ92" s="17" t="s">
        <v>32</v>
      </c>
      <c r="BK92" s="17" t="s">
        <v>32</v>
      </c>
      <c r="BL92" s="17" t="s">
        <v>32</v>
      </c>
      <c r="BM92" s="17" t="n">
        <f aca="false">SUM(V92:BL92)</f>
        <v>0</v>
      </c>
      <c r="BN92" s="17" t="n">
        <f aca="false">IF(BM92&lt;1,0,(SUM(V92:BL92))/((43-(COUNTIF(V92:BL92,"N/A")))))</f>
        <v>0</v>
      </c>
      <c r="BO92" s="17"/>
      <c r="BP92" s="17"/>
      <c r="BQ92" s="17"/>
    </row>
    <row r="93" customFormat="false" ht="12.75" hidden="false" customHeight="false" outlineLevel="0" collapsed="false">
      <c r="A93" s="71" t="s">
        <v>373</v>
      </c>
      <c r="B93" s="72" t="s">
        <v>265</v>
      </c>
      <c r="C93" s="73" t="s">
        <v>1702</v>
      </c>
      <c r="D93" s="73" t="s">
        <v>1702</v>
      </c>
      <c r="E93" s="73" t="s">
        <v>1703</v>
      </c>
      <c r="F93" s="73" t="s">
        <v>1596</v>
      </c>
      <c r="G93" s="73" t="s">
        <v>1702</v>
      </c>
      <c r="H93" s="73" t="s">
        <v>1702</v>
      </c>
      <c r="I93" s="73" t="s">
        <v>1702</v>
      </c>
      <c r="J93" s="73" t="s">
        <v>32</v>
      </c>
      <c r="K93" s="73" t="s">
        <v>32</v>
      </c>
      <c r="L93" s="73" t="s">
        <v>32</v>
      </c>
      <c r="M93" s="73" t="s">
        <v>32</v>
      </c>
      <c r="N93" s="73" t="s">
        <v>32</v>
      </c>
      <c r="O93" s="73" t="s">
        <v>32</v>
      </c>
      <c r="P93" s="73" t="s">
        <v>32</v>
      </c>
      <c r="Q93" s="17" t="s">
        <v>32</v>
      </c>
      <c r="R93" s="17" t="s">
        <v>32</v>
      </c>
      <c r="S93" s="17" t="s">
        <v>32</v>
      </c>
      <c r="T93" s="17" t="s">
        <v>32</v>
      </c>
      <c r="U93" s="51" t="s">
        <v>32</v>
      </c>
      <c r="V93" s="73" t="n">
        <v>2</v>
      </c>
      <c r="W93" s="73" t="s">
        <v>32</v>
      </c>
      <c r="X93" s="73" t="s">
        <v>32</v>
      </c>
      <c r="Y93" s="73" t="s">
        <v>32</v>
      </c>
      <c r="Z93" s="73" t="n">
        <v>3</v>
      </c>
      <c r="AA93" s="73" t="s">
        <v>32</v>
      </c>
      <c r="AB93" s="73" t="s">
        <v>32</v>
      </c>
      <c r="AC93" s="73" t="s">
        <v>32</v>
      </c>
      <c r="AD93" s="73" t="n">
        <v>2</v>
      </c>
      <c r="AE93" s="73" t="n">
        <v>2</v>
      </c>
      <c r="AF93" s="73" t="s">
        <v>32</v>
      </c>
      <c r="AG93" s="73" t="s">
        <v>32</v>
      </c>
      <c r="AH93" s="73" t="n">
        <v>4</v>
      </c>
      <c r="AI93" s="73" t="s">
        <v>32</v>
      </c>
      <c r="AJ93" s="73" t="s">
        <v>32</v>
      </c>
      <c r="AK93" s="73" t="n">
        <v>3</v>
      </c>
      <c r="AL93" s="73" t="s">
        <v>32</v>
      </c>
      <c r="AM93" s="73" t="s">
        <v>32</v>
      </c>
      <c r="AN93" s="73" t="n">
        <v>2</v>
      </c>
      <c r="AO93" s="73" t="s">
        <v>32</v>
      </c>
      <c r="AP93" s="73" t="s">
        <v>32</v>
      </c>
      <c r="AQ93" s="73" t="n">
        <v>3</v>
      </c>
      <c r="AR93" s="73" t="s">
        <v>32</v>
      </c>
      <c r="AS93" s="73" t="s">
        <v>32</v>
      </c>
      <c r="AT93" s="73" t="s">
        <v>32</v>
      </c>
      <c r="AU93" s="73" t="s">
        <v>32</v>
      </c>
      <c r="AV93" s="73" t="s">
        <v>32</v>
      </c>
      <c r="AW93" s="73" t="s">
        <v>32</v>
      </c>
      <c r="AX93" s="73" t="s">
        <v>32</v>
      </c>
      <c r="AY93" s="73" t="s">
        <v>32</v>
      </c>
      <c r="AZ93" s="73" t="s">
        <v>32</v>
      </c>
      <c r="BA93" s="73" t="s">
        <v>32</v>
      </c>
      <c r="BB93" s="17" t="s">
        <v>32</v>
      </c>
      <c r="BC93" s="17" t="s">
        <v>32</v>
      </c>
      <c r="BD93" s="17" t="s">
        <v>32</v>
      </c>
      <c r="BE93" s="17" t="s">
        <v>32</v>
      </c>
      <c r="BF93" s="17" t="s">
        <v>32</v>
      </c>
      <c r="BG93" s="17" t="s">
        <v>32</v>
      </c>
      <c r="BH93" s="17" t="s">
        <v>32</v>
      </c>
      <c r="BI93" s="17" t="s">
        <v>32</v>
      </c>
      <c r="BJ93" s="17" t="s">
        <v>32</v>
      </c>
      <c r="BK93" s="17" t="s">
        <v>32</v>
      </c>
      <c r="BL93" s="17" t="s">
        <v>32</v>
      </c>
      <c r="BM93" s="17" t="n">
        <f aca="false">SUM(V93:BL93)</f>
        <v>21</v>
      </c>
      <c r="BN93" s="17" t="n">
        <f aca="false">IF(BM93&lt;1,0,(SUM(V93:BL93))/((43-(COUNTIF(V93:BL93,"N/A")))))</f>
        <v>2.625</v>
      </c>
      <c r="BO93" s="17"/>
      <c r="BP93" s="17"/>
      <c r="BQ93" s="17"/>
    </row>
    <row r="94" customFormat="false" ht="12.75" hidden="false" customHeight="false" outlineLevel="0" collapsed="false">
      <c r="A94" s="71" t="s">
        <v>376</v>
      </c>
      <c r="B94" s="72" t="s">
        <v>265</v>
      </c>
      <c r="C94" s="73" t="s">
        <v>1593</v>
      </c>
      <c r="D94" s="73" t="s">
        <v>1611</v>
      </c>
      <c r="E94" s="73" t="s">
        <v>1703</v>
      </c>
      <c r="F94" s="73" t="s">
        <v>1611</v>
      </c>
      <c r="G94" s="73" t="s">
        <v>1700</v>
      </c>
      <c r="H94" s="73" t="s">
        <v>32</v>
      </c>
      <c r="I94" s="73" t="s">
        <v>32</v>
      </c>
      <c r="J94" s="73" t="s">
        <v>32</v>
      </c>
      <c r="K94" s="73" t="s">
        <v>32</v>
      </c>
      <c r="L94" s="73" t="s">
        <v>32</v>
      </c>
      <c r="M94" s="73" t="s">
        <v>32</v>
      </c>
      <c r="N94" s="73" t="s">
        <v>32</v>
      </c>
      <c r="O94" s="73" t="s">
        <v>32</v>
      </c>
      <c r="P94" s="73" t="s">
        <v>32</v>
      </c>
      <c r="Q94" s="17" t="s">
        <v>32</v>
      </c>
      <c r="R94" s="17" t="s">
        <v>32</v>
      </c>
      <c r="S94" s="17" t="s">
        <v>32</v>
      </c>
      <c r="T94" s="17" t="s">
        <v>32</v>
      </c>
      <c r="U94" s="51" t="s">
        <v>32</v>
      </c>
      <c r="V94" s="73" t="n">
        <v>5</v>
      </c>
      <c r="W94" s="73" t="s">
        <v>32</v>
      </c>
      <c r="X94" s="73" t="s">
        <v>32</v>
      </c>
      <c r="Y94" s="73" t="s">
        <v>32</v>
      </c>
      <c r="Z94" s="73" t="n">
        <v>3</v>
      </c>
      <c r="AA94" s="73" t="s">
        <v>32</v>
      </c>
      <c r="AB94" s="73" t="s">
        <v>32</v>
      </c>
      <c r="AC94" s="73" t="s">
        <v>32</v>
      </c>
      <c r="AD94" s="73" t="n">
        <v>1</v>
      </c>
      <c r="AE94" s="73" t="n">
        <v>1</v>
      </c>
      <c r="AF94" s="73" t="s">
        <v>32</v>
      </c>
      <c r="AG94" s="73" t="s">
        <v>32</v>
      </c>
      <c r="AH94" s="73" t="n">
        <v>2</v>
      </c>
      <c r="AI94" s="73" t="s">
        <v>32</v>
      </c>
      <c r="AJ94" s="73" t="s">
        <v>32</v>
      </c>
      <c r="AK94" s="73" t="n">
        <v>4</v>
      </c>
      <c r="AL94" s="73" t="s">
        <v>32</v>
      </c>
      <c r="AM94" s="73" t="s">
        <v>32</v>
      </c>
      <c r="AN94" s="73" t="s">
        <v>32</v>
      </c>
      <c r="AO94" s="73" t="s">
        <v>32</v>
      </c>
      <c r="AP94" s="73" t="s">
        <v>32</v>
      </c>
      <c r="AQ94" s="73" t="s">
        <v>32</v>
      </c>
      <c r="AR94" s="73" t="s">
        <v>32</v>
      </c>
      <c r="AS94" s="73" t="s">
        <v>32</v>
      </c>
      <c r="AT94" s="73" t="s">
        <v>32</v>
      </c>
      <c r="AU94" s="73" t="s">
        <v>32</v>
      </c>
      <c r="AV94" s="73" t="s">
        <v>32</v>
      </c>
      <c r="AW94" s="73" t="s">
        <v>32</v>
      </c>
      <c r="AX94" s="73" t="s">
        <v>32</v>
      </c>
      <c r="AY94" s="73" t="s">
        <v>32</v>
      </c>
      <c r="AZ94" s="73" t="s">
        <v>32</v>
      </c>
      <c r="BA94" s="73" t="s">
        <v>32</v>
      </c>
      <c r="BB94" s="17" t="s">
        <v>32</v>
      </c>
      <c r="BC94" s="17" t="s">
        <v>32</v>
      </c>
      <c r="BD94" s="17" t="s">
        <v>32</v>
      </c>
      <c r="BE94" s="17" t="s">
        <v>32</v>
      </c>
      <c r="BF94" s="17" t="s">
        <v>32</v>
      </c>
      <c r="BG94" s="17" t="s">
        <v>32</v>
      </c>
      <c r="BH94" s="17" t="s">
        <v>32</v>
      </c>
      <c r="BI94" s="17" t="s">
        <v>32</v>
      </c>
      <c r="BJ94" s="17" t="s">
        <v>32</v>
      </c>
      <c r="BK94" s="17" t="s">
        <v>32</v>
      </c>
      <c r="BL94" s="17" t="s">
        <v>32</v>
      </c>
      <c r="BM94" s="17" t="n">
        <f aca="false">SUM(V94:BL94)</f>
        <v>16</v>
      </c>
      <c r="BN94" s="17" t="n">
        <f aca="false">IF(BM94&lt;1,0,(SUM(V94:BL94))/((43-(COUNTIF(V94:BL94,"N/A")))))</f>
        <v>2.66666666666667</v>
      </c>
      <c r="BO94" s="17"/>
      <c r="BP94" s="17"/>
      <c r="BQ94" s="17"/>
    </row>
    <row r="95" customFormat="false" ht="12.75" hidden="false" customHeight="false" outlineLevel="0" collapsed="false">
      <c r="A95" s="71" t="s">
        <v>379</v>
      </c>
      <c r="B95" s="72" t="s">
        <v>265</v>
      </c>
      <c r="C95" s="73" t="s">
        <v>1700</v>
      </c>
      <c r="D95" s="73" t="s">
        <v>1703</v>
      </c>
      <c r="E95" s="73" t="s">
        <v>32</v>
      </c>
      <c r="F95" s="73" t="s">
        <v>32</v>
      </c>
      <c r="G95" s="73" t="s">
        <v>32</v>
      </c>
      <c r="H95" s="73" t="s">
        <v>32</v>
      </c>
      <c r="I95" s="73" t="s">
        <v>32</v>
      </c>
      <c r="J95" s="73" t="s">
        <v>32</v>
      </c>
      <c r="K95" s="73" t="s">
        <v>32</v>
      </c>
      <c r="L95" s="73" t="s">
        <v>32</v>
      </c>
      <c r="M95" s="73" t="s">
        <v>32</v>
      </c>
      <c r="N95" s="73" t="s">
        <v>32</v>
      </c>
      <c r="O95" s="73" t="s">
        <v>32</v>
      </c>
      <c r="P95" s="73" t="s">
        <v>32</v>
      </c>
      <c r="Q95" s="17" t="s">
        <v>32</v>
      </c>
      <c r="R95" s="17" t="s">
        <v>32</v>
      </c>
      <c r="S95" s="17" t="s">
        <v>32</v>
      </c>
      <c r="T95" s="17" t="s">
        <v>32</v>
      </c>
      <c r="U95" s="51" t="s">
        <v>32</v>
      </c>
      <c r="V95" s="73" t="n">
        <v>3</v>
      </c>
      <c r="W95" s="73" t="n">
        <v>3</v>
      </c>
      <c r="X95" s="73" t="s">
        <v>32</v>
      </c>
      <c r="Y95" s="73" t="s">
        <v>32</v>
      </c>
      <c r="Z95" s="73" t="n">
        <v>1</v>
      </c>
      <c r="AA95" s="73" t="s">
        <v>32</v>
      </c>
      <c r="AB95" s="73" t="s">
        <v>32</v>
      </c>
      <c r="AC95" s="73" t="s">
        <v>32</v>
      </c>
      <c r="AD95" s="73" t="s">
        <v>32</v>
      </c>
      <c r="AE95" s="73" t="s">
        <v>32</v>
      </c>
      <c r="AF95" s="73" t="s">
        <v>32</v>
      </c>
      <c r="AG95" s="73" t="s">
        <v>32</v>
      </c>
      <c r="AH95" s="73" t="s">
        <v>32</v>
      </c>
      <c r="AI95" s="73" t="s">
        <v>32</v>
      </c>
      <c r="AJ95" s="73" t="s">
        <v>32</v>
      </c>
      <c r="AK95" s="73" t="s">
        <v>32</v>
      </c>
      <c r="AL95" s="73" t="s">
        <v>32</v>
      </c>
      <c r="AM95" s="73" t="s">
        <v>32</v>
      </c>
      <c r="AN95" s="73" t="s">
        <v>32</v>
      </c>
      <c r="AO95" s="73" t="s">
        <v>32</v>
      </c>
      <c r="AP95" s="73" t="s">
        <v>32</v>
      </c>
      <c r="AQ95" s="73" t="s">
        <v>32</v>
      </c>
      <c r="AR95" s="73" t="s">
        <v>32</v>
      </c>
      <c r="AS95" s="73" t="s">
        <v>32</v>
      </c>
      <c r="AT95" s="73" t="s">
        <v>32</v>
      </c>
      <c r="AU95" s="73" t="s">
        <v>32</v>
      </c>
      <c r="AV95" s="73" t="s">
        <v>32</v>
      </c>
      <c r="AW95" s="73" t="s">
        <v>32</v>
      </c>
      <c r="AX95" s="73" t="s">
        <v>32</v>
      </c>
      <c r="AY95" s="73" t="s">
        <v>32</v>
      </c>
      <c r="AZ95" s="73" t="s">
        <v>32</v>
      </c>
      <c r="BA95" s="73" t="s">
        <v>32</v>
      </c>
      <c r="BB95" s="17" t="s">
        <v>32</v>
      </c>
      <c r="BC95" s="17" t="s">
        <v>32</v>
      </c>
      <c r="BD95" s="17" t="s">
        <v>32</v>
      </c>
      <c r="BE95" s="17" t="s">
        <v>32</v>
      </c>
      <c r="BF95" s="17" t="s">
        <v>32</v>
      </c>
      <c r="BG95" s="17" t="s">
        <v>32</v>
      </c>
      <c r="BH95" s="17" t="s">
        <v>32</v>
      </c>
      <c r="BI95" s="17" t="s">
        <v>32</v>
      </c>
      <c r="BJ95" s="17" t="s">
        <v>32</v>
      </c>
      <c r="BK95" s="17" t="s">
        <v>32</v>
      </c>
      <c r="BL95" s="17" t="s">
        <v>32</v>
      </c>
      <c r="BM95" s="17" t="n">
        <f aca="false">SUM(V95:BL95)</f>
        <v>7</v>
      </c>
      <c r="BN95" s="17" t="n">
        <f aca="false">IF(BM95&lt;1,0,(SUM(V95:BL95))/((43-(COUNTIF(V95:BL95,"N/A")))))</f>
        <v>2.33333333333333</v>
      </c>
      <c r="BO95" s="17"/>
      <c r="BP95" s="17"/>
      <c r="BQ95" s="17"/>
    </row>
    <row r="96" customFormat="false" ht="12.75" hidden="false" customHeight="false" outlineLevel="0" collapsed="false">
      <c r="A96" s="71" t="s">
        <v>382</v>
      </c>
      <c r="B96" s="72" t="s">
        <v>265</v>
      </c>
      <c r="C96" s="73" t="s">
        <v>1702</v>
      </c>
      <c r="D96" s="73" t="s">
        <v>1592</v>
      </c>
      <c r="E96" s="73" t="s">
        <v>1592</v>
      </c>
      <c r="F96" s="73" t="s">
        <v>32</v>
      </c>
      <c r="G96" s="73" t="s">
        <v>32</v>
      </c>
      <c r="H96" s="73" t="s">
        <v>32</v>
      </c>
      <c r="I96" s="73" t="s">
        <v>32</v>
      </c>
      <c r="J96" s="73" t="s">
        <v>32</v>
      </c>
      <c r="K96" s="73" t="s">
        <v>32</v>
      </c>
      <c r="L96" s="73" t="s">
        <v>32</v>
      </c>
      <c r="M96" s="73" t="s">
        <v>32</v>
      </c>
      <c r="N96" s="73" t="s">
        <v>32</v>
      </c>
      <c r="O96" s="73" t="s">
        <v>32</v>
      </c>
      <c r="P96" s="73" t="s">
        <v>32</v>
      </c>
      <c r="Q96" s="17" t="s">
        <v>32</v>
      </c>
      <c r="R96" s="17" t="s">
        <v>32</v>
      </c>
      <c r="S96" s="17" t="s">
        <v>32</v>
      </c>
      <c r="T96" s="17" t="s">
        <v>32</v>
      </c>
      <c r="U96" s="51" t="s">
        <v>32</v>
      </c>
      <c r="V96" s="73" t="n">
        <v>2</v>
      </c>
      <c r="W96" s="73" t="s">
        <v>32</v>
      </c>
      <c r="X96" s="73" t="s">
        <v>32</v>
      </c>
      <c r="Y96" s="73" t="s">
        <v>32</v>
      </c>
      <c r="Z96" s="73" t="n">
        <v>1</v>
      </c>
      <c r="AA96" s="73" t="s">
        <v>32</v>
      </c>
      <c r="AB96" s="73" t="s">
        <v>32</v>
      </c>
      <c r="AC96" s="73" t="s">
        <v>32</v>
      </c>
      <c r="AD96" s="73" t="n">
        <v>3</v>
      </c>
      <c r="AE96" s="73" t="s">
        <v>32</v>
      </c>
      <c r="AF96" s="73" t="s">
        <v>32</v>
      </c>
      <c r="AG96" s="73" t="s">
        <v>32</v>
      </c>
      <c r="AH96" s="73" t="s">
        <v>32</v>
      </c>
      <c r="AI96" s="73" t="s">
        <v>32</v>
      </c>
      <c r="AJ96" s="73" t="s">
        <v>32</v>
      </c>
      <c r="AK96" s="73" t="s">
        <v>32</v>
      </c>
      <c r="AL96" s="73" t="s">
        <v>32</v>
      </c>
      <c r="AM96" s="73" t="s">
        <v>32</v>
      </c>
      <c r="AN96" s="73" t="s">
        <v>32</v>
      </c>
      <c r="AO96" s="73" t="s">
        <v>32</v>
      </c>
      <c r="AP96" s="73" t="s">
        <v>32</v>
      </c>
      <c r="AQ96" s="73" t="s">
        <v>32</v>
      </c>
      <c r="AR96" s="73" t="s">
        <v>32</v>
      </c>
      <c r="AS96" s="73" t="s">
        <v>32</v>
      </c>
      <c r="AT96" s="73" t="s">
        <v>32</v>
      </c>
      <c r="AU96" s="73" t="s">
        <v>32</v>
      </c>
      <c r="AV96" s="73" t="s">
        <v>32</v>
      </c>
      <c r="AW96" s="73" t="s">
        <v>32</v>
      </c>
      <c r="AX96" s="73" t="s">
        <v>32</v>
      </c>
      <c r="AY96" s="73" t="s">
        <v>32</v>
      </c>
      <c r="AZ96" s="73" t="s">
        <v>32</v>
      </c>
      <c r="BA96" s="73" t="s">
        <v>32</v>
      </c>
      <c r="BB96" s="17" t="s">
        <v>32</v>
      </c>
      <c r="BC96" s="17" t="s">
        <v>32</v>
      </c>
      <c r="BD96" s="17" t="s">
        <v>32</v>
      </c>
      <c r="BE96" s="17" t="s">
        <v>32</v>
      </c>
      <c r="BF96" s="17" t="s">
        <v>32</v>
      </c>
      <c r="BG96" s="17" t="s">
        <v>32</v>
      </c>
      <c r="BH96" s="17" t="s">
        <v>32</v>
      </c>
      <c r="BI96" s="17" t="s">
        <v>32</v>
      </c>
      <c r="BJ96" s="17" t="s">
        <v>32</v>
      </c>
      <c r="BK96" s="17" t="s">
        <v>32</v>
      </c>
      <c r="BL96" s="17" t="s">
        <v>32</v>
      </c>
      <c r="BM96" s="17" t="n">
        <f aca="false">SUM(V96:BL96)</f>
        <v>6</v>
      </c>
      <c r="BN96" s="17" t="n">
        <f aca="false">IF(BM96&lt;1,0,(SUM(V96:BL96))/((43-(COUNTIF(V96:BL96,"N/A")))))</f>
        <v>2</v>
      </c>
      <c r="BO96" s="17"/>
      <c r="BP96" s="17"/>
      <c r="BQ96" s="17"/>
    </row>
    <row r="97" customFormat="false" ht="12.75" hidden="false" customHeight="false" outlineLevel="0" collapsed="false">
      <c r="A97" s="71" t="s">
        <v>385</v>
      </c>
      <c r="B97" s="72" t="s">
        <v>265</v>
      </c>
      <c r="C97" s="73" t="s">
        <v>32</v>
      </c>
      <c r="D97" s="73" t="s">
        <v>32</v>
      </c>
      <c r="E97" s="73" t="s">
        <v>32</v>
      </c>
      <c r="F97" s="73" t="s">
        <v>32</v>
      </c>
      <c r="G97" s="73" t="s">
        <v>32</v>
      </c>
      <c r="H97" s="73" t="s">
        <v>32</v>
      </c>
      <c r="I97" s="73" t="s">
        <v>32</v>
      </c>
      <c r="J97" s="73" t="s">
        <v>32</v>
      </c>
      <c r="K97" s="73" t="s">
        <v>32</v>
      </c>
      <c r="L97" s="73" t="s">
        <v>32</v>
      </c>
      <c r="M97" s="73" t="s">
        <v>32</v>
      </c>
      <c r="N97" s="73" t="s">
        <v>32</v>
      </c>
      <c r="O97" s="73" t="s">
        <v>32</v>
      </c>
      <c r="P97" s="73" t="s">
        <v>32</v>
      </c>
      <c r="Q97" s="17" t="s">
        <v>32</v>
      </c>
      <c r="R97" s="17" t="s">
        <v>32</v>
      </c>
      <c r="S97" s="17" t="s">
        <v>32</v>
      </c>
      <c r="T97" s="17" t="s">
        <v>32</v>
      </c>
      <c r="U97" s="51" t="s">
        <v>32</v>
      </c>
      <c r="V97" s="73" t="s">
        <v>32</v>
      </c>
      <c r="W97" s="73" t="s">
        <v>32</v>
      </c>
      <c r="X97" s="73" t="s">
        <v>32</v>
      </c>
      <c r="Y97" s="73" t="s">
        <v>32</v>
      </c>
      <c r="Z97" s="73" t="s">
        <v>32</v>
      </c>
      <c r="AA97" s="73" t="s">
        <v>32</v>
      </c>
      <c r="AB97" s="73" t="s">
        <v>32</v>
      </c>
      <c r="AC97" s="73" t="s">
        <v>32</v>
      </c>
      <c r="AD97" s="73" t="s">
        <v>32</v>
      </c>
      <c r="AE97" s="73" t="s">
        <v>32</v>
      </c>
      <c r="AF97" s="73" t="s">
        <v>32</v>
      </c>
      <c r="AG97" s="73" t="s">
        <v>32</v>
      </c>
      <c r="AH97" s="73" t="s">
        <v>32</v>
      </c>
      <c r="AI97" s="73" t="s">
        <v>32</v>
      </c>
      <c r="AJ97" s="73" t="s">
        <v>32</v>
      </c>
      <c r="AK97" s="73" t="s">
        <v>32</v>
      </c>
      <c r="AL97" s="73" t="s">
        <v>32</v>
      </c>
      <c r="AM97" s="73" t="s">
        <v>32</v>
      </c>
      <c r="AN97" s="73" t="s">
        <v>32</v>
      </c>
      <c r="AO97" s="73" t="s">
        <v>32</v>
      </c>
      <c r="AP97" s="73" t="s">
        <v>32</v>
      </c>
      <c r="AQ97" s="73" t="s">
        <v>32</v>
      </c>
      <c r="AR97" s="73" t="s">
        <v>32</v>
      </c>
      <c r="AS97" s="73" t="s">
        <v>32</v>
      </c>
      <c r="AT97" s="73" t="s">
        <v>32</v>
      </c>
      <c r="AU97" s="73" t="s">
        <v>32</v>
      </c>
      <c r="AV97" s="73" t="s">
        <v>32</v>
      </c>
      <c r="AW97" s="73" t="s">
        <v>32</v>
      </c>
      <c r="AX97" s="73" t="s">
        <v>32</v>
      </c>
      <c r="AY97" s="73" t="s">
        <v>32</v>
      </c>
      <c r="AZ97" s="73" t="s">
        <v>32</v>
      </c>
      <c r="BA97" s="73" t="s">
        <v>32</v>
      </c>
      <c r="BB97" s="17" t="s">
        <v>32</v>
      </c>
      <c r="BC97" s="17" t="s">
        <v>32</v>
      </c>
      <c r="BD97" s="17" t="s">
        <v>32</v>
      </c>
      <c r="BE97" s="17" t="s">
        <v>32</v>
      </c>
      <c r="BF97" s="17" t="s">
        <v>32</v>
      </c>
      <c r="BG97" s="17" t="s">
        <v>32</v>
      </c>
      <c r="BH97" s="17" t="s">
        <v>32</v>
      </c>
      <c r="BI97" s="17" t="s">
        <v>32</v>
      </c>
      <c r="BJ97" s="17" t="s">
        <v>32</v>
      </c>
      <c r="BK97" s="17" t="s">
        <v>32</v>
      </c>
      <c r="BL97" s="17" t="s">
        <v>32</v>
      </c>
      <c r="BM97" s="17" t="n">
        <f aca="false">SUM(V97:BL97)</f>
        <v>0</v>
      </c>
      <c r="BN97" s="17" t="n">
        <f aca="false">IF(BM97&lt;1,0,(SUM(V97:BL97))/((43-(COUNTIF(V97:BL97,"N/A")))))</f>
        <v>0</v>
      </c>
      <c r="BO97" s="17"/>
      <c r="BP97" s="17"/>
      <c r="BQ97" s="17"/>
    </row>
    <row r="98" customFormat="false" ht="12.75" hidden="false" customHeight="false" outlineLevel="0" collapsed="false">
      <c r="A98" s="71" t="s">
        <v>387</v>
      </c>
      <c r="B98" s="72" t="s">
        <v>265</v>
      </c>
      <c r="C98" s="73" t="s">
        <v>32</v>
      </c>
      <c r="D98" s="73" t="s">
        <v>32</v>
      </c>
      <c r="E98" s="73" t="s">
        <v>32</v>
      </c>
      <c r="F98" s="73" t="s">
        <v>32</v>
      </c>
      <c r="G98" s="73" t="s">
        <v>32</v>
      </c>
      <c r="H98" s="73" t="s">
        <v>32</v>
      </c>
      <c r="I98" s="73" t="s">
        <v>32</v>
      </c>
      <c r="J98" s="73" t="s">
        <v>32</v>
      </c>
      <c r="K98" s="73" t="s">
        <v>32</v>
      </c>
      <c r="L98" s="73" t="s">
        <v>32</v>
      </c>
      <c r="M98" s="73" t="s">
        <v>32</v>
      </c>
      <c r="N98" s="73" t="s">
        <v>32</v>
      </c>
      <c r="O98" s="73" t="s">
        <v>32</v>
      </c>
      <c r="P98" s="73" t="s">
        <v>32</v>
      </c>
      <c r="Q98" s="17" t="s">
        <v>32</v>
      </c>
      <c r="R98" s="17" t="s">
        <v>32</v>
      </c>
      <c r="S98" s="17" t="s">
        <v>32</v>
      </c>
      <c r="T98" s="17" t="s">
        <v>32</v>
      </c>
      <c r="U98" s="51" t="s">
        <v>32</v>
      </c>
      <c r="V98" s="73" t="s">
        <v>32</v>
      </c>
      <c r="W98" s="73" t="s">
        <v>32</v>
      </c>
      <c r="X98" s="73" t="s">
        <v>32</v>
      </c>
      <c r="Y98" s="73" t="s">
        <v>32</v>
      </c>
      <c r="Z98" s="73" t="s">
        <v>32</v>
      </c>
      <c r="AA98" s="73" t="s">
        <v>32</v>
      </c>
      <c r="AB98" s="73" t="s">
        <v>32</v>
      </c>
      <c r="AC98" s="73" t="s">
        <v>32</v>
      </c>
      <c r="AD98" s="73" t="s">
        <v>32</v>
      </c>
      <c r="AE98" s="73" t="s">
        <v>32</v>
      </c>
      <c r="AF98" s="73" t="s">
        <v>32</v>
      </c>
      <c r="AG98" s="73" t="s">
        <v>32</v>
      </c>
      <c r="AH98" s="73" t="s">
        <v>32</v>
      </c>
      <c r="AI98" s="73" t="s">
        <v>32</v>
      </c>
      <c r="AJ98" s="73" t="s">
        <v>32</v>
      </c>
      <c r="AK98" s="73" t="s">
        <v>32</v>
      </c>
      <c r="AL98" s="73" t="s">
        <v>32</v>
      </c>
      <c r="AM98" s="73" t="s">
        <v>32</v>
      </c>
      <c r="AN98" s="73" t="s">
        <v>32</v>
      </c>
      <c r="AO98" s="73" t="s">
        <v>32</v>
      </c>
      <c r="AP98" s="73" t="s">
        <v>32</v>
      </c>
      <c r="AQ98" s="73" t="s">
        <v>32</v>
      </c>
      <c r="AR98" s="73" t="s">
        <v>32</v>
      </c>
      <c r="AS98" s="73" t="s">
        <v>32</v>
      </c>
      <c r="AT98" s="73" t="s">
        <v>32</v>
      </c>
      <c r="AU98" s="73" t="s">
        <v>32</v>
      </c>
      <c r="AV98" s="73" t="s">
        <v>32</v>
      </c>
      <c r="AW98" s="73" t="s">
        <v>32</v>
      </c>
      <c r="AX98" s="73" t="s">
        <v>32</v>
      </c>
      <c r="AY98" s="73" t="s">
        <v>32</v>
      </c>
      <c r="AZ98" s="73" t="s">
        <v>32</v>
      </c>
      <c r="BA98" s="73" t="s">
        <v>32</v>
      </c>
      <c r="BB98" s="17" t="s">
        <v>32</v>
      </c>
      <c r="BC98" s="17" t="s">
        <v>32</v>
      </c>
      <c r="BD98" s="17" t="s">
        <v>32</v>
      </c>
      <c r="BE98" s="17" t="s">
        <v>32</v>
      </c>
      <c r="BF98" s="17" t="s">
        <v>32</v>
      </c>
      <c r="BG98" s="17" t="s">
        <v>32</v>
      </c>
      <c r="BH98" s="17" t="s">
        <v>32</v>
      </c>
      <c r="BI98" s="17" t="s">
        <v>32</v>
      </c>
      <c r="BJ98" s="17" t="s">
        <v>32</v>
      </c>
      <c r="BK98" s="17" t="s">
        <v>32</v>
      </c>
      <c r="BL98" s="17" t="s">
        <v>32</v>
      </c>
      <c r="BM98" s="17" t="n">
        <f aca="false">SUM(V98:BL98)</f>
        <v>0</v>
      </c>
      <c r="BN98" s="17" t="n">
        <f aca="false">IF(BM98&lt;1,0,(SUM(V98:BL98))/((43-(COUNTIF(V98:BL98,"N/A")))))</f>
        <v>0</v>
      </c>
      <c r="BO98" s="17"/>
      <c r="BP98" s="17"/>
      <c r="BQ98" s="17"/>
    </row>
    <row r="99" customFormat="false" ht="12.75" hidden="false" customHeight="false" outlineLevel="0" collapsed="false">
      <c r="A99" s="71" t="s">
        <v>389</v>
      </c>
      <c r="B99" s="72" t="s">
        <v>265</v>
      </c>
      <c r="C99" s="73" t="s">
        <v>1705</v>
      </c>
      <c r="D99" s="73" t="s">
        <v>1705</v>
      </c>
      <c r="E99" s="73" t="s">
        <v>1702</v>
      </c>
      <c r="F99" s="73" t="s">
        <v>1611</v>
      </c>
      <c r="G99" s="73" t="s">
        <v>1699</v>
      </c>
      <c r="H99" s="73" t="s">
        <v>1700</v>
      </c>
      <c r="I99" s="73" t="s">
        <v>1593</v>
      </c>
      <c r="J99" s="73" t="s">
        <v>32</v>
      </c>
      <c r="K99" s="73" t="s">
        <v>32</v>
      </c>
      <c r="L99" s="73" t="s">
        <v>32</v>
      </c>
      <c r="M99" s="73" t="s">
        <v>32</v>
      </c>
      <c r="N99" s="73" t="s">
        <v>32</v>
      </c>
      <c r="O99" s="73" t="s">
        <v>32</v>
      </c>
      <c r="P99" s="73" t="s">
        <v>32</v>
      </c>
      <c r="Q99" s="17" t="s">
        <v>32</v>
      </c>
      <c r="R99" s="17" t="s">
        <v>32</v>
      </c>
      <c r="S99" s="17" t="s">
        <v>32</v>
      </c>
      <c r="T99" s="17" t="s">
        <v>32</v>
      </c>
      <c r="U99" s="51" t="s">
        <v>32</v>
      </c>
      <c r="V99" s="73" t="n">
        <v>4</v>
      </c>
      <c r="W99" s="73" t="s">
        <v>32</v>
      </c>
      <c r="X99" s="73" t="s">
        <v>32</v>
      </c>
      <c r="Y99" s="73" t="s">
        <v>32</v>
      </c>
      <c r="Z99" s="73" t="n">
        <v>3</v>
      </c>
      <c r="AA99" s="73" t="s">
        <v>32</v>
      </c>
      <c r="AB99" s="73" t="s">
        <v>32</v>
      </c>
      <c r="AC99" s="73" t="s">
        <v>32</v>
      </c>
      <c r="AD99" s="73" t="n">
        <v>4</v>
      </c>
      <c r="AE99" s="73" t="s">
        <v>32</v>
      </c>
      <c r="AF99" s="73" t="s">
        <v>32</v>
      </c>
      <c r="AG99" s="73" t="s">
        <v>32</v>
      </c>
      <c r="AH99" s="73" t="n">
        <v>2</v>
      </c>
      <c r="AI99" s="73" t="n">
        <v>3</v>
      </c>
      <c r="AJ99" s="73" t="s">
        <v>32</v>
      </c>
      <c r="AK99" s="73" t="n">
        <v>2</v>
      </c>
      <c r="AL99" s="73" t="n">
        <v>1</v>
      </c>
      <c r="AM99" s="73" t="n">
        <v>1</v>
      </c>
      <c r="AN99" s="73" t="n">
        <v>3</v>
      </c>
      <c r="AO99" s="73" t="n">
        <v>3</v>
      </c>
      <c r="AP99" s="73" t="n">
        <v>2</v>
      </c>
      <c r="AQ99" s="73" t="n">
        <v>4</v>
      </c>
      <c r="AR99" s="73" t="s">
        <v>32</v>
      </c>
      <c r="AS99" s="73" t="s">
        <v>32</v>
      </c>
      <c r="AT99" s="73" t="s">
        <v>32</v>
      </c>
      <c r="AU99" s="73" t="s">
        <v>32</v>
      </c>
      <c r="AV99" s="73" t="s">
        <v>32</v>
      </c>
      <c r="AW99" s="73" t="s">
        <v>32</v>
      </c>
      <c r="AX99" s="73" t="s">
        <v>32</v>
      </c>
      <c r="AY99" s="73" t="s">
        <v>32</v>
      </c>
      <c r="AZ99" s="73" t="s">
        <v>32</v>
      </c>
      <c r="BA99" s="73" t="s">
        <v>32</v>
      </c>
      <c r="BB99" s="17" t="s">
        <v>32</v>
      </c>
      <c r="BC99" s="17" t="s">
        <v>32</v>
      </c>
      <c r="BD99" s="17" t="s">
        <v>32</v>
      </c>
      <c r="BE99" s="17" t="s">
        <v>32</v>
      </c>
      <c r="BF99" s="17" t="s">
        <v>32</v>
      </c>
      <c r="BG99" s="17" t="s">
        <v>32</v>
      </c>
      <c r="BH99" s="17" t="s">
        <v>32</v>
      </c>
      <c r="BI99" s="17" t="s">
        <v>32</v>
      </c>
      <c r="BJ99" s="17" t="s">
        <v>32</v>
      </c>
      <c r="BK99" s="17" t="s">
        <v>32</v>
      </c>
      <c r="BL99" s="17" t="s">
        <v>32</v>
      </c>
      <c r="BM99" s="17" t="n">
        <f aca="false">SUM(V99:BL99)</f>
        <v>32</v>
      </c>
      <c r="BN99" s="17" t="n">
        <f aca="false">IF(BM99&lt;1,0,(SUM(V99:BL99))/((43-(COUNTIF(V99:BL99,"N/A")))))</f>
        <v>2.66666666666667</v>
      </c>
      <c r="BO99" s="17"/>
      <c r="BP99" s="17"/>
      <c r="BQ99" s="17"/>
    </row>
    <row r="100" customFormat="false" ht="12.75" hidden="false" customHeight="false" outlineLevel="0" collapsed="false">
      <c r="A100" s="71" t="s">
        <v>392</v>
      </c>
      <c r="B100" s="72" t="s">
        <v>265</v>
      </c>
      <c r="C100" s="73" t="s">
        <v>32</v>
      </c>
      <c r="D100" s="73" t="s">
        <v>32</v>
      </c>
      <c r="E100" s="73" t="s">
        <v>32</v>
      </c>
      <c r="F100" s="73" t="s">
        <v>32</v>
      </c>
      <c r="G100" s="73" t="s">
        <v>32</v>
      </c>
      <c r="H100" s="73" t="s">
        <v>32</v>
      </c>
      <c r="I100" s="73" t="s">
        <v>32</v>
      </c>
      <c r="J100" s="73" t="s">
        <v>32</v>
      </c>
      <c r="K100" s="73" t="s">
        <v>32</v>
      </c>
      <c r="L100" s="73" t="s">
        <v>32</v>
      </c>
      <c r="M100" s="73" t="s">
        <v>32</v>
      </c>
      <c r="N100" s="73" t="s">
        <v>32</v>
      </c>
      <c r="O100" s="73" t="s">
        <v>32</v>
      </c>
      <c r="P100" s="73" t="s">
        <v>32</v>
      </c>
      <c r="Q100" s="17" t="s">
        <v>32</v>
      </c>
      <c r="R100" s="17" t="s">
        <v>32</v>
      </c>
      <c r="S100" s="17" t="s">
        <v>32</v>
      </c>
      <c r="T100" s="17" t="s">
        <v>32</v>
      </c>
      <c r="U100" s="51" t="s">
        <v>32</v>
      </c>
      <c r="V100" s="73" t="s">
        <v>32</v>
      </c>
      <c r="W100" s="73" t="s">
        <v>32</v>
      </c>
      <c r="X100" s="73" t="s">
        <v>32</v>
      </c>
      <c r="Y100" s="73" t="s">
        <v>32</v>
      </c>
      <c r="Z100" s="73" t="s">
        <v>32</v>
      </c>
      <c r="AA100" s="73" t="s">
        <v>32</v>
      </c>
      <c r="AB100" s="73" t="s">
        <v>32</v>
      </c>
      <c r="AC100" s="73" t="s">
        <v>32</v>
      </c>
      <c r="AD100" s="73" t="s">
        <v>32</v>
      </c>
      <c r="AE100" s="73" t="s">
        <v>32</v>
      </c>
      <c r="AF100" s="73" t="s">
        <v>32</v>
      </c>
      <c r="AG100" s="73" t="s">
        <v>32</v>
      </c>
      <c r="AH100" s="73" t="s">
        <v>32</v>
      </c>
      <c r="AI100" s="73" t="s">
        <v>32</v>
      </c>
      <c r="AJ100" s="73" t="s">
        <v>32</v>
      </c>
      <c r="AK100" s="73" t="s">
        <v>32</v>
      </c>
      <c r="AL100" s="73" t="s">
        <v>32</v>
      </c>
      <c r="AM100" s="73" t="s">
        <v>32</v>
      </c>
      <c r="AN100" s="73" t="s">
        <v>32</v>
      </c>
      <c r="AO100" s="73" t="s">
        <v>32</v>
      </c>
      <c r="AP100" s="73" t="s">
        <v>32</v>
      </c>
      <c r="AQ100" s="73" t="s">
        <v>32</v>
      </c>
      <c r="AR100" s="73" t="s">
        <v>32</v>
      </c>
      <c r="AS100" s="73" t="s">
        <v>32</v>
      </c>
      <c r="AT100" s="73" t="s">
        <v>32</v>
      </c>
      <c r="AU100" s="73" t="s">
        <v>32</v>
      </c>
      <c r="AV100" s="73" t="s">
        <v>32</v>
      </c>
      <c r="AW100" s="73" t="s">
        <v>32</v>
      </c>
      <c r="AX100" s="73" t="s">
        <v>32</v>
      </c>
      <c r="AY100" s="73" t="s">
        <v>32</v>
      </c>
      <c r="AZ100" s="73" t="s">
        <v>32</v>
      </c>
      <c r="BA100" s="73" t="s">
        <v>32</v>
      </c>
      <c r="BB100" s="17" t="s">
        <v>32</v>
      </c>
      <c r="BC100" s="17" t="s">
        <v>32</v>
      </c>
      <c r="BD100" s="17" t="s">
        <v>32</v>
      </c>
      <c r="BE100" s="17" t="s">
        <v>32</v>
      </c>
      <c r="BF100" s="17" t="s">
        <v>32</v>
      </c>
      <c r="BG100" s="17" t="s">
        <v>32</v>
      </c>
      <c r="BH100" s="17" t="s">
        <v>32</v>
      </c>
      <c r="BI100" s="17" t="s">
        <v>32</v>
      </c>
      <c r="BJ100" s="17" t="s">
        <v>32</v>
      </c>
      <c r="BK100" s="17" t="s">
        <v>32</v>
      </c>
      <c r="BL100" s="17" t="s">
        <v>32</v>
      </c>
      <c r="BM100" s="17" t="n">
        <f aca="false">SUM(V100:BL100)</f>
        <v>0</v>
      </c>
      <c r="BN100" s="17" t="n">
        <f aca="false">IF(BM100&lt;1,0,(SUM(V100:BL100))/((43-(COUNTIF(V100:BL100,"N/A")))))</f>
        <v>0</v>
      </c>
      <c r="BO100" s="17"/>
      <c r="BP100" s="17"/>
      <c r="BQ100" s="17"/>
    </row>
    <row r="101" customFormat="false" ht="12.75" hidden="false" customHeight="false" outlineLevel="0" collapsed="false">
      <c r="A101" s="71" t="s">
        <v>394</v>
      </c>
      <c r="B101" s="72" t="s">
        <v>265</v>
      </c>
      <c r="C101" s="73" t="s">
        <v>32</v>
      </c>
      <c r="D101" s="73" t="s">
        <v>32</v>
      </c>
      <c r="E101" s="73" t="s">
        <v>32</v>
      </c>
      <c r="F101" s="73" t="s">
        <v>32</v>
      </c>
      <c r="G101" s="73" t="s">
        <v>32</v>
      </c>
      <c r="H101" s="73" t="s">
        <v>32</v>
      </c>
      <c r="I101" s="73" t="s">
        <v>32</v>
      </c>
      <c r="J101" s="73" t="s">
        <v>32</v>
      </c>
      <c r="K101" s="73" t="s">
        <v>32</v>
      </c>
      <c r="L101" s="73" t="s">
        <v>32</v>
      </c>
      <c r="M101" s="73" t="s">
        <v>32</v>
      </c>
      <c r="N101" s="73" t="s">
        <v>32</v>
      </c>
      <c r="O101" s="73" t="s">
        <v>32</v>
      </c>
      <c r="P101" s="73" t="s">
        <v>32</v>
      </c>
      <c r="Q101" s="17" t="s">
        <v>32</v>
      </c>
      <c r="R101" s="17" t="s">
        <v>32</v>
      </c>
      <c r="S101" s="17" t="s">
        <v>32</v>
      </c>
      <c r="T101" s="17" t="s">
        <v>32</v>
      </c>
      <c r="U101" s="51" t="s">
        <v>32</v>
      </c>
      <c r="V101" s="73" t="s">
        <v>32</v>
      </c>
      <c r="W101" s="73" t="s">
        <v>32</v>
      </c>
      <c r="X101" s="73" t="s">
        <v>32</v>
      </c>
      <c r="Y101" s="73" t="s">
        <v>32</v>
      </c>
      <c r="Z101" s="73" t="s">
        <v>32</v>
      </c>
      <c r="AA101" s="73" t="s">
        <v>32</v>
      </c>
      <c r="AB101" s="73" t="s">
        <v>32</v>
      </c>
      <c r="AC101" s="73" t="s">
        <v>32</v>
      </c>
      <c r="AD101" s="73" t="s">
        <v>32</v>
      </c>
      <c r="AE101" s="73" t="s">
        <v>32</v>
      </c>
      <c r="AF101" s="73" t="s">
        <v>32</v>
      </c>
      <c r="AG101" s="73" t="s">
        <v>32</v>
      </c>
      <c r="AH101" s="73" t="s">
        <v>32</v>
      </c>
      <c r="AI101" s="73" t="s">
        <v>32</v>
      </c>
      <c r="AJ101" s="73" t="s">
        <v>32</v>
      </c>
      <c r="AK101" s="73" t="s">
        <v>32</v>
      </c>
      <c r="AL101" s="73" t="s">
        <v>32</v>
      </c>
      <c r="AM101" s="73" t="s">
        <v>32</v>
      </c>
      <c r="AN101" s="73" t="s">
        <v>32</v>
      </c>
      <c r="AO101" s="73" t="s">
        <v>32</v>
      </c>
      <c r="AP101" s="73" t="s">
        <v>32</v>
      </c>
      <c r="AQ101" s="73" t="s">
        <v>32</v>
      </c>
      <c r="AR101" s="73" t="s">
        <v>32</v>
      </c>
      <c r="AS101" s="73" t="s">
        <v>32</v>
      </c>
      <c r="AT101" s="73" t="s">
        <v>32</v>
      </c>
      <c r="AU101" s="73" t="s">
        <v>32</v>
      </c>
      <c r="AV101" s="73" t="s">
        <v>32</v>
      </c>
      <c r="AW101" s="73" t="s">
        <v>32</v>
      </c>
      <c r="AX101" s="73" t="s">
        <v>32</v>
      </c>
      <c r="AY101" s="73" t="s">
        <v>32</v>
      </c>
      <c r="AZ101" s="73" t="s">
        <v>32</v>
      </c>
      <c r="BA101" s="73" t="s">
        <v>32</v>
      </c>
      <c r="BB101" s="17" t="s">
        <v>32</v>
      </c>
      <c r="BC101" s="17" t="s">
        <v>32</v>
      </c>
      <c r="BD101" s="17" t="s">
        <v>32</v>
      </c>
      <c r="BE101" s="17" t="s">
        <v>32</v>
      </c>
      <c r="BF101" s="17" t="s">
        <v>32</v>
      </c>
      <c r="BG101" s="17" t="s">
        <v>32</v>
      </c>
      <c r="BH101" s="17" t="s">
        <v>32</v>
      </c>
      <c r="BI101" s="17" t="s">
        <v>32</v>
      </c>
      <c r="BJ101" s="17" t="s">
        <v>32</v>
      </c>
      <c r="BK101" s="17" t="s">
        <v>32</v>
      </c>
      <c r="BL101" s="17" t="s">
        <v>32</v>
      </c>
      <c r="BM101" s="17" t="n">
        <f aca="false">SUM(V101:BL101)</f>
        <v>0</v>
      </c>
      <c r="BN101" s="17" t="n">
        <f aca="false">IF(BM101&lt;1,0,(SUM(V101:BL101))/((43-(COUNTIF(V101:BL101,"N/A")))))</f>
        <v>0</v>
      </c>
      <c r="BO101" s="17"/>
      <c r="BP101" s="17"/>
      <c r="BQ101" s="17"/>
    </row>
    <row r="102" customFormat="false" ht="12.75" hidden="false" customHeight="false" outlineLevel="0" collapsed="false">
      <c r="A102" s="71" t="s">
        <v>396</v>
      </c>
      <c r="B102" s="72" t="s">
        <v>397</v>
      </c>
      <c r="C102" s="73" t="s">
        <v>1596</v>
      </c>
      <c r="D102" s="73" t="s">
        <v>1700</v>
      </c>
      <c r="E102" s="73" t="s">
        <v>1700</v>
      </c>
      <c r="F102" s="73" t="s">
        <v>1700</v>
      </c>
      <c r="G102" s="73" t="s">
        <v>32</v>
      </c>
      <c r="H102" s="73" t="s">
        <v>32</v>
      </c>
      <c r="I102" s="73" t="s">
        <v>32</v>
      </c>
      <c r="J102" s="73" t="s">
        <v>32</v>
      </c>
      <c r="K102" s="73" t="s">
        <v>32</v>
      </c>
      <c r="L102" s="73" t="s">
        <v>32</v>
      </c>
      <c r="M102" s="73" t="s">
        <v>32</v>
      </c>
      <c r="N102" s="73" t="s">
        <v>32</v>
      </c>
      <c r="O102" s="73" t="s">
        <v>32</v>
      </c>
      <c r="P102" s="73" t="s">
        <v>32</v>
      </c>
      <c r="Q102" s="17" t="s">
        <v>32</v>
      </c>
      <c r="R102" s="17" t="s">
        <v>32</v>
      </c>
      <c r="S102" s="17" t="s">
        <v>32</v>
      </c>
      <c r="T102" s="17" t="s">
        <v>32</v>
      </c>
      <c r="U102" s="51" t="s">
        <v>32</v>
      </c>
      <c r="V102" s="73" t="n">
        <v>3</v>
      </c>
      <c r="W102" s="73" t="s">
        <v>32</v>
      </c>
      <c r="X102" s="73" t="s">
        <v>32</v>
      </c>
      <c r="Y102" s="73" t="s">
        <v>32</v>
      </c>
      <c r="Z102" s="73" t="n">
        <v>4</v>
      </c>
      <c r="AA102" s="73" t="s">
        <v>32</v>
      </c>
      <c r="AB102" s="73" t="s">
        <v>32</v>
      </c>
      <c r="AC102" s="73" t="s">
        <v>32</v>
      </c>
      <c r="AD102" s="73" t="n">
        <v>3</v>
      </c>
      <c r="AE102" s="73" t="s">
        <v>32</v>
      </c>
      <c r="AF102" s="73" t="s">
        <v>32</v>
      </c>
      <c r="AG102" s="73" t="s">
        <v>32</v>
      </c>
      <c r="AH102" s="73" t="n">
        <v>4</v>
      </c>
      <c r="AI102" s="73" t="s">
        <v>32</v>
      </c>
      <c r="AJ102" s="73" t="s">
        <v>32</v>
      </c>
      <c r="AK102" s="73" t="s">
        <v>32</v>
      </c>
      <c r="AL102" s="73" t="s">
        <v>32</v>
      </c>
      <c r="AM102" s="73" t="s">
        <v>32</v>
      </c>
      <c r="AN102" s="73" t="s">
        <v>32</v>
      </c>
      <c r="AO102" s="73" t="s">
        <v>32</v>
      </c>
      <c r="AP102" s="73" t="s">
        <v>32</v>
      </c>
      <c r="AQ102" s="73" t="s">
        <v>32</v>
      </c>
      <c r="AR102" s="73" t="s">
        <v>32</v>
      </c>
      <c r="AS102" s="73" t="s">
        <v>32</v>
      </c>
      <c r="AT102" s="73" t="s">
        <v>32</v>
      </c>
      <c r="AU102" s="73" t="s">
        <v>32</v>
      </c>
      <c r="AV102" s="73" t="s">
        <v>32</v>
      </c>
      <c r="AW102" s="73" t="s">
        <v>32</v>
      </c>
      <c r="AX102" s="73" t="s">
        <v>32</v>
      </c>
      <c r="AY102" s="73" t="s">
        <v>32</v>
      </c>
      <c r="AZ102" s="73" t="s">
        <v>32</v>
      </c>
      <c r="BA102" s="73" t="s">
        <v>32</v>
      </c>
      <c r="BB102" s="17" t="s">
        <v>32</v>
      </c>
      <c r="BC102" s="17" t="s">
        <v>32</v>
      </c>
      <c r="BD102" s="17" t="s">
        <v>32</v>
      </c>
      <c r="BE102" s="17" t="s">
        <v>32</v>
      </c>
      <c r="BF102" s="17" t="s">
        <v>32</v>
      </c>
      <c r="BG102" s="17" t="s">
        <v>32</v>
      </c>
      <c r="BH102" s="17" t="s">
        <v>32</v>
      </c>
      <c r="BI102" s="17" t="s">
        <v>32</v>
      </c>
      <c r="BJ102" s="17" t="s">
        <v>32</v>
      </c>
      <c r="BK102" s="17" t="s">
        <v>32</v>
      </c>
      <c r="BL102" s="17" t="s">
        <v>32</v>
      </c>
      <c r="BM102" s="17" t="n">
        <f aca="false">SUM(V102:BL102)</f>
        <v>14</v>
      </c>
      <c r="BN102" s="17" t="n">
        <f aca="false">IF(BM102&lt;1,0,(SUM(V102:BL102))/((43-(COUNTIF(V102:BL102,"N/A")))))</f>
        <v>3.5</v>
      </c>
      <c r="BO102" s="17"/>
      <c r="BP102" s="17"/>
      <c r="BQ102" s="17"/>
    </row>
    <row r="103" customFormat="false" ht="12.75" hidden="false" customHeight="false" outlineLevel="0" collapsed="false">
      <c r="A103" s="71" t="s">
        <v>399</v>
      </c>
      <c r="B103" s="72" t="s">
        <v>397</v>
      </c>
      <c r="C103" s="73" t="s">
        <v>32</v>
      </c>
      <c r="D103" s="73" t="s">
        <v>32</v>
      </c>
      <c r="E103" s="73" t="s">
        <v>32</v>
      </c>
      <c r="F103" s="73" t="s">
        <v>32</v>
      </c>
      <c r="G103" s="73" t="s">
        <v>32</v>
      </c>
      <c r="H103" s="73" t="s">
        <v>32</v>
      </c>
      <c r="I103" s="73" t="s">
        <v>32</v>
      </c>
      <c r="J103" s="73" t="s">
        <v>32</v>
      </c>
      <c r="K103" s="73" t="s">
        <v>32</v>
      </c>
      <c r="L103" s="73" t="s">
        <v>32</v>
      </c>
      <c r="M103" s="73" t="s">
        <v>32</v>
      </c>
      <c r="N103" s="73" t="s">
        <v>32</v>
      </c>
      <c r="O103" s="73" t="s">
        <v>32</v>
      </c>
      <c r="P103" s="73" t="s">
        <v>32</v>
      </c>
      <c r="Q103" s="17" t="s">
        <v>32</v>
      </c>
      <c r="R103" s="17" t="s">
        <v>32</v>
      </c>
      <c r="S103" s="17" t="s">
        <v>32</v>
      </c>
      <c r="T103" s="17" t="s">
        <v>32</v>
      </c>
      <c r="U103" s="51" t="s">
        <v>32</v>
      </c>
      <c r="V103" s="73" t="s">
        <v>32</v>
      </c>
      <c r="W103" s="73" t="s">
        <v>32</v>
      </c>
      <c r="X103" s="73" t="s">
        <v>32</v>
      </c>
      <c r="Y103" s="73" t="s">
        <v>32</v>
      </c>
      <c r="Z103" s="73" t="s">
        <v>32</v>
      </c>
      <c r="AA103" s="73" t="s">
        <v>32</v>
      </c>
      <c r="AB103" s="73" t="s">
        <v>32</v>
      </c>
      <c r="AC103" s="73" t="s">
        <v>32</v>
      </c>
      <c r="AD103" s="73" t="s">
        <v>32</v>
      </c>
      <c r="AE103" s="73" t="s">
        <v>32</v>
      </c>
      <c r="AF103" s="73" t="s">
        <v>32</v>
      </c>
      <c r="AG103" s="73" t="s">
        <v>32</v>
      </c>
      <c r="AH103" s="73" t="s">
        <v>32</v>
      </c>
      <c r="AI103" s="73" t="s">
        <v>32</v>
      </c>
      <c r="AJ103" s="73" t="s">
        <v>32</v>
      </c>
      <c r="AK103" s="73" t="s">
        <v>32</v>
      </c>
      <c r="AL103" s="73" t="s">
        <v>32</v>
      </c>
      <c r="AM103" s="73" t="s">
        <v>32</v>
      </c>
      <c r="AN103" s="73" t="s">
        <v>32</v>
      </c>
      <c r="AO103" s="73" t="s">
        <v>32</v>
      </c>
      <c r="AP103" s="73" t="s">
        <v>32</v>
      </c>
      <c r="AQ103" s="73" t="s">
        <v>32</v>
      </c>
      <c r="AR103" s="73" t="s">
        <v>32</v>
      </c>
      <c r="AS103" s="73" t="s">
        <v>32</v>
      </c>
      <c r="AT103" s="73" t="s">
        <v>32</v>
      </c>
      <c r="AU103" s="73" t="s">
        <v>32</v>
      </c>
      <c r="AV103" s="73" t="s">
        <v>32</v>
      </c>
      <c r="AW103" s="73" t="s">
        <v>32</v>
      </c>
      <c r="AX103" s="73" t="s">
        <v>32</v>
      </c>
      <c r="AY103" s="73" t="s">
        <v>32</v>
      </c>
      <c r="AZ103" s="73" t="s">
        <v>32</v>
      </c>
      <c r="BA103" s="73" t="s">
        <v>32</v>
      </c>
      <c r="BB103" s="17" t="s">
        <v>32</v>
      </c>
      <c r="BC103" s="17" t="s">
        <v>32</v>
      </c>
      <c r="BD103" s="17" t="s">
        <v>32</v>
      </c>
      <c r="BE103" s="17" t="s">
        <v>32</v>
      </c>
      <c r="BF103" s="17" t="s">
        <v>32</v>
      </c>
      <c r="BG103" s="17" t="s">
        <v>32</v>
      </c>
      <c r="BH103" s="17" t="s">
        <v>32</v>
      </c>
      <c r="BI103" s="17" t="s">
        <v>32</v>
      </c>
      <c r="BJ103" s="17" t="s">
        <v>32</v>
      </c>
      <c r="BK103" s="17" t="s">
        <v>32</v>
      </c>
      <c r="BL103" s="17" t="s">
        <v>32</v>
      </c>
      <c r="BM103" s="17" t="n">
        <f aca="false">SUM(V103:BL103)</f>
        <v>0</v>
      </c>
      <c r="BN103" s="17" t="n">
        <f aca="false">IF(BM103&lt;1,0,(SUM(V103:BL103))/((43-(COUNTIF(V103:BL103,"N/A")))))</f>
        <v>0</v>
      </c>
      <c r="BO103" s="17"/>
      <c r="BP103" s="17"/>
      <c r="BQ103" s="17"/>
    </row>
    <row r="104" customFormat="false" ht="12.75" hidden="false" customHeight="false" outlineLevel="0" collapsed="false">
      <c r="A104" s="71" t="s">
        <v>400</v>
      </c>
      <c r="B104" s="72" t="s">
        <v>397</v>
      </c>
      <c r="C104" s="73" t="s">
        <v>1699</v>
      </c>
      <c r="D104" s="73" t="s">
        <v>1611</v>
      </c>
      <c r="E104" s="73" t="s">
        <v>1592</v>
      </c>
      <c r="F104" s="73" t="s">
        <v>1592</v>
      </c>
      <c r="G104" s="73" t="s">
        <v>1592</v>
      </c>
      <c r="H104" s="73" t="s">
        <v>32</v>
      </c>
      <c r="I104" s="73" t="s">
        <v>32</v>
      </c>
      <c r="J104" s="73" t="s">
        <v>32</v>
      </c>
      <c r="K104" s="73" t="s">
        <v>32</v>
      </c>
      <c r="L104" s="73" t="s">
        <v>32</v>
      </c>
      <c r="M104" s="73" t="s">
        <v>32</v>
      </c>
      <c r="N104" s="73" t="s">
        <v>32</v>
      </c>
      <c r="O104" s="73" t="s">
        <v>32</v>
      </c>
      <c r="P104" s="73" t="s">
        <v>32</v>
      </c>
      <c r="Q104" s="17" t="s">
        <v>32</v>
      </c>
      <c r="R104" s="17" t="s">
        <v>32</v>
      </c>
      <c r="S104" s="17" t="s">
        <v>32</v>
      </c>
      <c r="T104" s="17" t="s">
        <v>32</v>
      </c>
      <c r="U104" s="51" t="s">
        <v>32</v>
      </c>
      <c r="V104" s="73" t="n">
        <v>3</v>
      </c>
      <c r="W104" s="73" t="s">
        <v>32</v>
      </c>
      <c r="X104" s="73" t="s">
        <v>32</v>
      </c>
      <c r="Y104" s="73" t="s">
        <v>32</v>
      </c>
      <c r="Z104" s="73" t="n">
        <v>4</v>
      </c>
      <c r="AA104" s="73" t="s">
        <v>32</v>
      </c>
      <c r="AB104" s="73" t="s">
        <v>32</v>
      </c>
      <c r="AC104" s="73" t="s">
        <v>32</v>
      </c>
      <c r="AD104" s="73" t="n">
        <v>3</v>
      </c>
      <c r="AE104" s="73" t="s">
        <v>32</v>
      </c>
      <c r="AF104" s="73" t="s">
        <v>32</v>
      </c>
      <c r="AG104" s="73" t="s">
        <v>32</v>
      </c>
      <c r="AH104" s="73" t="n">
        <v>4</v>
      </c>
      <c r="AI104" s="73" t="s">
        <v>32</v>
      </c>
      <c r="AJ104" s="73" t="s">
        <v>32</v>
      </c>
      <c r="AK104" s="73" t="n">
        <v>5</v>
      </c>
      <c r="AL104" s="73" t="s">
        <v>32</v>
      </c>
      <c r="AM104" s="73" t="s">
        <v>32</v>
      </c>
      <c r="AN104" s="73" t="s">
        <v>32</v>
      </c>
      <c r="AO104" s="73" t="s">
        <v>32</v>
      </c>
      <c r="AP104" s="73" t="s">
        <v>32</v>
      </c>
      <c r="AQ104" s="73" t="s">
        <v>32</v>
      </c>
      <c r="AR104" s="73" t="s">
        <v>32</v>
      </c>
      <c r="AS104" s="73" t="s">
        <v>32</v>
      </c>
      <c r="AT104" s="73" t="s">
        <v>32</v>
      </c>
      <c r="AU104" s="73" t="s">
        <v>32</v>
      </c>
      <c r="AV104" s="73" t="s">
        <v>32</v>
      </c>
      <c r="AW104" s="73" t="s">
        <v>32</v>
      </c>
      <c r="AX104" s="73" t="s">
        <v>32</v>
      </c>
      <c r="AY104" s="73" t="s">
        <v>32</v>
      </c>
      <c r="AZ104" s="73" t="s">
        <v>32</v>
      </c>
      <c r="BA104" s="73" t="s">
        <v>32</v>
      </c>
      <c r="BB104" s="17" t="s">
        <v>32</v>
      </c>
      <c r="BC104" s="17" t="s">
        <v>32</v>
      </c>
      <c r="BD104" s="17" t="s">
        <v>32</v>
      </c>
      <c r="BE104" s="17" t="s">
        <v>32</v>
      </c>
      <c r="BF104" s="17" t="s">
        <v>32</v>
      </c>
      <c r="BG104" s="17" t="s">
        <v>32</v>
      </c>
      <c r="BH104" s="17" t="s">
        <v>32</v>
      </c>
      <c r="BI104" s="17" t="s">
        <v>32</v>
      </c>
      <c r="BJ104" s="17" t="s">
        <v>32</v>
      </c>
      <c r="BK104" s="17" t="s">
        <v>32</v>
      </c>
      <c r="BL104" s="17" t="s">
        <v>32</v>
      </c>
      <c r="BM104" s="17" t="n">
        <f aca="false">SUM(V104:BL104)</f>
        <v>19</v>
      </c>
      <c r="BN104" s="17" t="n">
        <f aca="false">IF(BM104&lt;1,0,(SUM(V104:BL104))/((43-(COUNTIF(V104:BL104,"N/A")))))</f>
        <v>3.8</v>
      </c>
      <c r="BO104" s="17"/>
      <c r="BP104" s="17"/>
      <c r="BQ104" s="17"/>
    </row>
    <row r="105" customFormat="false" ht="12.75" hidden="false" customHeight="false" outlineLevel="0" collapsed="false">
      <c r="A105" s="71" t="s">
        <v>402</v>
      </c>
      <c r="B105" s="72" t="s">
        <v>397</v>
      </c>
      <c r="C105" s="73" t="s">
        <v>1705</v>
      </c>
      <c r="D105" s="73" t="s">
        <v>1700</v>
      </c>
      <c r="E105" s="73" t="s">
        <v>1706</v>
      </c>
      <c r="F105" s="73" t="s">
        <v>1705</v>
      </c>
      <c r="G105" s="73" t="s">
        <v>1600</v>
      </c>
      <c r="H105" s="73" t="s">
        <v>1705</v>
      </c>
      <c r="I105" s="73" t="s">
        <v>1705</v>
      </c>
      <c r="J105" s="73" t="s">
        <v>1705</v>
      </c>
      <c r="K105" s="73" t="s">
        <v>1703</v>
      </c>
      <c r="L105" s="73" t="s">
        <v>1703</v>
      </c>
      <c r="M105" s="73" t="s">
        <v>1703</v>
      </c>
      <c r="N105" s="73" t="s">
        <v>1705</v>
      </c>
      <c r="O105" s="73" t="s">
        <v>32</v>
      </c>
      <c r="P105" s="73" t="s">
        <v>32</v>
      </c>
      <c r="Q105" s="17" t="s">
        <v>32</v>
      </c>
      <c r="R105" s="17" t="s">
        <v>32</v>
      </c>
      <c r="S105" s="17" t="s">
        <v>32</v>
      </c>
      <c r="T105" s="17" t="s">
        <v>32</v>
      </c>
      <c r="U105" s="51" t="s">
        <v>32</v>
      </c>
      <c r="V105" s="73" t="n">
        <v>5</v>
      </c>
      <c r="W105" s="73" t="s">
        <v>32</v>
      </c>
      <c r="X105" s="73" t="s">
        <v>32</v>
      </c>
      <c r="Y105" s="73" t="s">
        <v>32</v>
      </c>
      <c r="Z105" s="73" t="n">
        <v>4</v>
      </c>
      <c r="AA105" s="73" t="s">
        <v>32</v>
      </c>
      <c r="AB105" s="73" t="s">
        <v>32</v>
      </c>
      <c r="AC105" s="73" t="s">
        <v>32</v>
      </c>
      <c r="AD105" s="73" t="n">
        <v>3</v>
      </c>
      <c r="AE105" s="73" t="s">
        <v>32</v>
      </c>
      <c r="AF105" s="73" t="s">
        <v>32</v>
      </c>
      <c r="AG105" s="73" t="s">
        <v>32</v>
      </c>
      <c r="AH105" s="73" t="n">
        <v>5</v>
      </c>
      <c r="AI105" s="73" t="s">
        <v>32</v>
      </c>
      <c r="AJ105" s="73" t="s">
        <v>32</v>
      </c>
      <c r="AK105" s="73" t="n">
        <v>1</v>
      </c>
      <c r="AL105" s="73" t="s">
        <v>32</v>
      </c>
      <c r="AM105" s="73" t="s">
        <v>32</v>
      </c>
      <c r="AN105" s="73" t="n">
        <v>1</v>
      </c>
      <c r="AO105" s="73" t="s">
        <v>32</v>
      </c>
      <c r="AP105" s="73" t="s">
        <v>32</v>
      </c>
      <c r="AQ105" s="73" t="n">
        <v>4</v>
      </c>
      <c r="AR105" s="73" t="s">
        <v>32</v>
      </c>
      <c r="AS105" s="73" t="s">
        <v>32</v>
      </c>
      <c r="AT105" s="73" t="s">
        <v>32</v>
      </c>
      <c r="AU105" s="73" t="n">
        <v>3</v>
      </c>
      <c r="AV105" s="73" t="s">
        <v>32</v>
      </c>
      <c r="AW105" s="73" t="n">
        <v>4</v>
      </c>
      <c r="AX105" s="73" t="s">
        <v>32</v>
      </c>
      <c r="AY105" s="73" t="s">
        <v>32</v>
      </c>
      <c r="AZ105" s="73" t="n">
        <v>3</v>
      </c>
      <c r="BA105" s="73" t="s">
        <v>32</v>
      </c>
      <c r="BB105" s="17" t="n">
        <v>5</v>
      </c>
      <c r="BC105" s="17" t="s">
        <v>32</v>
      </c>
      <c r="BD105" s="17" t="n">
        <v>3</v>
      </c>
      <c r="BE105" s="17" t="s">
        <v>32</v>
      </c>
      <c r="BF105" s="17" t="s">
        <v>32</v>
      </c>
      <c r="BG105" s="17" t="s">
        <v>32</v>
      </c>
      <c r="BH105" s="17" t="s">
        <v>32</v>
      </c>
      <c r="BI105" s="17" t="s">
        <v>32</v>
      </c>
      <c r="BJ105" s="17" t="s">
        <v>32</v>
      </c>
      <c r="BK105" s="17" t="s">
        <v>32</v>
      </c>
      <c r="BL105" s="17" t="s">
        <v>32</v>
      </c>
      <c r="BM105" s="17" t="n">
        <f aca="false">SUM(V105:BL105)</f>
        <v>41</v>
      </c>
      <c r="BN105" s="17" t="n">
        <f aca="false">IF(BM105&lt;1,0,(SUM(V105:BL105))/((43-(COUNTIF(V105:BL105,"N/A")))))</f>
        <v>3.41666666666667</v>
      </c>
      <c r="BO105" s="17"/>
      <c r="BP105" s="17"/>
      <c r="BQ105" s="17"/>
    </row>
    <row r="106" customFormat="false" ht="12.75" hidden="false" customHeight="false" outlineLevel="0" collapsed="false">
      <c r="A106" s="71" t="s">
        <v>404</v>
      </c>
      <c r="B106" s="72" t="s">
        <v>397</v>
      </c>
      <c r="C106" s="73" t="s">
        <v>32</v>
      </c>
      <c r="D106" s="73" t="s">
        <v>32</v>
      </c>
      <c r="E106" s="73" t="s">
        <v>32</v>
      </c>
      <c r="F106" s="73" t="s">
        <v>32</v>
      </c>
      <c r="G106" s="73" t="s">
        <v>32</v>
      </c>
      <c r="H106" s="73" t="s">
        <v>32</v>
      </c>
      <c r="I106" s="73" t="s">
        <v>32</v>
      </c>
      <c r="J106" s="73" t="s">
        <v>32</v>
      </c>
      <c r="K106" s="73" t="s">
        <v>32</v>
      </c>
      <c r="L106" s="73" t="s">
        <v>32</v>
      </c>
      <c r="M106" s="73" t="s">
        <v>32</v>
      </c>
      <c r="N106" s="73" t="s">
        <v>32</v>
      </c>
      <c r="O106" s="73" t="s">
        <v>32</v>
      </c>
      <c r="P106" s="73" t="s">
        <v>32</v>
      </c>
      <c r="Q106" s="17" t="s">
        <v>32</v>
      </c>
      <c r="R106" s="17" t="s">
        <v>32</v>
      </c>
      <c r="S106" s="17" t="s">
        <v>32</v>
      </c>
      <c r="T106" s="17" t="s">
        <v>32</v>
      </c>
      <c r="U106" s="51" t="s">
        <v>32</v>
      </c>
      <c r="V106" s="73" t="s">
        <v>32</v>
      </c>
      <c r="W106" s="73" t="s">
        <v>32</v>
      </c>
      <c r="X106" s="73" t="s">
        <v>32</v>
      </c>
      <c r="Y106" s="73" t="s">
        <v>32</v>
      </c>
      <c r="Z106" s="73" t="s">
        <v>32</v>
      </c>
      <c r="AA106" s="73" t="s">
        <v>32</v>
      </c>
      <c r="AB106" s="73" t="s">
        <v>32</v>
      </c>
      <c r="AC106" s="73" t="s">
        <v>32</v>
      </c>
      <c r="AD106" s="73" t="s">
        <v>32</v>
      </c>
      <c r="AE106" s="73" t="s">
        <v>32</v>
      </c>
      <c r="AF106" s="73" t="s">
        <v>32</v>
      </c>
      <c r="AG106" s="73" t="s">
        <v>32</v>
      </c>
      <c r="AH106" s="73" t="s">
        <v>32</v>
      </c>
      <c r="AI106" s="73" t="s">
        <v>32</v>
      </c>
      <c r="AJ106" s="73" t="s">
        <v>32</v>
      </c>
      <c r="AK106" s="73" t="s">
        <v>32</v>
      </c>
      <c r="AL106" s="73" t="s">
        <v>32</v>
      </c>
      <c r="AM106" s="73" t="s">
        <v>32</v>
      </c>
      <c r="AN106" s="73" t="s">
        <v>32</v>
      </c>
      <c r="AO106" s="73" t="s">
        <v>32</v>
      </c>
      <c r="AP106" s="73" t="s">
        <v>32</v>
      </c>
      <c r="AQ106" s="73" t="s">
        <v>32</v>
      </c>
      <c r="AR106" s="73" t="s">
        <v>32</v>
      </c>
      <c r="AS106" s="73" t="s">
        <v>32</v>
      </c>
      <c r="AT106" s="73" t="s">
        <v>32</v>
      </c>
      <c r="AU106" s="73" t="s">
        <v>32</v>
      </c>
      <c r="AV106" s="73" t="s">
        <v>32</v>
      </c>
      <c r="AW106" s="73" t="s">
        <v>32</v>
      </c>
      <c r="AX106" s="73" t="s">
        <v>32</v>
      </c>
      <c r="AY106" s="73" t="s">
        <v>32</v>
      </c>
      <c r="AZ106" s="73" t="s">
        <v>32</v>
      </c>
      <c r="BA106" s="73" t="s">
        <v>32</v>
      </c>
      <c r="BB106" s="17" t="s">
        <v>32</v>
      </c>
      <c r="BC106" s="17" t="s">
        <v>32</v>
      </c>
      <c r="BD106" s="17" t="s">
        <v>32</v>
      </c>
      <c r="BE106" s="17" t="s">
        <v>32</v>
      </c>
      <c r="BF106" s="17" t="s">
        <v>32</v>
      </c>
      <c r="BG106" s="17" t="s">
        <v>32</v>
      </c>
      <c r="BH106" s="17" t="s">
        <v>32</v>
      </c>
      <c r="BI106" s="17" t="s">
        <v>32</v>
      </c>
      <c r="BJ106" s="17" t="s">
        <v>32</v>
      </c>
      <c r="BK106" s="17" t="s">
        <v>32</v>
      </c>
      <c r="BL106" s="17" t="s">
        <v>32</v>
      </c>
      <c r="BM106" s="17" t="n">
        <f aca="false">SUM(V106:BL106)</f>
        <v>0</v>
      </c>
      <c r="BN106" s="17" t="n">
        <f aca="false">IF(BM106&lt;1,0,(SUM(V106:BL106))/((43-(COUNTIF(V106:BL106,"N/A")))))</f>
        <v>0</v>
      </c>
      <c r="BO106" s="17"/>
      <c r="BP106" s="17"/>
      <c r="BQ106" s="17"/>
    </row>
    <row r="107" customFormat="false" ht="12.75" hidden="false" customHeight="false" outlineLevel="0" collapsed="false">
      <c r="A107" s="71" t="s">
        <v>405</v>
      </c>
      <c r="B107" s="72" t="s">
        <v>397</v>
      </c>
      <c r="C107" s="73" t="s">
        <v>32</v>
      </c>
      <c r="D107" s="73" t="s">
        <v>32</v>
      </c>
      <c r="E107" s="73" t="s">
        <v>32</v>
      </c>
      <c r="F107" s="73" t="s">
        <v>32</v>
      </c>
      <c r="G107" s="73" t="s">
        <v>32</v>
      </c>
      <c r="H107" s="73" t="s">
        <v>32</v>
      </c>
      <c r="I107" s="73" t="s">
        <v>32</v>
      </c>
      <c r="J107" s="73" t="s">
        <v>32</v>
      </c>
      <c r="K107" s="73" t="s">
        <v>32</v>
      </c>
      <c r="L107" s="73" t="s">
        <v>32</v>
      </c>
      <c r="M107" s="73" t="s">
        <v>32</v>
      </c>
      <c r="N107" s="73" t="s">
        <v>32</v>
      </c>
      <c r="O107" s="73" t="s">
        <v>32</v>
      </c>
      <c r="P107" s="73" t="s">
        <v>32</v>
      </c>
      <c r="Q107" s="17" t="s">
        <v>32</v>
      </c>
      <c r="R107" s="17" t="s">
        <v>32</v>
      </c>
      <c r="S107" s="17" t="s">
        <v>32</v>
      </c>
      <c r="T107" s="17" t="s">
        <v>32</v>
      </c>
      <c r="U107" s="51" t="s">
        <v>32</v>
      </c>
      <c r="V107" s="73" t="s">
        <v>32</v>
      </c>
      <c r="W107" s="73" t="s">
        <v>32</v>
      </c>
      <c r="X107" s="73" t="s">
        <v>32</v>
      </c>
      <c r="Y107" s="73" t="s">
        <v>32</v>
      </c>
      <c r="Z107" s="73" t="s">
        <v>32</v>
      </c>
      <c r="AA107" s="73" t="s">
        <v>32</v>
      </c>
      <c r="AB107" s="73" t="s">
        <v>32</v>
      </c>
      <c r="AC107" s="73" t="s">
        <v>32</v>
      </c>
      <c r="AD107" s="73" t="s">
        <v>32</v>
      </c>
      <c r="AE107" s="73" t="s">
        <v>32</v>
      </c>
      <c r="AF107" s="73" t="s">
        <v>32</v>
      </c>
      <c r="AG107" s="73" t="s">
        <v>32</v>
      </c>
      <c r="AH107" s="73" t="s">
        <v>32</v>
      </c>
      <c r="AI107" s="73" t="s">
        <v>32</v>
      </c>
      <c r="AJ107" s="73" t="s">
        <v>32</v>
      </c>
      <c r="AK107" s="73" t="s">
        <v>32</v>
      </c>
      <c r="AL107" s="73" t="s">
        <v>32</v>
      </c>
      <c r="AM107" s="73" t="s">
        <v>32</v>
      </c>
      <c r="AN107" s="73" t="s">
        <v>32</v>
      </c>
      <c r="AO107" s="73" t="s">
        <v>32</v>
      </c>
      <c r="AP107" s="73" t="s">
        <v>32</v>
      </c>
      <c r="AQ107" s="73" t="s">
        <v>32</v>
      </c>
      <c r="AR107" s="73" t="s">
        <v>32</v>
      </c>
      <c r="AS107" s="73" t="s">
        <v>32</v>
      </c>
      <c r="AT107" s="73" t="s">
        <v>32</v>
      </c>
      <c r="AU107" s="73" t="s">
        <v>32</v>
      </c>
      <c r="AV107" s="73" t="s">
        <v>32</v>
      </c>
      <c r="AW107" s="73" t="s">
        <v>32</v>
      </c>
      <c r="AX107" s="73" t="s">
        <v>32</v>
      </c>
      <c r="AY107" s="73" t="s">
        <v>32</v>
      </c>
      <c r="AZ107" s="73" t="s">
        <v>32</v>
      </c>
      <c r="BA107" s="73" t="s">
        <v>32</v>
      </c>
      <c r="BB107" s="17" t="s">
        <v>32</v>
      </c>
      <c r="BC107" s="17" t="s">
        <v>32</v>
      </c>
      <c r="BD107" s="17" t="s">
        <v>32</v>
      </c>
      <c r="BE107" s="17" t="s">
        <v>32</v>
      </c>
      <c r="BF107" s="17" t="s">
        <v>32</v>
      </c>
      <c r="BG107" s="17" t="s">
        <v>32</v>
      </c>
      <c r="BH107" s="17" t="s">
        <v>32</v>
      </c>
      <c r="BI107" s="17" t="s">
        <v>32</v>
      </c>
      <c r="BJ107" s="17" t="s">
        <v>32</v>
      </c>
      <c r="BK107" s="17" t="s">
        <v>32</v>
      </c>
      <c r="BL107" s="17" t="s">
        <v>32</v>
      </c>
      <c r="BM107" s="17" t="n">
        <f aca="false">SUM(V107:BL107)</f>
        <v>0</v>
      </c>
      <c r="BN107" s="17" t="n">
        <f aca="false">IF(BM107&lt;1,0,(SUM(V107:BL107))/((43-(COUNTIF(V107:BL107,"N/A")))))</f>
        <v>0</v>
      </c>
      <c r="BO107" s="17"/>
      <c r="BP107" s="17"/>
      <c r="BQ107" s="17"/>
    </row>
    <row r="108" customFormat="false" ht="12.75" hidden="false" customHeight="false" outlineLevel="0" collapsed="false">
      <c r="A108" s="71" t="s">
        <v>406</v>
      </c>
      <c r="B108" s="72" t="s">
        <v>397</v>
      </c>
      <c r="C108" s="73" t="s">
        <v>1707</v>
      </c>
      <c r="D108" s="73" t="s">
        <v>1708</v>
      </c>
      <c r="E108" s="73" t="s">
        <v>1709</v>
      </c>
      <c r="F108" s="73" t="s">
        <v>1706</v>
      </c>
      <c r="G108" s="73" t="s">
        <v>1710</v>
      </c>
      <c r="H108" s="73" t="s">
        <v>32</v>
      </c>
      <c r="I108" s="73" t="s">
        <v>32</v>
      </c>
      <c r="J108" s="73" t="s">
        <v>32</v>
      </c>
      <c r="K108" s="73" t="s">
        <v>32</v>
      </c>
      <c r="L108" s="73" t="s">
        <v>32</v>
      </c>
      <c r="M108" s="73" t="s">
        <v>32</v>
      </c>
      <c r="N108" s="73" t="s">
        <v>32</v>
      </c>
      <c r="O108" s="73" t="s">
        <v>32</v>
      </c>
      <c r="P108" s="73" t="s">
        <v>32</v>
      </c>
      <c r="Q108" s="17" t="s">
        <v>32</v>
      </c>
      <c r="R108" s="17" t="s">
        <v>32</v>
      </c>
      <c r="S108" s="17" t="s">
        <v>32</v>
      </c>
      <c r="T108" s="17" t="s">
        <v>32</v>
      </c>
      <c r="U108" s="51" t="s">
        <v>32</v>
      </c>
      <c r="V108" s="73" t="n">
        <v>1</v>
      </c>
      <c r="W108" s="73" t="s">
        <v>32</v>
      </c>
      <c r="X108" s="73" t="s">
        <v>32</v>
      </c>
      <c r="Y108" s="73" t="s">
        <v>32</v>
      </c>
      <c r="Z108" s="73" t="n">
        <v>0</v>
      </c>
      <c r="AA108" s="73" t="s">
        <v>32</v>
      </c>
      <c r="AB108" s="73" t="s">
        <v>32</v>
      </c>
      <c r="AC108" s="73" t="s">
        <v>32</v>
      </c>
      <c r="AD108" s="73" t="n">
        <v>1</v>
      </c>
      <c r="AE108" s="73" t="s">
        <v>32</v>
      </c>
      <c r="AF108" s="73" t="s">
        <v>32</v>
      </c>
      <c r="AG108" s="73" t="s">
        <v>32</v>
      </c>
      <c r="AH108" s="73" t="n">
        <v>0</v>
      </c>
      <c r="AI108" s="73" t="s">
        <v>32</v>
      </c>
      <c r="AJ108" s="73" t="s">
        <v>32</v>
      </c>
      <c r="AK108" s="73" t="s">
        <v>32</v>
      </c>
      <c r="AL108" s="73" t="s">
        <v>32</v>
      </c>
      <c r="AM108" s="73" t="s">
        <v>32</v>
      </c>
      <c r="AN108" s="73" t="s">
        <v>32</v>
      </c>
      <c r="AO108" s="73" t="s">
        <v>32</v>
      </c>
      <c r="AP108" s="73" t="s">
        <v>32</v>
      </c>
      <c r="AQ108" s="73" t="s">
        <v>32</v>
      </c>
      <c r="AR108" s="73" t="s">
        <v>32</v>
      </c>
      <c r="AS108" s="73" t="s">
        <v>32</v>
      </c>
      <c r="AT108" s="73" t="s">
        <v>32</v>
      </c>
      <c r="AU108" s="73" t="s">
        <v>32</v>
      </c>
      <c r="AV108" s="73" t="s">
        <v>32</v>
      </c>
      <c r="AW108" s="73" t="s">
        <v>32</v>
      </c>
      <c r="AX108" s="73" t="s">
        <v>32</v>
      </c>
      <c r="AY108" s="73" t="s">
        <v>32</v>
      </c>
      <c r="AZ108" s="73" t="s">
        <v>32</v>
      </c>
      <c r="BA108" s="73" t="s">
        <v>32</v>
      </c>
      <c r="BB108" s="17" t="s">
        <v>32</v>
      </c>
      <c r="BC108" s="17" t="s">
        <v>32</v>
      </c>
      <c r="BD108" s="17" t="s">
        <v>32</v>
      </c>
      <c r="BE108" s="17" t="s">
        <v>32</v>
      </c>
      <c r="BF108" s="17" t="s">
        <v>32</v>
      </c>
      <c r="BG108" s="17" t="s">
        <v>32</v>
      </c>
      <c r="BH108" s="17" t="s">
        <v>32</v>
      </c>
      <c r="BI108" s="17" t="s">
        <v>32</v>
      </c>
      <c r="BJ108" s="17" t="s">
        <v>32</v>
      </c>
      <c r="BK108" s="17" t="s">
        <v>32</v>
      </c>
      <c r="BL108" s="17" t="s">
        <v>32</v>
      </c>
      <c r="BM108" s="17" t="n">
        <f aca="false">SUM(V108:BL108)</f>
        <v>2</v>
      </c>
      <c r="BN108" s="17" t="n">
        <f aca="false">IF(BM108&lt;1,0,(SUM(V108:BL108))/((43-(COUNTIF(V108:BL108,"N/A")))))</f>
        <v>0.5</v>
      </c>
      <c r="BO108" s="17"/>
      <c r="BP108" s="17"/>
      <c r="BQ108" s="17"/>
    </row>
    <row r="109" customFormat="false" ht="12.75" hidden="false" customHeight="false" outlineLevel="0" collapsed="false">
      <c r="A109" s="71" t="s">
        <v>411</v>
      </c>
      <c r="B109" s="72" t="s">
        <v>397</v>
      </c>
      <c r="C109" s="73" t="s">
        <v>1707</v>
      </c>
      <c r="D109" s="73" t="s">
        <v>1707</v>
      </c>
      <c r="E109" s="73" t="s">
        <v>1707</v>
      </c>
      <c r="F109" s="73" t="s">
        <v>1707</v>
      </c>
      <c r="G109" s="73" t="s">
        <v>1707</v>
      </c>
      <c r="H109" s="73" t="s">
        <v>1707</v>
      </c>
      <c r="I109" s="73" t="s">
        <v>1708</v>
      </c>
      <c r="J109" s="73" t="s">
        <v>1711</v>
      </c>
      <c r="K109" s="73" t="s">
        <v>1711</v>
      </c>
      <c r="L109" s="73" t="s">
        <v>32</v>
      </c>
      <c r="M109" s="73" t="s">
        <v>32</v>
      </c>
      <c r="N109" s="73" t="s">
        <v>32</v>
      </c>
      <c r="O109" s="73" t="s">
        <v>32</v>
      </c>
      <c r="P109" s="73" t="s">
        <v>32</v>
      </c>
      <c r="Q109" s="17" t="s">
        <v>32</v>
      </c>
      <c r="R109" s="17" t="s">
        <v>32</v>
      </c>
      <c r="S109" s="17" t="s">
        <v>32</v>
      </c>
      <c r="T109" s="17" t="s">
        <v>32</v>
      </c>
      <c r="U109" s="51" t="s">
        <v>32</v>
      </c>
      <c r="V109" s="73" t="n">
        <v>1</v>
      </c>
      <c r="W109" s="73" t="s">
        <v>32</v>
      </c>
      <c r="X109" s="73" t="s">
        <v>32</v>
      </c>
      <c r="Y109" s="73" t="s">
        <v>32</v>
      </c>
      <c r="Z109" s="73" t="n">
        <v>1</v>
      </c>
      <c r="AA109" s="73" t="s">
        <v>32</v>
      </c>
      <c r="AB109" s="73" t="s">
        <v>32</v>
      </c>
      <c r="AC109" s="73" t="s">
        <v>32</v>
      </c>
      <c r="AD109" s="73" t="n">
        <v>1</v>
      </c>
      <c r="AE109" s="73" t="s">
        <v>32</v>
      </c>
      <c r="AF109" s="73" t="s">
        <v>32</v>
      </c>
      <c r="AG109" s="73" t="s">
        <v>32</v>
      </c>
      <c r="AH109" s="73" t="n">
        <v>0</v>
      </c>
      <c r="AI109" s="73" t="s">
        <v>32</v>
      </c>
      <c r="AJ109" s="73" t="s">
        <v>32</v>
      </c>
      <c r="AK109" s="73" t="n">
        <v>0</v>
      </c>
      <c r="AL109" s="73" t="s">
        <v>32</v>
      </c>
      <c r="AM109" s="73" t="s">
        <v>32</v>
      </c>
      <c r="AN109" s="73" t="n">
        <v>0</v>
      </c>
      <c r="AO109" s="73" t="s">
        <v>32</v>
      </c>
      <c r="AP109" s="73" t="s">
        <v>32</v>
      </c>
      <c r="AQ109" s="73" t="n">
        <v>0</v>
      </c>
      <c r="AR109" s="73" t="s">
        <v>32</v>
      </c>
      <c r="AS109" s="73" t="s">
        <v>32</v>
      </c>
      <c r="AT109" s="73" t="s">
        <v>32</v>
      </c>
      <c r="AU109" s="73" t="n">
        <v>0</v>
      </c>
      <c r="AV109" s="73" t="s">
        <v>32</v>
      </c>
      <c r="AW109" s="73" t="n">
        <v>0</v>
      </c>
      <c r="AX109" s="73" t="s">
        <v>32</v>
      </c>
      <c r="AY109" s="73" t="s">
        <v>32</v>
      </c>
      <c r="AZ109" s="73" t="s">
        <v>32</v>
      </c>
      <c r="BA109" s="73" t="s">
        <v>32</v>
      </c>
      <c r="BB109" s="17" t="s">
        <v>32</v>
      </c>
      <c r="BC109" s="17" t="s">
        <v>32</v>
      </c>
      <c r="BD109" s="17" t="s">
        <v>32</v>
      </c>
      <c r="BE109" s="17" t="s">
        <v>32</v>
      </c>
      <c r="BF109" s="17" t="s">
        <v>32</v>
      </c>
      <c r="BG109" s="17" t="s">
        <v>32</v>
      </c>
      <c r="BH109" s="17" t="s">
        <v>32</v>
      </c>
      <c r="BI109" s="17" t="s">
        <v>32</v>
      </c>
      <c r="BJ109" s="17" t="s">
        <v>32</v>
      </c>
      <c r="BK109" s="17" t="s">
        <v>32</v>
      </c>
      <c r="BL109" s="17" t="s">
        <v>32</v>
      </c>
      <c r="BM109" s="17" t="n">
        <f aca="false">SUM(V109:BL109)</f>
        <v>3</v>
      </c>
      <c r="BN109" s="17" t="n">
        <f aca="false">IF(BM109&lt;1,0,(SUM(V109:BL109))/((43-(COUNTIF(V109:BL109,"N/A")))))</f>
        <v>0.333333333333333</v>
      </c>
      <c r="BO109" s="17"/>
      <c r="BP109" s="17"/>
      <c r="BQ109" s="17"/>
    </row>
    <row r="110" customFormat="false" ht="12.75" hidden="false" customHeight="false" outlineLevel="0" collapsed="false">
      <c r="A110" s="71" t="s">
        <v>416</v>
      </c>
      <c r="B110" s="72" t="s">
        <v>397</v>
      </c>
      <c r="C110" s="73" t="s">
        <v>1699</v>
      </c>
      <c r="D110" s="73" t="s">
        <v>1699</v>
      </c>
      <c r="E110" s="73" t="s">
        <v>1699</v>
      </c>
      <c r="F110" s="73" t="s">
        <v>1707</v>
      </c>
      <c r="G110" s="73" t="s">
        <v>1707</v>
      </c>
      <c r="H110" s="73" t="s">
        <v>1707</v>
      </c>
      <c r="I110" s="73" t="s">
        <v>1707</v>
      </c>
      <c r="J110" s="73" t="s">
        <v>1702</v>
      </c>
      <c r="K110" s="73" t="s">
        <v>32</v>
      </c>
      <c r="L110" s="73" t="s">
        <v>32</v>
      </c>
      <c r="M110" s="73" t="s">
        <v>32</v>
      </c>
      <c r="N110" s="73" t="s">
        <v>32</v>
      </c>
      <c r="O110" s="73" t="s">
        <v>32</v>
      </c>
      <c r="P110" s="73" t="s">
        <v>32</v>
      </c>
      <c r="Q110" s="17" t="s">
        <v>32</v>
      </c>
      <c r="R110" s="17" t="s">
        <v>32</v>
      </c>
      <c r="S110" s="17" t="s">
        <v>32</v>
      </c>
      <c r="T110" s="17" t="s">
        <v>32</v>
      </c>
      <c r="U110" s="51" t="s">
        <v>32</v>
      </c>
      <c r="V110" s="73" t="n">
        <v>2</v>
      </c>
      <c r="W110" s="73" t="n">
        <v>2</v>
      </c>
      <c r="X110" s="73" t="s">
        <v>32</v>
      </c>
      <c r="Y110" s="73" t="s">
        <v>32</v>
      </c>
      <c r="Z110" s="73" t="n">
        <v>0</v>
      </c>
      <c r="AA110" s="73" t="s">
        <v>32</v>
      </c>
      <c r="AB110" s="73" t="s">
        <v>32</v>
      </c>
      <c r="AC110" s="73" t="s">
        <v>32</v>
      </c>
      <c r="AD110" s="73" t="n">
        <v>0</v>
      </c>
      <c r="AE110" s="73" t="s">
        <v>32</v>
      </c>
      <c r="AF110" s="73" t="s">
        <v>32</v>
      </c>
      <c r="AG110" s="73" t="s">
        <v>32</v>
      </c>
      <c r="AH110" s="73" t="n">
        <v>1</v>
      </c>
      <c r="AI110" s="73" t="s">
        <v>32</v>
      </c>
      <c r="AJ110" s="73" t="s">
        <v>32</v>
      </c>
      <c r="AK110" s="73" t="n">
        <v>1</v>
      </c>
      <c r="AL110" s="73" t="s">
        <v>32</v>
      </c>
      <c r="AM110" s="73" t="s">
        <v>32</v>
      </c>
      <c r="AN110" s="73" t="n">
        <v>2</v>
      </c>
      <c r="AO110" s="73" t="s">
        <v>32</v>
      </c>
      <c r="AP110" s="73" t="s">
        <v>32</v>
      </c>
      <c r="AQ110" s="73" t="n">
        <v>0</v>
      </c>
      <c r="AR110" s="73" t="s">
        <v>32</v>
      </c>
      <c r="AS110" s="73" t="s">
        <v>32</v>
      </c>
      <c r="AT110" s="73" t="s">
        <v>32</v>
      </c>
      <c r="AU110" s="73" t="n">
        <v>0</v>
      </c>
      <c r="AV110" s="73" t="s">
        <v>32</v>
      </c>
      <c r="AW110" s="73" t="s">
        <v>32</v>
      </c>
      <c r="AX110" s="73" t="s">
        <v>32</v>
      </c>
      <c r="AY110" s="73" t="s">
        <v>32</v>
      </c>
      <c r="AZ110" s="73" t="s">
        <v>32</v>
      </c>
      <c r="BA110" s="73" t="s">
        <v>32</v>
      </c>
      <c r="BB110" s="17" t="s">
        <v>32</v>
      </c>
      <c r="BC110" s="17" t="s">
        <v>32</v>
      </c>
      <c r="BD110" s="17" t="s">
        <v>32</v>
      </c>
      <c r="BE110" s="17" t="s">
        <v>32</v>
      </c>
      <c r="BF110" s="17" t="s">
        <v>32</v>
      </c>
      <c r="BG110" s="17" t="s">
        <v>32</v>
      </c>
      <c r="BH110" s="17" t="s">
        <v>32</v>
      </c>
      <c r="BI110" s="17" t="s">
        <v>32</v>
      </c>
      <c r="BJ110" s="17" t="s">
        <v>32</v>
      </c>
      <c r="BK110" s="17" t="s">
        <v>32</v>
      </c>
      <c r="BL110" s="17" t="s">
        <v>32</v>
      </c>
      <c r="BM110" s="17" t="n">
        <f aca="false">SUM(V110:BL110)</f>
        <v>8</v>
      </c>
      <c r="BN110" s="17" t="n">
        <f aca="false">IF(BM110&lt;1,0,(SUM(V110:BL110))/((43-(COUNTIF(V110:BL110,"N/A")))))</f>
        <v>0.888888888888889</v>
      </c>
      <c r="BO110" s="17"/>
      <c r="BP110" s="17"/>
      <c r="BQ110" s="17"/>
    </row>
    <row r="111" customFormat="false" ht="12.75" hidden="false" customHeight="false" outlineLevel="0" collapsed="false">
      <c r="A111" s="71" t="s">
        <v>419</v>
      </c>
      <c r="B111" s="72" t="s">
        <v>397</v>
      </c>
      <c r="C111" s="73" t="s">
        <v>1702</v>
      </c>
      <c r="D111" s="73" t="s">
        <v>1699</v>
      </c>
      <c r="E111" s="73" t="s">
        <v>1610</v>
      </c>
      <c r="F111" s="73" t="s">
        <v>1711</v>
      </c>
      <c r="G111" s="73" t="s">
        <v>32</v>
      </c>
      <c r="H111" s="73" t="s">
        <v>32</v>
      </c>
      <c r="I111" s="73" t="s">
        <v>32</v>
      </c>
      <c r="J111" s="73" t="s">
        <v>32</v>
      </c>
      <c r="K111" s="73" t="s">
        <v>32</v>
      </c>
      <c r="L111" s="73" t="s">
        <v>32</v>
      </c>
      <c r="M111" s="73" t="s">
        <v>32</v>
      </c>
      <c r="N111" s="73" t="s">
        <v>32</v>
      </c>
      <c r="O111" s="73" t="s">
        <v>32</v>
      </c>
      <c r="P111" s="73" t="s">
        <v>32</v>
      </c>
      <c r="Q111" s="17" t="s">
        <v>32</v>
      </c>
      <c r="R111" s="17" t="s">
        <v>32</v>
      </c>
      <c r="S111" s="17" t="s">
        <v>32</v>
      </c>
      <c r="T111" s="17" t="s">
        <v>32</v>
      </c>
      <c r="U111" s="51" t="s">
        <v>32</v>
      </c>
      <c r="V111" s="73" t="n">
        <v>0</v>
      </c>
      <c r="W111" s="73" t="s">
        <v>32</v>
      </c>
      <c r="X111" s="73" t="s">
        <v>32</v>
      </c>
      <c r="Y111" s="73" t="s">
        <v>32</v>
      </c>
      <c r="Z111" s="73" t="n">
        <v>2</v>
      </c>
      <c r="AA111" s="73" t="n">
        <v>2</v>
      </c>
      <c r="AB111" s="73" t="s">
        <v>32</v>
      </c>
      <c r="AC111" s="73" t="s">
        <v>32</v>
      </c>
      <c r="AD111" s="73" t="n">
        <v>0</v>
      </c>
      <c r="AE111" s="73" t="s">
        <v>32</v>
      </c>
      <c r="AF111" s="73" t="s">
        <v>32</v>
      </c>
      <c r="AG111" s="73" t="s">
        <v>32</v>
      </c>
      <c r="AH111" s="73" t="n">
        <v>0</v>
      </c>
      <c r="AI111" s="73" t="s">
        <v>32</v>
      </c>
      <c r="AJ111" s="73" t="s">
        <v>32</v>
      </c>
      <c r="AK111" s="73" t="s">
        <v>32</v>
      </c>
      <c r="AL111" s="73" t="s">
        <v>32</v>
      </c>
      <c r="AM111" s="73" t="s">
        <v>32</v>
      </c>
      <c r="AN111" s="73" t="s">
        <v>32</v>
      </c>
      <c r="AO111" s="73" t="s">
        <v>32</v>
      </c>
      <c r="AP111" s="73" t="s">
        <v>32</v>
      </c>
      <c r="AQ111" s="73" t="s">
        <v>32</v>
      </c>
      <c r="AR111" s="73" t="s">
        <v>32</v>
      </c>
      <c r="AS111" s="73" t="s">
        <v>32</v>
      </c>
      <c r="AT111" s="73" t="s">
        <v>32</v>
      </c>
      <c r="AU111" s="73" t="s">
        <v>32</v>
      </c>
      <c r="AV111" s="73" t="s">
        <v>32</v>
      </c>
      <c r="AW111" s="73" t="s">
        <v>32</v>
      </c>
      <c r="AX111" s="73" t="s">
        <v>32</v>
      </c>
      <c r="AY111" s="73" t="s">
        <v>32</v>
      </c>
      <c r="AZ111" s="73" t="s">
        <v>32</v>
      </c>
      <c r="BA111" s="73" t="s">
        <v>32</v>
      </c>
      <c r="BB111" s="17" t="s">
        <v>32</v>
      </c>
      <c r="BC111" s="17" t="s">
        <v>32</v>
      </c>
      <c r="BD111" s="17" t="s">
        <v>32</v>
      </c>
      <c r="BE111" s="17" t="s">
        <v>32</v>
      </c>
      <c r="BF111" s="17" t="s">
        <v>32</v>
      </c>
      <c r="BG111" s="17" t="s">
        <v>32</v>
      </c>
      <c r="BH111" s="17" t="s">
        <v>32</v>
      </c>
      <c r="BI111" s="17" t="s">
        <v>32</v>
      </c>
      <c r="BJ111" s="17" t="s">
        <v>32</v>
      </c>
      <c r="BK111" s="17" t="s">
        <v>32</v>
      </c>
      <c r="BL111" s="17" t="s">
        <v>32</v>
      </c>
      <c r="BM111" s="17" t="n">
        <f aca="false">SUM(V111:BL111)</f>
        <v>4</v>
      </c>
      <c r="BN111" s="17" t="n">
        <f aca="false">IF(BM111&lt;1,0,(SUM(V111:BL111))/((43-(COUNTIF(V111:BL111,"N/A")))))</f>
        <v>0.8</v>
      </c>
      <c r="BO111" s="17"/>
      <c r="BP111" s="17"/>
      <c r="BQ111" s="17"/>
    </row>
    <row r="112" customFormat="false" ht="12.75" hidden="false" customHeight="false" outlineLevel="0" collapsed="false">
      <c r="A112" s="71" t="s">
        <v>422</v>
      </c>
      <c r="B112" s="72" t="s">
        <v>430</v>
      </c>
      <c r="C112" s="73" t="s">
        <v>1606</v>
      </c>
      <c r="D112" s="73" t="s">
        <v>1596</v>
      </c>
      <c r="E112" s="73" t="s">
        <v>1601</v>
      </c>
      <c r="F112" s="73" t="s">
        <v>32</v>
      </c>
      <c r="G112" s="73" t="s">
        <v>32</v>
      </c>
      <c r="H112" s="73" t="s">
        <v>32</v>
      </c>
      <c r="I112" s="73" t="s">
        <v>32</v>
      </c>
      <c r="J112" s="73" t="s">
        <v>32</v>
      </c>
      <c r="K112" s="73" t="s">
        <v>32</v>
      </c>
      <c r="L112" s="73" t="s">
        <v>32</v>
      </c>
      <c r="M112" s="73" t="s">
        <v>32</v>
      </c>
      <c r="N112" s="73" t="s">
        <v>32</v>
      </c>
      <c r="O112" s="73" t="s">
        <v>32</v>
      </c>
      <c r="P112" s="73" t="s">
        <v>32</v>
      </c>
      <c r="Q112" s="17" t="s">
        <v>32</v>
      </c>
      <c r="R112" s="17" t="s">
        <v>32</v>
      </c>
      <c r="S112" s="17" t="s">
        <v>32</v>
      </c>
      <c r="T112" s="17" t="s">
        <v>32</v>
      </c>
      <c r="U112" s="51" t="s">
        <v>32</v>
      </c>
      <c r="V112" s="73" t="n">
        <v>5</v>
      </c>
      <c r="W112" s="73" t="s">
        <v>32</v>
      </c>
      <c r="X112" s="73" t="s">
        <v>32</v>
      </c>
      <c r="Y112" s="73" t="s">
        <v>32</v>
      </c>
      <c r="Z112" s="73" t="n">
        <v>5</v>
      </c>
      <c r="AA112" s="73" t="s">
        <v>32</v>
      </c>
      <c r="AB112" s="73" t="s">
        <v>32</v>
      </c>
      <c r="AC112" s="73" t="s">
        <v>32</v>
      </c>
      <c r="AD112" s="73" t="n">
        <v>5</v>
      </c>
      <c r="AE112" s="73" t="s">
        <v>32</v>
      </c>
      <c r="AF112" s="73" t="s">
        <v>32</v>
      </c>
      <c r="AG112" s="73" t="s">
        <v>32</v>
      </c>
      <c r="AH112" s="73" t="s">
        <v>32</v>
      </c>
      <c r="AI112" s="73" t="s">
        <v>32</v>
      </c>
      <c r="AJ112" s="73" t="s">
        <v>32</v>
      </c>
      <c r="AK112" s="73" t="s">
        <v>32</v>
      </c>
      <c r="AL112" s="73" t="s">
        <v>32</v>
      </c>
      <c r="AM112" s="73" t="s">
        <v>32</v>
      </c>
      <c r="AN112" s="73" t="s">
        <v>32</v>
      </c>
      <c r="AO112" s="73" t="s">
        <v>32</v>
      </c>
      <c r="AP112" s="73" t="s">
        <v>32</v>
      </c>
      <c r="AQ112" s="73" t="s">
        <v>32</v>
      </c>
      <c r="AR112" s="73" t="s">
        <v>32</v>
      </c>
      <c r="AS112" s="73" t="s">
        <v>32</v>
      </c>
      <c r="AT112" s="73" t="s">
        <v>32</v>
      </c>
      <c r="AU112" s="73" t="s">
        <v>32</v>
      </c>
      <c r="AV112" s="73" t="s">
        <v>32</v>
      </c>
      <c r="AW112" s="73" t="s">
        <v>32</v>
      </c>
      <c r="AX112" s="73" t="s">
        <v>32</v>
      </c>
      <c r="AY112" s="73" t="s">
        <v>32</v>
      </c>
      <c r="AZ112" s="73" t="s">
        <v>32</v>
      </c>
      <c r="BA112" s="73" t="s">
        <v>32</v>
      </c>
      <c r="BB112" s="17" t="s">
        <v>32</v>
      </c>
      <c r="BC112" s="17" t="s">
        <v>32</v>
      </c>
      <c r="BD112" s="17" t="s">
        <v>32</v>
      </c>
      <c r="BE112" s="17" t="s">
        <v>32</v>
      </c>
      <c r="BF112" s="17" t="s">
        <v>32</v>
      </c>
      <c r="BG112" s="17" t="s">
        <v>32</v>
      </c>
      <c r="BH112" s="17" t="s">
        <v>32</v>
      </c>
      <c r="BI112" s="17" t="s">
        <v>32</v>
      </c>
      <c r="BJ112" s="17" t="s">
        <v>32</v>
      </c>
      <c r="BK112" s="17" t="s">
        <v>32</v>
      </c>
      <c r="BL112" s="17" t="s">
        <v>32</v>
      </c>
      <c r="BM112" s="17" t="n">
        <f aca="false">SUM(V112:BL112)</f>
        <v>15</v>
      </c>
      <c r="BN112" s="17" t="n">
        <f aca="false">IF(BM112&lt;1,0,(SUM(V112:BL112))/((43-(COUNTIF(V112:BL112,"N/A")))))</f>
        <v>5</v>
      </c>
      <c r="BO112" s="17"/>
      <c r="BP112" s="17"/>
      <c r="BQ112" s="17"/>
    </row>
    <row r="113" customFormat="false" ht="12.75" hidden="false" customHeight="false" outlineLevel="0" collapsed="false">
      <c r="A113" s="71" t="s">
        <v>425</v>
      </c>
      <c r="B113" s="72" t="s">
        <v>430</v>
      </c>
      <c r="C113" s="73" t="s">
        <v>1589</v>
      </c>
      <c r="D113" s="73" t="s">
        <v>1601</v>
      </c>
      <c r="E113" s="73" t="s">
        <v>1589</v>
      </c>
      <c r="F113" s="73" t="s">
        <v>1609</v>
      </c>
      <c r="G113" s="73" t="s">
        <v>1606</v>
      </c>
      <c r="H113" s="73" t="s">
        <v>32</v>
      </c>
      <c r="I113" s="73" t="s">
        <v>32</v>
      </c>
      <c r="J113" s="73" t="s">
        <v>32</v>
      </c>
      <c r="K113" s="73" t="s">
        <v>32</v>
      </c>
      <c r="L113" s="73" t="s">
        <v>32</v>
      </c>
      <c r="M113" s="73" t="s">
        <v>32</v>
      </c>
      <c r="N113" s="73" t="s">
        <v>32</v>
      </c>
      <c r="O113" s="73" t="s">
        <v>32</v>
      </c>
      <c r="P113" s="73" t="s">
        <v>32</v>
      </c>
      <c r="Q113" s="17" t="s">
        <v>32</v>
      </c>
      <c r="R113" s="17" t="s">
        <v>32</v>
      </c>
      <c r="S113" s="17" t="s">
        <v>32</v>
      </c>
      <c r="T113" s="17" t="s">
        <v>32</v>
      </c>
      <c r="U113" s="51" t="s">
        <v>32</v>
      </c>
      <c r="V113" s="73" t="n">
        <v>4</v>
      </c>
      <c r="W113" s="73" t="s">
        <v>32</v>
      </c>
      <c r="X113" s="73" t="s">
        <v>32</v>
      </c>
      <c r="Y113" s="73" t="s">
        <v>32</v>
      </c>
      <c r="Z113" s="73" t="n">
        <v>5</v>
      </c>
      <c r="AA113" s="73" t="s">
        <v>32</v>
      </c>
      <c r="AB113" s="73" t="s">
        <v>32</v>
      </c>
      <c r="AC113" s="73" t="s">
        <v>32</v>
      </c>
      <c r="AD113" s="73" t="n">
        <v>5</v>
      </c>
      <c r="AE113" s="73" t="s">
        <v>32</v>
      </c>
      <c r="AF113" s="73" t="s">
        <v>32</v>
      </c>
      <c r="AG113" s="73" t="s">
        <v>32</v>
      </c>
      <c r="AH113" s="73" t="n">
        <v>4</v>
      </c>
      <c r="AI113" s="73" t="s">
        <v>32</v>
      </c>
      <c r="AJ113" s="73" t="s">
        <v>32</v>
      </c>
      <c r="AK113" s="73" t="s">
        <v>1712</v>
      </c>
      <c r="AL113" s="73" t="s">
        <v>1712</v>
      </c>
      <c r="AM113" s="73" t="s">
        <v>1712</v>
      </c>
      <c r="AN113" s="73" t="s">
        <v>32</v>
      </c>
      <c r="AO113" s="73" t="s">
        <v>32</v>
      </c>
      <c r="AP113" s="73" t="s">
        <v>32</v>
      </c>
      <c r="AQ113" s="73" t="s">
        <v>32</v>
      </c>
      <c r="AR113" s="73" t="s">
        <v>32</v>
      </c>
      <c r="AS113" s="73" t="s">
        <v>32</v>
      </c>
      <c r="AT113" s="73" t="s">
        <v>32</v>
      </c>
      <c r="AU113" s="73" t="s">
        <v>32</v>
      </c>
      <c r="AV113" s="73" t="s">
        <v>32</v>
      </c>
      <c r="AW113" s="73" t="s">
        <v>32</v>
      </c>
      <c r="AX113" s="73" t="s">
        <v>32</v>
      </c>
      <c r="AY113" s="73" t="s">
        <v>32</v>
      </c>
      <c r="AZ113" s="73" t="s">
        <v>32</v>
      </c>
      <c r="BA113" s="73" t="s">
        <v>32</v>
      </c>
      <c r="BB113" s="17" t="s">
        <v>32</v>
      </c>
      <c r="BC113" s="17" t="s">
        <v>32</v>
      </c>
      <c r="BD113" s="17" t="s">
        <v>32</v>
      </c>
      <c r="BE113" s="17" t="s">
        <v>32</v>
      </c>
      <c r="BF113" s="17" t="s">
        <v>32</v>
      </c>
      <c r="BG113" s="17" t="s">
        <v>32</v>
      </c>
      <c r="BH113" s="17" t="s">
        <v>32</v>
      </c>
      <c r="BI113" s="17" t="s">
        <v>32</v>
      </c>
      <c r="BJ113" s="17" t="s">
        <v>32</v>
      </c>
      <c r="BK113" s="17" t="s">
        <v>32</v>
      </c>
      <c r="BL113" s="17" t="s">
        <v>32</v>
      </c>
      <c r="BM113" s="17" t="n">
        <f aca="false">SUM(V113:BL113)</f>
        <v>18</v>
      </c>
      <c r="BN113" s="17" t="n">
        <f aca="false">IF(BM113&lt;1,0,(SUM(V113:BL113))/((43-(COUNTIF(V113:BL113,"N/A")))))</f>
        <v>2.57142857142857</v>
      </c>
      <c r="BO113" s="17"/>
      <c r="BP113" s="17"/>
      <c r="BQ113" s="17"/>
    </row>
    <row r="114" customFormat="false" ht="12.75" hidden="false" customHeight="false" outlineLevel="0" collapsed="false">
      <c r="A114" s="71" t="s">
        <v>427</v>
      </c>
      <c r="B114" s="72" t="s">
        <v>430</v>
      </c>
      <c r="C114" s="73" t="s">
        <v>1602</v>
      </c>
      <c r="D114" s="73" t="s">
        <v>1594</v>
      </c>
      <c r="E114" s="73" t="s">
        <v>1601</v>
      </c>
      <c r="F114" s="73" t="s">
        <v>1601</v>
      </c>
      <c r="G114" s="73" t="s">
        <v>1609</v>
      </c>
      <c r="H114" s="73" t="s">
        <v>1589</v>
      </c>
      <c r="I114" s="73" t="s">
        <v>1589</v>
      </c>
      <c r="J114" s="73" t="s">
        <v>32</v>
      </c>
      <c r="K114" s="73" t="s">
        <v>32</v>
      </c>
      <c r="L114" s="73" t="s">
        <v>32</v>
      </c>
      <c r="M114" s="73" t="s">
        <v>32</v>
      </c>
      <c r="N114" s="73" t="s">
        <v>32</v>
      </c>
      <c r="O114" s="73" t="s">
        <v>32</v>
      </c>
      <c r="P114" s="73" t="s">
        <v>32</v>
      </c>
      <c r="Q114" s="17" t="s">
        <v>32</v>
      </c>
      <c r="R114" s="17" t="s">
        <v>32</v>
      </c>
      <c r="S114" s="17" t="s">
        <v>32</v>
      </c>
      <c r="T114" s="17" t="s">
        <v>32</v>
      </c>
      <c r="U114" s="51" t="s">
        <v>32</v>
      </c>
      <c r="V114" s="73" t="n">
        <v>5</v>
      </c>
      <c r="W114" s="73" t="s">
        <v>32</v>
      </c>
      <c r="X114" s="73" t="s">
        <v>32</v>
      </c>
      <c r="Y114" s="73" t="s">
        <v>32</v>
      </c>
      <c r="Z114" s="73" t="n">
        <v>4</v>
      </c>
      <c r="AA114" s="73" t="n">
        <v>3</v>
      </c>
      <c r="AB114" s="73" t="s">
        <v>32</v>
      </c>
      <c r="AC114" s="73" t="s">
        <v>32</v>
      </c>
      <c r="AD114" s="73" t="n">
        <v>4</v>
      </c>
      <c r="AE114" s="73" t="n">
        <v>4</v>
      </c>
      <c r="AF114" s="73" t="s">
        <v>32</v>
      </c>
      <c r="AG114" s="73" t="s">
        <v>32</v>
      </c>
      <c r="AH114" s="73" t="s">
        <v>1712</v>
      </c>
      <c r="AI114" s="73" t="s">
        <v>32</v>
      </c>
      <c r="AJ114" s="73" t="s">
        <v>32</v>
      </c>
      <c r="AK114" s="73" t="n">
        <v>0</v>
      </c>
      <c r="AL114" s="73" t="s">
        <v>32</v>
      </c>
      <c r="AM114" s="73" t="s">
        <v>32</v>
      </c>
      <c r="AN114" s="73" t="n">
        <v>4</v>
      </c>
      <c r="AO114" s="73" t="s">
        <v>32</v>
      </c>
      <c r="AP114" s="73" t="s">
        <v>32</v>
      </c>
      <c r="AQ114" s="73" t="n">
        <v>4</v>
      </c>
      <c r="AR114" s="73" t="s">
        <v>32</v>
      </c>
      <c r="AS114" s="73" t="s">
        <v>32</v>
      </c>
      <c r="AT114" s="73" t="s">
        <v>32</v>
      </c>
      <c r="AU114" s="73" t="s">
        <v>32</v>
      </c>
      <c r="AV114" s="73" t="s">
        <v>32</v>
      </c>
      <c r="AW114" s="73" t="s">
        <v>32</v>
      </c>
      <c r="AX114" s="73" t="s">
        <v>32</v>
      </c>
      <c r="AY114" s="73" t="s">
        <v>32</v>
      </c>
      <c r="AZ114" s="73" t="s">
        <v>32</v>
      </c>
      <c r="BA114" s="73" t="s">
        <v>32</v>
      </c>
      <c r="BB114" s="17" t="s">
        <v>32</v>
      </c>
      <c r="BC114" s="17" t="s">
        <v>32</v>
      </c>
      <c r="BD114" s="17" t="s">
        <v>32</v>
      </c>
      <c r="BE114" s="17" t="s">
        <v>32</v>
      </c>
      <c r="BF114" s="17" t="s">
        <v>32</v>
      </c>
      <c r="BG114" s="17" t="s">
        <v>32</v>
      </c>
      <c r="BH114" s="17" t="s">
        <v>32</v>
      </c>
      <c r="BI114" s="17" t="s">
        <v>32</v>
      </c>
      <c r="BJ114" s="17" t="s">
        <v>32</v>
      </c>
      <c r="BK114" s="17" t="s">
        <v>32</v>
      </c>
      <c r="BL114" s="17" t="s">
        <v>32</v>
      </c>
      <c r="BM114" s="17" t="n">
        <f aca="false">SUM(V114:BL114)</f>
        <v>28</v>
      </c>
      <c r="BN114" s="17" t="n">
        <f aca="false">IF(BM114&lt;1,0,(SUM(V114:BL114))/((43-(COUNTIF(V114:BL114,"N/A")))))</f>
        <v>3.11111111111111</v>
      </c>
      <c r="BO114" s="17"/>
      <c r="BP114" s="17"/>
      <c r="BQ114" s="17"/>
    </row>
    <row r="115" customFormat="false" ht="12.75" hidden="false" customHeight="false" outlineLevel="0" collapsed="false">
      <c r="A115" s="71" t="s">
        <v>429</v>
      </c>
      <c r="B115" s="72" t="s">
        <v>430</v>
      </c>
      <c r="C115" s="73" t="s">
        <v>1589</v>
      </c>
      <c r="D115" s="73" t="s">
        <v>1606</v>
      </c>
      <c r="E115" s="73" t="s">
        <v>1606</v>
      </c>
      <c r="F115" s="73" t="s">
        <v>1589</v>
      </c>
      <c r="G115" s="73" t="s">
        <v>1586</v>
      </c>
      <c r="H115" s="73" t="s">
        <v>1602</v>
      </c>
      <c r="I115" s="73" t="s">
        <v>32</v>
      </c>
      <c r="J115" s="73" t="s">
        <v>32</v>
      </c>
      <c r="K115" s="73" t="s">
        <v>32</v>
      </c>
      <c r="L115" s="73" t="s">
        <v>32</v>
      </c>
      <c r="M115" s="73" t="s">
        <v>32</v>
      </c>
      <c r="N115" s="73" t="s">
        <v>32</v>
      </c>
      <c r="O115" s="73" t="s">
        <v>32</v>
      </c>
      <c r="P115" s="73" t="s">
        <v>32</v>
      </c>
      <c r="Q115" s="17" t="s">
        <v>32</v>
      </c>
      <c r="R115" s="17" t="s">
        <v>32</v>
      </c>
      <c r="S115" s="17" t="s">
        <v>32</v>
      </c>
      <c r="T115" s="17" t="s">
        <v>32</v>
      </c>
      <c r="U115" s="51" t="s">
        <v>32</v>
      </c>
      <c r="V115" s="73" t="n">
        <v>2</v>
      </c>
      <c r="W115" s="73" t="s">
        <v>32</v>
      </c>
      <c r="X115" s="73" t="s">
        <v>32</v>
      </c>
      <c r="Y115" s="73" t="s">
        <v>32</v>
      </c>
      <c r="Z115" s="73" t="n">
        <v>1</v>
      </c>
      <c r="AA115" s="73" t="s">
        <v>32</v>
      </c>
      <c r="AB115" s="73" t="s">
        <v>32</v>
      </c>
      <c r="AC115" s="73" t="s">
        <v>32</v>
      </c>
      <c r="AD115" s="73" t="n">
        <v>5</v>
      </c>
      <c r="AE115" s="73" t="s">
        <v>32</v>
      </c>
      <c r="AF115" s="73" t="s">
        <v>32</v>
      </c>
      <c r="AG115" s="73" t="s">
        <v>32</v>
      </c>
      <c r="AH115" s="73" t="n">
        <v>1</v>
      </c>
      <c r="AI115" s="73" t="s">
        <v>32</v>
      </c>
      <c r="AJ115" s="73" t="s">
        <v>32</v>
      </c>
      <c r="AK115" s="73" t="n">
        <v>0</v>
      </c>
      <c r="AL115" s="73" t="s">
        <v>32</v>
      </c>
      <c r="AM115" s="73" t="s">
        <v>32</v>
      </c>
      <c r="AN115" s="73" t="n">
        <v>2</v>
      </c>
      <c r="AO115" s="73" t="s">
        <v>32</v>
      </c>
      <c r="AP115" s="73" t="s">
        <v>32</v>
      </c>
      <c r="AQ115" s="73" t="s">
        <v>32</v>
      </c>
      <c r="AR115" s="73" t="s">
        <v>32</v>
      </c>
      <c r="AS115" s="73" t="s">
        <v>32</v>
      </c>
      <c r="AT115" s="73" t="s">
        <v>32</v>
      </c>
      <c r="AU115" s="73" t="s">
        <v>32</v>
      </c>
      <c r="AV115" s="73" t="s">
        <v>32</v>
      </c>
      <c r="AW115" s="73" t="s">
        <v>32</v>
      </c>
      <c r="AX115" s="73" t="s">
        <v>32</v>
      </c>
      <c r="AY115" s="73" t="s">
        <v>32</v>
      </c>
      <c r="AZ115" s="73" t="s">
        <v>32</v>
      </c>
      <c r="BA115" s="73" t="s">
        <v>32</v>
      </c>
      <c r="BB115" s="17" t="s">
        <v>32</v>
      </c>
      <c r="BC115" s="17" t="s">
        <v>32</v>
      </c>
      <c r="BD115" s="17" t="s">
        <v>32</v>
      </c>
      <c r="BE115" s="17" t="s">
        <v>32</v>
      </c>
      <c r="BF115" s="17" t="s">
        <v>32</v>
      </c>
      <c r="BG115" s="17" t="s">
        <v>32</v>
      </c>
      <c r="BH115" s="17" t="s">
        <v>32</v>
      </c>
      <c r="BI115" s="17" t="s">
        <v>32</v>
      </c>
      <c r="BJ115" s="17" t="s">
        <v>32</v>
      </c>
      <c r="BK115" s="17" t="s">
        <v>32</v>
      </c>
      <c r="BL115" s="17" t="s">
        <v>32</v>
      </c>
      <c r="BM115" s="17" t="n">
        <f aca="false">SUM(V115:BL115)</f>
        <v>11</v>
      </c>
      <c r="BN115" s="17" t="n">
        <f aca="false">IF(BM115&lt;1,0,(SUM(V115:BL115))/((43-(COUNTIF(V115:BL115,"N/A")))))</f>
        <v>1.83333333333333</v>
      </c>
      <c r="BO115" s="17"/>
      <c r="BP115" s="17"/>
      <c r="BQ115" s="17"/>
    </row>
    <row r="116" customFormat="false" ht="12.75" hidden="false" customHeight="false" outlineLevel="0" collapsed="false">
      <c r="A116" s="71" t="s">
        <v>432</v>
      </c>
      <c r="B116" s="72" t="s">
        <v>430</v>
      </c>
      <c r="C116" s="73" t="s">
        <v>1601</v>
      </c>
      <c r="D116" s="73" t="s">
        <v>1602</v>
      </c>
      <c r="E116" s="73" t="s">
        <v>1713</v>
      </c>
      <c r="F116" s="73" t="s">
        <v>1611</v>
      </c>
      <c r="G116" s="73" t="s">
        <v>1596</v>
      </c>
      <c r="H116" s="73" t="s">
        <v>1609</v>
      </c>
      <c r="I116" s="73" t="s">
        <v>1602</v>
      </c>
      <c r="J116" s="73" t="s">
        <v>32</v>
      </c>
      <c r="K116" s="73" t="s">
        <v>32</v>
      </c>
      <c r="L116" s="73" t="s">
        <v>32</v>
      </c>
      <c r="M116" s="73" t="s">
        <v>32</v>
      </c>
      <c r="N116" s="73" t="s">
        <v>32</v>
      </c>
      <c r="O116" s="73" t="s">
        <v>32</v>
      </c>
      <c r="P116" s="73" t="s">
        <v>32</v>
      </c>
      <c r="Q116" s="17" t="s">
        <v>32</v>
      </c>
      <c r="R116" s="17" t="s">
        <v>32</v>
      </c>
      <c r="S116" s="17" t="s">
        <v>32</v>
      </c>
      <c r="T116" s="17" t="s">
        <v>32</v>
      </c>
      <c r="U116" s="51" t="s">
        <v>32</v>
      </c>
      <c r="V116" s="73" t="n">
        <v>5</v>
      </c>
      <c r="W116" s="73" t="s">
        <v>32</v>
      </c>
      <c r="X116" s="73" t="s">
        <v>32</v>
      </c>
      <c r="Y116" s="73" t="s">
        <v>32</v>
      </c>
      <c r="Z116" s="73" t="n">
        <v>0</v>
      </c>
      <c r="AA116" s="73" t="s">
        <v>32</v>
      </c>
      <c r="AB116" s="73" t="s">
        <v>32</v>
      </c>
      <c r="AC116" s="73" t="s">
        <v>32</v>
      </c>
      <c r="AD116" s="73" t="n">
        <v>4</v>
      </c>
      <c r="AE116" s="73" t="n">
        <v>5</v>
      </c>
      <c r="AF116" s="73" t="n">
        <v>5</v>
      </c>
      <c r="AG116" s="73" t="s">
        <v>32</v>
      </c>
      <c r="AH116" s="73" t="n">
        <v>5</v>
      </c>
      <c r="AI116" s="73" t="s">
        <v>32</v>
      </c>
      <c r="AJ116" s="73" t="s">
        <v>32</v>
      </c>
      <c r="AK116" s="73" t="n">
        <v>4</v>
      </c>
      <c r="AL116" s="73" t="s">
        <v>32</v>
      </c>
      <c r="AM116" s="73" t="s">
        <v>32</v>
      </c>
      <c r="AN116" s="73" t="n">
        <v>3</v>
      </c>
      <c r="AO116" s="73" t="s">
        <v>32</v>
      </c>
      <c r="AP116" s="73" t="s">
        <v>32</v>
      </c>
      <c r="AQ116" s="73" t="n">
        <v>3</v>
      </c>
      <c r="AR116" s="73" t="s">
        <v>32</v>
      </c>
      <c r="AS116" s="73" t="s">
        <v>32</v>
      </c>
      <c r="AT116" s="73" t="s">
        <v>32</v>
      </c>
      <c r="AU116" s="73" t="s">
        <v>32</v>
      </c>
      <c r="AV116" s="73" t="s">
        <v>32</v>
      </c>
      <c r="AW116" s="73" t="s">
        <v>32</v>
      </c>
      <c r="AX116" s="73" t="s">
        <v>32</v>
      </c>
      <c r="AY116" s="73" t="s">
        <v>32</v>
      </c>
      <c r="AZ116" s="73" t="s">
        <v>32</v>
      </c>
      <c r="BA116" s="73" t="s">
        <v>32</v>
      </c>
      <c r="BB116" s="17" t="s">
        <v>32</v>
      </c>
      <c r="BC116" s="17" t="s">
        <v>32</v>
      </c>
      <c r="BD116" s="17" t="s">
        <v>32</v>
      </c>
      <c r="BE116" s="17" t="s">
        <v>32</v>
      </c>
      <c r="BF116" s="17" t="s">
        <v>32</v>
      </c>
      <c r="BG116" s="17" t="s">
        <v>32</v>
      </c>
      <c r="BH116" s="17" t="s">
        <v>32</v>
      </c>
      <c r="BI116" s="17" t="s">
        <v>32</v>
      </c>
      <c r="BJ116" s="17" t="s">
        <v>32</v>
      </c>
      <c r="BK116" s="17" t="s">
        <v>32</v>
      </c>
      <c r="BL116" s="17" t="s">
        <v>32</v>
      </c>
      <c r="BM116" s="17" t="n">
        <f aca="false">SUM(V116:BL116)</f>
        <v>34</v>
      </c>
      <c r="BN116" s="17" t="n">
        <f aca="false">IF(BM116&lt;1,0,(SUM(V116:BL116))/((43-(COUNTIF(V116:BL116,"N/A")))))</f>
        <v>3.77777777777778</v>
      </c>
      <c r="BO116" s="17"/>
      <c r="BP116" s="17"/>
      <c r="BQ116" s="17"/>
    </row>
    <row r="117" customFormat="false" ht="12.75" hidden="false" customHeight="false" outlineLevel="0" collapsed="false">
      <c r="A117" s="71" t="s">
        <v>437</v>
      </c>
      <c r="B117" s="72" t="s">
        <v>430</v>
      </c>
      <c r="C117" s="73" t="s">
        <v>1609</v>
      </c>
      <c r="D117" s="73" t="s">
        <v>1609</v>
      </c>
      <c r="E117" s="73" t="s">
        <v>1609</v>
      </c>
      <c r="F117" s="73" t="s">
        <v>32</v>
      </c>
      <c r="G117" s="73" t="s">
        <v>32</v>
      </c>
      <c r="H117" s="73" t="s">
        <v>32</v>
      </c>
      <c r="I117" s="73" t="s">
        <v>32</v>
      </c>
      <c r="J117" s="73" t="s">
        <v>32</v>
      </c>
      <c r="K117" s="73" t="s">
        <v>32</v>
      </c>
      <c r="L117" s="73" t="s">
        <v>32</v>
      </c>
      <c r="M117" s="73" t="s">
        <v>32</v>
      </c>
      <c r="N117" s="73" t="s">
        <v>32</v>
      </c>
      <c r="O117" s="73" t="s">
        <v>32</v>
      </c>
      <c r="P117" s="73" t="s">
        <v>32</v>
      </c>
      <c r="Q117" s="17" t="s">
        <v>32</v>
      </c>
      <c r="R117" s="17" t="s">
        <v>32</v>
      </c>
      <c r="S117" s="17" t="s">
        <v>32</v>
      </c>
      <c r="T117" s="17" t="s">
        <v>32</v>
      </c>
      <c r="U117" s="51" t="s">
        <v>32</v>
      </c>
      <c r="V117" s="73" t="n">
        <v>2</v>
      </c>
      <c r="W117" s="73" t="s">
        <v>32</v>
      </c>
      <c r="X117" s="73" t="s">
        <v>32</v>
      </c>
      <c r="Y117" s="73" t="s">
        <v>32</v>
      </c>
      <c r="Z117" s="73" t="n">
        <v>2</v>
      </c>
      <c r="AA117" s="73" t="s">
        <v>32</v>
      </c>
      <c r="AB117" s="73" t="s">
        <v>32</v>
      </c>
      <c r="AC117" s="73" t="s">
        <v>32</v>
      </c>
      <c r="AD117" s="73" t="n">
        <v>5</v>
      </c>
      <c r="AE117" s="73" t="s">
        <v>32</v>
      </c>
      <c r="AF117" s="73" t="s">
        <v>32</v>
      </c>
      <c r="AG117" s="73" t="s">
        <v>32</v>
      </c>
      <c r="AH117" s="73" t="s">
        <v>32</v>
      </c>
      <c r="AI117" s="73" t="s">
        <v>32</v>
      </c>
      <c r="AJ117" s="73" t="s">
        <v>32</v>
      </c>
      <c r="AK117" s="73" t="s">
        <v>32</v>
      </c>
      <c r="AL117" s="73" t="s">
        <v>32</v>
      </c>
      <c r="AM117" s="73" t="s">
        <v>32</v>
      </c>
      <c r="AN117" s="73" t="s">
        <v>32</v>
      </c>
      <c r="AO117" s="73" t="s">
        <v>32</v>
      </c>
      <c r="AP117" s="73" t="s">
        <v>32</v>
      </c>
      <c r="AQ117" s="73" t="s">
        <v>32</v>
      </c>
      <c r="AR117" s="73" t="s">
        <v>32</v>
      </c>
      <c r="AS117" s="73" t="s">
        <v>32</v>
      </c>
      <c r="AT117" s="73" t="s">
        <v>32</v>
      </c>
      <c r="AU117" s="73" t="s">
        <v>32</v>
      </c>
      <c r="AV117" s="73" t="s">
        <v>32</v>
      </c>
      <c r="AW117" s="73" t="s">
        <v>32</v>
      </c>
      <c r="AX117" s="73" t="s">
        <v>32</v>
      </c>
      <c r="AY117" s="73" t="s">
        <v>32</v>
      </c>
      <c r="AZ117" s="73" t="s">
        <v>32</v>
      </c>
      <c r="BA117" s="73" t="s">
        <v>32</v>
      </c>
      <c r="BB117" s="17" t="s">
        <v>32</v>
      </c>
      <c r="BC117" s="17" t="s">
        <v>32</v>
      </c>
      <c r="BD117" s="17" t="s">
        <v>32</v>
      </c>
      <c r="BE117" s="17" t="s">
        <v>32</v>
      </c>
      <c r="BF117" s="17" t="s">
        <v>32</v>
      </c>
      <c r="BG117" s="17" t="s">
        <v>32</v>
      </c>
      <c r="BH117" s="17" t="s">
        <v>32</v>
      </c>
      <c r="BI117" s="17" t="s">
        <v>32</v>
      </c>
      <c r="BJ117" s="17" t="s">
        <v>32</v>
      </c>
      <c r="BK117" s="17" t="s">
        <v>32</v>
      </c>
      <c r="BL117" s="17" t="s">
        <v>32</v>
      </c>
      <c r="BM117" s="17" t="n">
        <f aca="false">SUM(V117:BL117)</f>
        <v>9</v>
      </c>
      <c r="BN117" s="17" t="n">
        <f aca="false">IF(BM117&lt;1,0,(SUM(V117:BL117))/((43-(COUNTIF(V117:BL117,"N/A")))))</f>
        <v>3</v>
      </c>
      <c r="BO117" s="17"/>
      <c r="BP117" s="17"/>
      <c r="BQ117" s="17"/>
    </row>
    <row r="118" customFormat="false" ht="12.75" hidden="false" customHeight="false" outlineLevel="0" collapsed="false">
      <c r="A118" s="71" t="s">
        <v>439</v>
      </c>
      <c r="B118" s="72" t="s">
        <v>430</v>
      </c>
      <c r="C118" s="73" t="s">
        <v>1713</v>
      </c>
      <c r="D118" s="73" t="s">
        <v>1598</v>
      </c>
      <c r="E118" s="73" t="s">
        <v>1611</v>
      </c>
      <c r="F118" s="73" t="s">
        <v>1713</v>
      </c>
      <c r="G118" s="73" t="s">
        <v>1586</v>
      </c>
      <c r="H118" s="73" t="s">
        <v>32</v>
      </c>
      <c r="I118" s="73" t="s">
        <v>32</v>
      </c>
      <c r="J118" s="73" t="s">
        <v>32</v>
      </c>
      <c r="K118" s="73" t="s">
        <v>32</v>
      </c>
      <c r="L118" s="73" t="s">
        <v>32</v>
      </c>
      <c r="M118" s="73" t="s">
        <v>32</v>
      </c>
      <c r="N118" s="73" t="s">
        <v>32</v>
      </c>
      <c r="O118" s="73" t="s">
        <v>32</v>
      </c>
      <c r="P118" s="73" t="s">
        <v>32</v>
      </c>
      <c r="Q118" s="17" t="s">
        <v>32</v>
      </c>
      <c r="R118" s="17" t="s">
        <v>32</v>
      </c>
      <c r="S118" s="17" t="s">
        <v>32</v>
      </c>
      <c r="T118" s="17" t="s">
        <v>32</v>
      </c>
      <c r="U118" s="51" t="s">
        <v>32</v>
      </c>
      <c r="V118" s="73" t="n">
        <v>5</v>
      </c>
      <c r="W118" s="73" t="n">
        <v>5</v>
      </c>
      <c r="X118" s="73" t="n">
        <v>4</v>
      </c>
      <c r="Y118" s="73" t="n">
        <v>4</v>
      </c>
      <c r="Z118" s="73" t="n">
        <v>0</v>
      </c>
      <c r="AA118" s="73" t="s">
        <v>32</v>
      </c>
      <c r="AB118" s="73" t="s">
        <v>32</v>
      </c>
      <c r="AC118" s="73" t="s">
        <v>32</v>
      </c>
      <c r="AD118" s="73" t="n">
        <v>5</v>
      </c>
      <c r="AE118" s="73" t="s">
        <v>32</v>
      </c>
      <c r="AF118" s="73" t="s">
        <v>32</v>
      </c>
      <c r="AG118" s="73" t="s">
        <v>32</v>
      </c>
      <c r="AH118" s="73" t="n">
        <v>0</v>
      </c>
      <c r="AI118" s="73" t="s">
        <v>32</v>
      </c>
      <c r="AJ118" s="73" t="s">
        <v>32</v>
      </c>
      <c r="AK118" s="73" t="n">
        <v>4</v>
      </c>
      <c r="AL118" s="73" t="s">
        <v>32</v>
      </c>
      <c r="AM118" s="73" t="s">
        <v>32</v>
      </c>
      <c r="AN118" s="73" t="s">
        <v>32</v>
      </c>
      <c r="AO118" s="73" t="s">
        <v>32</v>
      </c>
      <c r="AP118" s="73" t="s">
        <v>32</v>
      </c>
      <c r="AQ118" s="73" t="s">
        <v>32</v>
      </c>
      <c r="AR118" s="73" t="s">
        <v>32</v>
      </c>
      <c r="AS118" s="73" t="s">
        <v>32</v>
      </c>
      <c r="AT118" s="73" t="s">
        <v>32</v>
      </c>
      <c r="AU118" s="73" t="s">
        <v>32</v>
      </c>
      <c r="AV118" s="73" t="s">
        <v>32</v>
      </c>
      <c r="AW118" s="73" t="s">
        <v>32</v>
      </c>
      <c r="AX118" s="73" t="s">
        <v>32</v>
      </c>
      <c r="AY118" s="73" t="s">
        <v>32</v>
      </c>
      <c r="AZ118" s="73" t="s">
        <v>32</v>
      </c>
      <c r="BA118" s="73" t="s">
        <v>32</v>
      </c>
      <c r="BB118" s="17" t="s">
        <v>32</v>
      </c>
      <c r="BC118" s="17" t="s">
        <v>32</v>
      </c>
      <c r="BD118" s="17" t="s">
        <v>32</v>
      </c>
      <c r="BE118" s="17" t="s">
        <v>32</v>
      </c>
      <c r="BF118" s="17" t="s">
        <v>32</v>
      </c>
      <c r="BG118" s="17" t="s">
        <v>32</v>
      </c>
      <c r="BH118" s="17" t="s">
        <v>32</v>
      </c>
      <c r="BI118" s="17" t="s">
        <v>32</v>
      </c>
      <c r="BJ118" s="17" t="s">
        <v>32</v>
      </c>
      <c r="BK118" s="17" t="s">
        <v>32</v>
      </c>
      <c r="BL118" s="17" t="s">
        <v>32</v>
      </c>
      <c r="BM118" s="17" t="n">
        <f aca="false">SUM(V118:BL118)</f>
        <v>27</v>
      </c>
      <c r="BN118" s="17" t="n">
        <f aca="false">IF(BM118&lt;1,0,(SUM(V118:BL118))/((43-(COUNTIF(V118:BL118,"N/A")))))</f>
        <v>3.375</v>
      </c>
      <c r="BO118" s="17"/>
      <c r="BP118" s="17"/>
      <c r="BQ118" s="17"/>
    </row>
    <row r="119" customFormat="false" ht="12.75" hidden="false" customHeight="false" outlineLevel="0" collapsed="false">
      <c r="A119" s="71" t="s">
        <v>441</v>
      </c>
      <c r="B119" s="72" t="s">
        <v>430</v>
      </c>
      <c r="C119" s="73" t="s">
        <v>1714</v>
      </c>
      <c r="D119" s="73" t="s">
        <v>32</v>
      </c>
      <c r="E119" s="73" t="s">
        <v>32</v>
      </c>
      <c r="F119" s="73" t="s">
        <v>32</v>
      </c>
      <c r="G119" s="73" t="s">
        <v>32</v>
      </c>
      <c r="H119" s="73" t="s">
        <v>32</v>
      </c>
      <c r="I119" s="73" t="s">
        <v>32</v>
      </c>
      <c r="J119" s="73" t="s">
        <v>32</v>
      </c>
      <c r="K119" s="73" t="s">
        <v>32</v>
      </c>
      <c r="L119" s="73" t="s">
        <v>32</v>
      </c>
      <c r="M119" s="73" t="s">
        <v>32</v>
      </c>
      <c r="N119" s="73" t="s">
        <v>32</v>
      </c>
      <c r="O119" s="73" t="s">
        <v>32</v>
      </c>
      <c r="P119" s="73" t="s">
        <v>32</v>
      </c>
      <c r="Q119" s="17" t="s">
        <v>32</v>
      </c>
      <c r="R119" s="17" t="s">
        <v>32</v>
      </c>
      <c r="S119" s="17" t="s">
        <v>32</v>
      </c>
      <c r="T119" s="17" t="s">
        <v>32</v>
      </c>
      <c r="U119" s="51" t="s">
        <v>32</v>
      </c>
      <c r="V119" s="73" t="n">
        <v>5</v>
      </c>
      <c r="W119" s="73" t="s">
        <v>32</v>
      </c>
      <c r="X119" s="73" t="s">
        <v>32</v>
      </c>
      <c r="Y119" s="73" t="s">
        <v>32</v>
      </c>
      <c r="Z119" s="73" t="s">
        <v>32</v>
      </c>
      <c r="AA119" s="73" t="s">
        <v>32</v>
      </c>
      <c r="AB119" s="73" t="s">
        <v>32</v>
      </c>
      <c r="AC119" s="73" t="s">
        <v>32</v>
      </c>
      <c r="AD119" s="73" t="s">
        <v>32</v>
      </c>
      <c r="AE119" s="73" t="s">
        <v>32</v>
      </c>
      <c r="AF119" s="73" t="s">
        <v>32</v>
      </c>
      <c r="AG119" s="73" t="s">
        <v>32</v>
      </c>
      <c r="AH119" s="73" t="s">
        <v>32</v>
      </c>
      <c r="AI119" s="73" t="s">
        <v>32</v>
      </c>
      <c r="AJ119" s="73" t="s">
        <v>32</v>
      </c>
      <c r="AK119" s="73" t="s">
        <v>32</v>
      </c>
      <c r="AL119" s="73" t="s">
        <v>32</v>
      </c>
      <c r="AM119" s="73" t="s">
        <v>32</v>
      </c>
      <c r="AN119" s="73" t="s">
        <v>32</v>
      </c>
      <c r="AO119" s="73" t="s">
        <v>32</v>
      </c>
      <c r="AP119" s="73" t="s">
        <v>32</v>
      </c>
      <c r="AQ119" s="73" t="s">
        <v>32</v>
      </c>
      <c r="AR119" s="73" t="s">
        <v>32</v>
      </c>
      <c r="AS119" s="73" t="s">
        <v>32</v>
      </c>
      <c r="AT119" s="73" t="s">
        <v>32</v>
      </c>
      <c r="AU119" s="73" t="s">
        <v>32</v>
      </c>
      <c r="AV119" s="73" t="s">
        <v>32</v>
      </c>
      <c r="AW119" s="73" t="s">
        <v>32</v>
      </c>
      <c r="AX119" s="73" t="s">
        <v>32</v>
      </c>
      <c r="AY119" s="73" t="s">
        <v>32</v>
      </c>
      <c r="AZ119" s="73" t="s">
        <v>32</v>
      </c>
      <c r="BA119" s="73" t="s">
        <v>32</v>
      </c>
      <c r="BB119" s="17" t="s">
        <v>32</v>
      </c>
      <c r="BC119" s="17" t="s">
        <v>32</v>
      </c>
      <c r="BD119" s="17" t="s">
        <v>32</v>
      </c>
      <c r="BE119" s="17" t="s">
        <v>32</v>
      </c>
      <c r="BF119" s="17" t="s">
        <v>32</v>
      </c>
      <c r="BG119" s="17" t="s">
        <v>32</v>
      </c>
      <c r="BH119" s="17" t="s">
        <v>32</v>
      </c>
      <c r="BI119" s="17" t="s">
        <v>32</v>
      </c>
      <c r="BJ119" s="17" t="s">
        <v>32</v>
      </c>
      <c r="BK119" s="17" t="s">
        <v>32</v>
      </c>
      <c r="BL119" s="17" t="s">
        <v>32</v>
      </c>
      <c r="BM119" s="17" t="n">
        <f aca="false">SUM(V119:BL119)</f>
        <v>5</v>
      </c>
      <c r="BN119" s="17" t="n">
        <f aca="false">IF(BM119&lt;1,0,(SUM(V119:BL119))/((43-(COUNTIF(V119:BL119,"N/A")))))</f>
        <v>5</v>
      </c>
      <c r="BO119" s="17"/>
      <c r="BP119" s="17"/>
      <c r="BQ119" s="17"/>
    </row>
    <row r="120" customFormat="false" ht="12.75" hidden="false" customHeight="false" outlineLevel="0" collapsed="false">
      <c r="A120" s="71" t="s">
        <v>443</v>
      </c>
      <c r="B120" s="72" t="s">
        <v>423</v>
      </c>
      <c r="C120" s="73" t="s">
        <v>1589</v>
      </c>
      <c r="D120" s="73" t="s">
        <v>1611</v>
      </c>
      <c r="E120" s="73" t="s">
        <v>1715</v>
      </c>
      <c r="F120" s="73" t="s">
        <v>1589</v>
      </c>
      <c r="G120" s="73" t="s">
        <v>1594</v>
      </c>
      <c r="H120" s="73" t="s">
        <v>1589</v>
      </c>
      <c r="I120" s="73" t="s">
        <v>32</v>
      </c>
      <c r="J120" s="73" t="s">
        <v>32</v>
      </c>
      <c r="K120" s="73" t="s">
        <v>32</v>
      </c>
      <c r="L120" s="73" t="s">
        <v>32</v>
      </c>
      <c r="M120" s="73" t="s">
        <v>32</v>
      </c>
      <c r="N120" s="73" t="s">
        <v>32</v>
      </c>
      <c r="O120" s="73" t="s">
        <v>32</v>
      </c>
      <c r="P120" s="73" t="s">
        <v>32</v>
      </c>
      <c r="Q120" s="17" t="s">
        <v>32</v>
      </c>
      <c r="R120" s="17" t="s">
        <v>32</v>
      </c>
      <c r="S120" s="17" t="s">
        <v>32</v>
      </c>
      <c r="T120" s="17" t="s">
        <v>32</v>
      </c>
      <c r="U120" s="51" t="s">
        <v>32</v>
      </c>
      <c r="V120" s="73" t="n">
        <v>4</v>
      </c>
      <c r="W120" s="73" t="s">
        <v>32</v>
      </c>
      <c r="X120" s="73" t="s">
        <v>32</v>
      </c>
      <c r="Y120" s="73" t="s">
        <v>32</v>
      </c>
      <c r="Z120" s="73" t="n">
        <v>5</v>
      </c>
      <c r="AA120" s="73" t="s">
        <v>32</v>
      </c>
      <c r="AB120" s="73" t="s">
        <v>32</v>
      </c>
      <c r="AC120" s="73" t="s">
        <v>32</v>
      </c>
      <c r="AD120" s="73" t="n">
        <v>4</v>
      </c>
      <c r="AE120" s="73" t="s">
        <v>32</v>
      </c>
      <c r="AF120" s="73" t="s">
        <v>32</v>
      </c>
      <c r="AG120" s="73" t="s">
        <v>32</v>
      </c>
      <c r="AH120" s="73" t="n">
        <v>4</v>
      </c>
      <c r="AI120" s="73" t="s">
        <v>32</v>
      </c>
      <c r="AJ120" s="73" t="s">
        <v>32</v>
      </c>
      <c r="AK120" s="73" t="n">
        <v>4</v>
      </c>
      <c r="AL120" s="73" t="s">
        <v>32</v>
      </c>
      <c r="AM120" s="73" t="s">
        <v>32</v>
      </c>
      <c r="AN120" s="73" t="n">
        <v>3</v>
      </c>
      <c r="AO120" s="73" t="s">
        <v>32</v>
      </c>
      <c r="AP120" s="73" t="s">
        <v>32</v>
      </c>
      <c r="AQ120" s="73" t="s">
        <v>32</v>
      </c>
      <c r="AR120" s="73" t="s">
        <v>32</v>
      </c>
      <c r="AS120" s="73" t="s">
        <v>32</v>
      </c>
      <c r="AT120" s="73" t="s">
        <v>32</v>
      </c>
      <c r="AU120" s="73" t="s">
        <v>32</v>
      </c>
      <c r="AV120" s="73" t="s">
        <v>32</v>
      </c>
      <c r="AW120" s="73" t="s">
        <v>32</v>
      </c>
      <c r="AX120" s="73" t="s">
        <v>32</v>
      </c>
      <c r="AY120" s="73" t="s">
        <v>32</v>
      </c>
      <c r="AZ120" s="73" t="s">
        <v>32</v>
      </c>
      <c r="BA120" s="73" t="s">
        <v>32</v>
      </c>
      <c r="BB120" s="17" t="s">
        <v>32</v>
      </c>
      <c r="BC120" s="17" t="s">
        <v>32</v>
      </c>
      <c r="BD120" s="17" t="s">
        <v>32</v>
      </c>
      <c r="BE120" s="17" t="s">
        <v>32</v>
      </c>
      <c r="BF120" s="17" t="s">
        <v>32</v>
      </c>
      <c r="BG120" s="17" t="s">
        <v>32</v>
      </c>
      <c r="BH120" s="17" t="s">
        <v>32</v>
      </c>
      <c r="BI120" s="17" t="s">
        <v>32</v>
      </c>
      <c r="BJ120" s="17" t="s">
        <v>32</v>
      </c>
      <c r="BK120" s="17" t="s">
        <v>32</v>
      </c>
      <c r="BL120" s="17" t="s">
        <v>32</v>
      </c>
      <c r="BM120" s="17" t="n">
        <f aca="false">SUM(V120:BL120)</f>
        <v>24</v>
      </c>
      <c r="BN120" s="17" t="n">
        <f aca="false">IF(BM120&lt;1,0,(SUM(V120:BL120))/((43-(COUNTIF(V120:BL120,"N/A")))))</f>
        <v>4</v>
      </c>
      <c r="BO120" s="17"/>
      <c r="BP120" s="17"/>
      <c r="BQ120" s="17"/>
    </row>
    <row r="121" customFormat="false" ht="12.75" hidden="false" customHeight="false" outlineLevel="0" collapsed="false">
      <c r="A121" s="71" t="s">
        <v>445</v>
      </c>
      <c r="B121" s="72" t="s">
        <v>423</v>
      </c>
      <c r="C121" s="73" t="s">
        <v>1606</v>
      </c>
      <c r="D121" s="73" t="s">
        <v>1601</v>
      </c>
      <c r="E121" s="73" t="s">
        <v>1601</v>
      </c>
      <c r="F121" s="73" t="s">
        <v>1601</v>
      </c>
      <c r="G121" s="73" t="s">
        <v>1601</v>
      </c>
      <c r="H121" s="73" t="s">
        <v>1589</v>
      </c>
      <c r="I121" s="73" t="s">
        <v>1601</v>
      </c>
      <c r="J121" s="73" t="s">
        <v>32</v>
      </c>
      <c r="K121" s="73" t="s">
        <v>32</v>
      </c>
      <c r="L121" s="73" t="s">
        <v>32</v>
      </c>
      <c r="M121" s="73" t="s">
        <v>32</v>
      </c>
      <c r="N121" s="73" t="s">
        <v>32</v>
      </c>
      <c r="O121" s="73" t="s">
        <v>32</v>
      </c>
      <c r="P121" s="73" t="s">
        <v>32</v>
      </c>
      <c r="Q121" s="17" t="s">
        <v>32</v>
      </c>
      <c r="R121" s="17" t="s">
        <v>32</v>
      </c>
      <c r="S121" s="17" t="s">
        <v>32</v>
      </c>
      <c r="T121" s="17" t="s">
        <v>32</v>
      </c>
      <c r="U121" s="51" t="s">
        <v>32</v>
      </c>
      <c r="V121" s="73" t="n">
        <v>3</v>
      </c>
      <c r="W121" s="73" t="s">
        <v>32</v>
      </c>
      <c r="X121" s="73" t="s">
        <v>32</v>
      </c>
      <c r="Y121" s="73" t="s">
        <v>32</v>
      </c>
      <c r="Z121" s="73" t="n">
        <v>1</v>
      </c>
      <c r="AA121" s="73" t="s">
        <v>32</v>
      </c>
      <c r="AB121" s="73" t="s">
        <v>32</v>
      </c>
      <c r="AC121" s="73" t="s">
        <v>32</v>
      </c>
      <c r="AD121" s="73" t="n">
        <v>1</v>
      </c>
      <c r="AE121" s="73" t="s">
        <v>32</v>
      </c>
      <c r="AF121" s="73" t="s">
        <v>32</v>
      </c>
      <c r="AG121" s="73" t="s">
        <v>32</v>
      </c>
      <c r="AH121" s="73" t="n">
        <v>5</v>
      </c>
      <c r="AI121" s="73" t="n">
        <v>5</v>
      </c>
      <c r="AJ121" s="73" t="s">
        <v>32</v>
      </c>
      <c r="AK121" s="73" t="n">
        <v>0</v>
      </c>
      <c r="AL121" s="73" t="s">
        <v>32</v>
      </c>
      <c r="AM121" s="73" t="s">
        <v>32</v>
      </c>
      <c r="AN121" s="73" t="n">
        <v>0</v>
      </c>
      <c r="AO121" s="73" t="s">
        <v>32</v>
      </c>
      <c r="AP121" s="73" t="s">
        <v>32</v>
      </c>
      <c r="AQ121" s="73" t="n">
        <v>4</v>
      </c>
      <c r="AR121" s="73" t="s">
        <v>32</v>
      </c>
      <c r="AS121" s="73" t="s">
        <v>32</v>
      </c>
      <c r="AT121" s="73" t="s">
        <v>32</v>
      </c>
      <c r="AU121" s="73" t="s">
        <v>32</v>
      </c>
      <c r="AV121" s="73" t="s">
        <v>32</v>
      </c>
      <c r="AW121" s="73" t="s">
        <v>32</v>
      </c>
      <c r="AX121" s="73" t="s">
        <v>32</v>
      </c>
      <c r="AY121" s="73" t="s">
        <v>32</v>
      </c>
      <c r="AZ121" s="73" t="s">
        <v>32</v>
      </c>
      <c r="BA121" s="73" t="s">
        <v>32</v>
      </c>
      <c r="BB121" s="17" t="s">
        <v>32</v>
      </c>
      <c r="BC121" s="17" t="s">
        <v>32</v>
      </c>
      <c r="BD121" s="17" t="s">
        <v>32</v>
      </c>
      <c r="BE121" s="17" t="s">
        <v>32</v>
      </c>
      <c r="BF121" s="17" t="s">
        <v>32</v>
      </c>
      <c r="BG121" s="17" t="s">
        <v>32</v>
      </c>
      <c r="BH121" s="17" t="s">
        <v>32</v>
      </c>
      <c r="BI121" s="17" t="s">
        <v>32</v>
      </c>
      <c r="BJ121" s="17" t="s">
        <v>32</v>
      </c>
      <c r="BK121" s="17" t="s">
        <v>32</v>
      </c>
      <c r="BL121" s="17" t="s">
        <v>32</v>
      </c>
      <c r="BM121" s="17" t="n">
        <f aca="false">SUM(V121:BL121)</f>
        <v>19</v>
      </c>
      <c r="BN121" s="17" t="n">
        <f aca="false">IF(BM121&lt;1,0,(SUM(V121:BL121))/((43-(COUNTIF(V121:BL121,"N/A")))))</f>
        <v>2.375</v>
      </c>
      <c r="BO121" s="17"/>
      <c r="BP121" s="17"/>
      <c r="BQ121" s="17"/>
    </row>
    <row r="122" customFormat="false" ht="12.75" hidden="false" customHeight="false" outlineLevel="0" collapsed="false">
      <c r="A122" s="71" t="s">
        <v>448</v>
      </c>
      <c r="B122" s="72" t="s">
        <v>423</v>
      </c>
      <c r="C122" s="73" t="s">
        <v>1601</v>
      </c>
      <c r="D122" s="73" t="s">
        <v>1610</v>
      </c>
      <c r="E122" s="73" t="s">
        <v>1610</v>
      </c>
      <c r="F122" s="73" t="s">
        <v>1611</v>
      </c>
      <c r="G122" s="73" t="s">
        <v>32</v>
      </c>
      <c r="H122" s="73" t="s">
        <v>32</v>
      </c>
      <c r="I122" s="73" t="s">
        <v>32</v>
      </c>
      <c r="J122" s="73" t="s">
        <v>32</v>
      </c>
      <c r="K122" s="73" t="s">
        <v>32</v>
      </c>
      <c r="L122" s="73" t="s">
        <v>32</v>
      </c>
      <c r="M122" s="73" t="s">
        <v>32</v>
      </c>
      <c r="N122" s="73" t="s">
        <v>32</v>
      </c>
      <c r="O122" s="73" t="s">
        <v>32</v>
      </c>
      <c r="P122" s="73" t="s">
        <v>32</v>
      </c>
      <c r="Q122" s="17" t="s">
        <v>32</v>
      </c>
      <c r="R122" s="17" t="s">
        <v>32</v>
      </c>
      <c r="S122" s="17" t="s">
        <v>32</v>
      </c>
      <c r="T122" s="17" t="s">
        <v>32</v>
      </c>
      <c r="U122" s="51" t="s">
        <v>32</v>
      </c>
      <c r="V122" s="73" t="n">
        <v>5</v>
      </c>
      <c r="W122" s="73" t="s">
        <v>32</v>
      </c>
      <c r="X122" s="73" t="s">
        <v>32</v>
      </c>
      <c r="Y122" s="73" t="s">
        <v>32</v>
      </c>
      <c r="Z122" s="73" t="n">
        <v>5</v>
      </c>
      <c r="AA122" s="73" t="s">
        <v>32</v>
      </c>
      <c r="AB122" s="73" t="s">
        <v>32</v>
      </c>
      <c r="AC122" s="73" t="s">
        <v>32</v>
      </c>
      <c r="AD122" s="73" t="n">
        <v>5</v>
      </c>
      <c r="AE122" s="73" t="s">
        <v>32</v>
      </c>
      <c r="AF122" s="73" t="s">
        <v>32</v>
      </c>
      <c r="AG122" s="73" t="s">
        <v>32</v>
      </c>
      <c r="AH122" s="73" t="n">
        <v>5</v>
      </c>
      <c r="AI122" s="73" t="s">
        <v>32</v>
      </c>
      <c r="AJ122" s="73" t="s">
        <v>32</v>
      </c>
      <c r="AK122" s="73" t="s">
        <v>32</v>
      </c>
      <c r="AL122" s="73" t="s">
        <v>32</v>
      </c>
      <c r="AM122" s="73" t="s">
        <v>32</v>
      </c>
      <c r="AN122" s="73" t="s">
        <v>248</v>
      </c>
      <c r="AO122" s="73" t="s">
        <v>32</v>
      </c>
      <c r="AP122" s="73" t="s">
        <v>32</v>
      </c>
      <c r="AQ122" s="73" t="s">
        <v>32</v>
      </c>
      <c r="AR122" s="73" t="s">
        <v>32</v>
      </c>
      <c r="AS122" s="73" t="s">
        <v>32</v>
      </c>
      <c r="AT122" s="73" t="s">
        <v>32</v>
      </c>
      <c r="AU122" s="73" t="s">
        <v>32</v>
      </c>
      <c r="AV122" s="73" t="s">
        <v>32</v>
      </c>
      <c r="AW122" s="73" t="s">
        <v>32</v>
      </c>
      <c r="AX122" s="73" t="s">
        <v>32</v>
      </c>
      <c r="AY122" s="73" t="s">
        <v>32</v>
      </c>
      <c r="AZ122" s="73" t="s">
        <v>32</v>
      </c>
      <c r="BA122" s="73" t="s">
        <v>32</v>
      </c>
      <c r="BB122" s="17" t="s">
        <v>32</v>
      </c>
      <c r="BC122" s="17" t="s">
        <v>32</v>
      </c>
      <c r="BD122" s="17" t="s">
        <v>32</v>
      </c>
      <c r="BE122" s="17" t="s">
        <v>32</v>
      </c>
      <c r="BF122" s="17" t="s">
        <v>32</v>
      </c>
      <c r="BG122" s="17" t="s">
        <v>32</v>
      </c>
      <c r="BH122" s="17" t="s">
        <v>32</v>
      </c>
      <c r="BI122" s="17" t="s">
        <v>32</v>
      </c>
      <c r="BJ122" s="17" t="s">
        <v>32</v>
      </c>
      <c r="BK122" s="17" t="s">
        <v>32</v>
      </c>
      <c r="BL122" s="17" t="s">
        <v>32</v>
      </c>
      <c r="BM122" s="17" t="n">
        <f aca="false">SUM(V122:BL122)</f>
        <v>20</v>
      </c>
      <c r="BN122" s="17" t="n">
        <f aca="false">IF(BM122&lt;1,0,(SUM(V122:BL122))/((43-(COUNTIF(V122:BL122,"N/A")))))</f>
        <v>4</v>
      </c>
      <c r="BO122" s="17"/>
      <c r="BP122" s="17"/>
      <c r="BQ122" s="17"/>
    </row>
    <row r="123" customFormat="false" ht="12.75" hidden="false" customHeight="false" outlineLevel="0" collapsed="false">
      <c r="A123" s="71" t="s">
        <v>450</v>
      </c>
      <c r="B123" s="72" t="s">
        <v>423</v>
      </c>
      <c r="C123" s="73" t="s">
        <v>1586</v>
      </c>
      <c r="D123" s="73" t="s">
        <v>1596</v>
      </c>
      <c r="E123" s="73" t="s">
        <v>1596</v>
      </c>
      <c r="F123" s="73" t="s">
        <v>1704</v>
      </c>
      <c r="G123" s="73" t="s">
        <v>1601</v>
      </c>
      <c r="H123" s="73" t="s">
        <v>1601</v>
      </c>
      <c r="I123" s="73" t="s">
        <v>1601</v>
      </c>
      <c r="J123" s="73" t="s">
        <v>32</v>
      </c>
      <c r="K123" s="73" t="s">
        <v>32</v>
      </c>
      <c r="L123" s="73" t="s">
        <v>32</v>
      </c>
      <c r="M123" s="73" t="s">
        <v>32</v>
      </c>
      <c r="N123" s="73" t="s">
        <v>32</v>
      </c>
      <c r="O123" s="73" t="s">
        <v>32</v>
      </c>
      <c r="P123" s="73" t="s">
        <v>32</v>
      </c>
      <c r="Q123" s="17" t="s">
        <v>32</v>
      </c>
      <c r="R123" s="17" t="s">
        <v>32</v>
      </c>
      <c r="S123" s="17" t="s">
        <v>32</v>
      </c>
      <c r="T123" s="17" t="s">
        <v>32</v>
      </c>
      <c r="U123" s="51" t="s">
        <v>32</v>
      </c>
      <c r="V123" s="73" t="n">
        <v>3</v>
      </c>
      <c r="W123" s="73" t="n">
        <v>3</v>
      </c>
      <c r="X123" s="73" t="s">
        <v>32</v>
      </c>
      <c r="Y123" s="73" t="s">
        <v>32</v>
      </c>
      <c r="Z123" s="73" t="n">
        <v>2</v>
      </c>
      <c r="AA123" s="73" t="s">
        <v>32</v>
      </c>
      <c r="AB123" s="73" t="s">
        <v>32</v>
      </c>
      <c r="AC123" s="73" t="s">
        <v>32</v>
      </c>
      <c r="AD123" s="73" t="n">
        <v>0</v>
      </c>
      <c r="AE123" s="73" t="s">
        <v>32</v>
      </c>
      <c r="AF123" s="73" t="s">
        <v>32</v>
      </c>
      <c r="AG123" s="73" t="s">
        <v>32</v>
      </c>
      <c r="AH123" s="73" t="n">
        <v>0</v>
      </c>
      <c r="AI123" s="73" t="s">
        <v>32</v>
      </c>
      <c r="AJ123" s="73" t="s">
        <v>32</v>
      </c>
      <c r="AK123" s="73" t="n">
        <v>0</v>
      </c>
      <c r="AL123" s="73" t="s">
        <v>32</v>
      </c>
      <c r="AM123" s="73" t="s">
        <v>32</v>
      </c>
      <c r="AN123" s="73" t="n">
        <v>4</v>
      </c>
      <c r="AO123" s="73" t="s">
        <v>32</v>
      </c>
      <c r="AP123" s="73" t="s">
        <v>32</v>
      </c>
      <c r="AQ123" s="73" t="n">
        <v>0</v>
      </c>
      <c r="AR123" s="73" t="s">
        <v>32</v>
      </c>
      <c r="AS123" s="73" t="s">
        <v>32</v>
      </c>
      <c r="AT123" s="73" t="s">
        <v>32</v>
      </c>
      <c r="AU123" s="73" t="s">
        <v>32</v>
      </c>
      <c r="AV123" s="73" t="s">
        <v>32</v>
      </c>
      <c r="AW123" s="73" t="s">
        <v>32</v>
      </c>
      <c r="AX123" s="73" t="s">
        <v>32</v>
      </c>
      <c r="AY123" s="73" t="s">
        <v>32</v>
      </c>
      <c r="AZ123" s="73" t="s">
        <v>32</v>
      </c>
      <c r="BA123" s="73" t="s">
        <v>32</v>
      </c>
      <c r="BB123" s="17" t="s">
        <v>32</v>
      </c>
      <c r="BC123" s="17" t="s">
        <v>32</v>
      </c>
      <c r="BD123" s="17" t="s">
        <v>32</v>
      </c>
      <c r="BE123" s="17" t="s">
        <v>32</v>
      </c>
      <c r="BF123" s="17" t="s">
        <v>32</v>
      </c>
      <c r="BG123" s="17" t="s">
        <v>32</v>
      </c>
      <c r="BH123" s="17" t="s">
        <v>32</v>
      </c>
      <c r="BI123" s="17" t="s">
        <v>32</v>
      </c>
      <c r="BJ123" s="17" t="s">
        <v>32</v>
      </c>
      <c r="BK123" s="17" t="s">
        <v>32</v>
      </c>
      <c r="BL123" s="17" t="s">
        <v>32</v>
      </c>
      <c r="BM123" s="17" t="n">
        <f aca="false">SUM(V123:BL123)</f>
        <v>12</v>
      </c>
      <c r="BN123" s="17" t="n">
        <f aca="false">IF(BM123&lt;1,0,(SUM(V123:BL123))/((43-(COUNTIF(V123:BL123,"N/A")))))</f>
        <v>1.5</v>
      </c>
      <c r="BO123" s="17"/>
      <c r="BP123" s="17"/>
      <c r="BQ123" s="17"/>
    </row>
    <row r="124" customFormat="false" ht="12.75" hidden="false" customHeight="false" outlineLevel="0" collapsed="false">
      <c r="A124" s="71" t="s">
        <v>453</v>
      </c>
      <c r="B124" s="72" t="s">
        <v>423</v>
      </c>
      <c r="C124" s="73" t="s">
        <v>32</v>
      </c>
      <c r="D124" s="73" t="s">
        <v>32</v>
      </c>
      <c r="E124" s="73" t="s">
        <v>32</v>
      </c>
      <c r="F124" s="73" t="s">
        <v>32</v>
      </c>
      <c r="G124" s="73" t="s">
        <v>32</v>
      </c>
      <c r="H124" s="73" t="s">
        <v>32</v>
      </c>
      <c r="I124" s="73" t="s">
        <v>32</v>
      </c>
      <c r="J124" s="73" t="s">
        <v>32</v>
      </c>
      <c r="K124" s="73" t="s">
        <v>32</v>
      </c>
      <c r="L124" s="73" t="s">
        <v>32</v>
      </c>
      <c r="M124" s="73" t="s">
        <v>32</v>
      </c>
      <c r="N124" s="73" t="s">
        <v>32</v>
      </c>
      <c r="O124" s="73" t="s">
        <v>32</v>
      </c>
      <c r="P124" s="73" t="s">
        <v>32</v>
      </c>
      <c r="Q124" s="17" t="s">
        <v>32</v>
      </c>
      <c r="R124" s="17" t="s">
        <v>32</v>
      </c>
      <c r="S124" s="17" t="s">
        <v>32</v>
      </c>
      <c r="T124" s="17" t="s">
        <v>32</v>
      </c>
      <c r="U124" s="51" t="s">
        <v>32</v>
      </c>
      <c r="V124" s="73" t="s">
        <v>32</v>
      </c>
      <c r="W124" s="73" t="s">
        <v>32</v>
      </c>
      <c r="X124" s="73" t="s">
        <v>32</v>
      </c>
      <c r="Y124" s="73" t="s">
        <v>32</v>
      </c>
      <c r="Z124" s="73" t="s">
        <v>32</v>
      </c>
      <c r="AA124" s="73" t="s">
        <v>32</v>
      </c>
      <c r="AB124" s="73" t="s">
        <v>32</v>
      </c>
      <c r="AC124" s="73" t="s">
        <v>32</v>
      </c>
      <c r="AD124" s="73" t="s">
        <v>32</v>
      </c>
      <c r="AE124" s="73" t="s">
        <v>32</v>
      </c>
      <c r="AF124" s="73" t="s">
        <v>32</v>
      </c>
      <c r="AG124" s="73" t="s">
        <v>32</v>
      </c>
      <c r="AH124" s="73" t="s">
        <v>32</v>
      </c>
      <c r="AI124" s="73" t="s">
        <v>32</v>
      </c>
      <c r="AJ124" s="73" t="s">
        <v>32</v>
      </c>
      <c r="AK124" s="73" t="s">
        <v>32</v>
      </c>
      <c r="AL124" s="73" t="s">
        <v>32</v>
      </c>
      <c r="AM124" s="73" t="s">
        <v>32</v>
      </c>
      <c r="AN124" s="73" t="s">
        <v>32</v>
      </c>
      <c r="AO124" s="73" t="s">
        <v>32</v>
      </c>
      <c r="AP124" s="73" t="s">
        <v>32</v>
      </c>
      <c r="AQ124" s="73" t="s">
        <v>32</v>
      </c>
      <c r="AR124" s="73" t="s">
        <v>32</v>
      </c>
      <c r="AS124" s="73" t="s">
        <v>32</v>
      </c>
      <c r="AT124" s="73" t="s">
        <v>32</v>
      </c>
      <c r="AU124" s="73" t="s">
        <v>32</v>
      </c>
      <c r="AV124" s="73" t="s">
        <v>32</v>
      </c>
      <c r="AW124" s="73" t="s">
        <v>32</v>
      </c>
      <c r="AX124" s="73" t="s">
        <v>32</v>
      </c>
      <c r="AY124" s="73" t="s">
        <v>32</v>
      </c>
      <c r="AZ124" s="73" t="s">
        <v>32</v>
      </c>
      <c r="BA124" s="73" t="s">
        <v>32</v>
      </c>
      <c r="BB124" s="17" t="s">
        <v>32</v>
      </c>
      <c r="BC124" s="17" t="s">
        <v>32</v>
      </c>
      <c r="BD124" s="17" t="s">
        <v>32</v>
      </c>
      <c r="BE124" s="17" t="s">
        <v>32</v>
      </c>
      <c r="BF124" s="17" t="s">
        <v>32</v>
      </c>
      <c r="BG124" s="17" t="s">
        <v>32</v>
      </c>
      <c r="BH124" s="17" t="s">
        <v>32</v>
      </c>
      <c r="BI124" s="17" t="s">
        <v>32</v>
      </c>
      <c r="BJ124" s="17" t="s">
        <v>32</v>
      </c>
      <c r="BK124" s="17" t="s">
        <v>32</v>
      </c>
      <c r="BL124" s="17" t="s">
        <v>32</v>
      </c>
      <c r="BM124" s="17" t="n">
        <f aca="false">SUM(V124:BL124)</f>
        <v>0</v>
      </c>
      <c r="BN124" s="17" t="n">
        <f aca="false">IF(BM124&lt;1,0,(SUM(V124:BL124))/((43-(COUNTIF(V124:BL124,"N/A")))))</f>
        <v>0</v>
      </c>
      <c r="BO124" s="17"/>
      <c r="BP124" s="17"/>
      <c r="BQ124" s="17"/>
    </row>
    <row r="125" customFormat="false" ht="12.75" hidden="false" customHeight="false" outlineLevel="0" collapsed="false">
      <c r="A125" s="71" t="s">
        <v>454</v>
      </c>
      <c r="B125" s="72" t="s">
        <v>423</v>
      </c>
      <c r="C125" s="73" t="s">
        <v>32</v>
      </c>
      <c r="D125" s="73" t="s">
        <v>32</v>
      </c>
      <c r="E125" s="73" t="s">
        <v>32</v>
      </c>
      <c r="F125" s="73" t="s">
        <v>32</v>
      </c>
      <c r="G125" s="73" t="s">
        <v>32</v>
      </c>
      <c r="H125" s="73" t="s">
        <v>32</v>
      </c>
      <c r="I125" s="73" t="s">
        <v>32</v>
      </c>
      <c r="J125" s="73" t="s">
        <v>32</v>
      </c>
      <c r="K125" s="73" t="s">
        <v>32</v>
      </c>
      <c r="L125" s="73" t="s">
        <v>32</v>
      </c>
      <c r="M125" s="73" t="s">
        <v>32</v>
      </c>
      <c r="N125" s="73" t="s">
        <v>32</v>
      </c>
      <c r="O125" s="73" t="s">
        <v>32</v>
      </c>
      <c r="P125" s="73" t="s">
        <v>32</v>
      </c>
      <c r="Q125" s="17" t="s">
        <v>32</v>
      </c>
      <c r="R125" s="17" t="s">
        <v>32</v>
      </c>
      <c r="S125" s="17" t="s">
        <v>32</v>
      </c>
      <c r="T125" s="17" t="s">
        <v>32</v>
      </c>
      <c r="U125" s="51" t="s">
        <v>32</v>
      </c>
      <c r="V125" s="73" t="s">
        <v>32</v>
      </c>
      <c r="W125" s="73" t="s">
        <v>32</v>
      </c>
      <c r="X125" s="73" t="s">
        <v>32</v>
      </c>
      <c r="Y125" s="73" t="s">
        <v>32</v>
      </c>
      <c r="Z125" s="73" t="s">
        <v>32</v>
      </c>
      <c r="AA125" s="73" t="s">
        <v>32</v>
      </c>
      <c r="AB125" s="73" t="s">
        <v>32</v>
      </c>
      <c r="AC125" s="73" t="s">
        <v>32</v>
      </c>
      <c r="AD125" s="73" t="s">
        <v>32</v>
      </c>
      <c r="AE125" s="73" t="s">
        <v>32</v>
      </c>
      <c r="AF125" s="73" t="s">
        <v>32</v>
      </c>
      <c r="AG125" s="73" t="s">
        <v>32</v>
      </c>
      <c r="AH125" s="73" t="s">
        <v>32</v>
      </c>
      <c r="AI125" s="73" t="s">
        <v>32</v>
      </c>
      <c r="AJ125" s="73" t="s">
        <v>32</v>
      </c>
      <c r="AK125" s="73" t="s">
        <v>32</v>
      </c>
      <c r="AL125" s="73" t="s">
        <v>32</v>
      </c>
      <c r="AM125" s="73" t="s">
        <v>32</v>
      </c>
      <c r="AN125" s="73" t="s">
        <v>32</v>
      </c>
      <c r="AO125" s="73" t="s">
        <v>32</v>
      </c>
      <c r="AP125" s="73" t="s">
        <v>32</v>
      </c>
      <c r="AQ125" s="73" t="s">
        <v>32</v>
      </c>
      <c r="AR125" s="73" t="s">
        <v>32</v>
      </c>
      <c r="AS125" s="73" t="s">
        <v>32</v>
      </c>
      <c r="AT125" s="73" t="s">
        <v>32</v>
      </c>
      <c r="AU125" s="73" t="s">
        <v>32</v>
      </c>
      <c r="AV125" s="73" t="s">
        <v>32</v>
      </c>
      <c r="AW125" s="73" t="s">
        <v>32</v>
      </c>
      <c r="AX125" s="73" t="s">
        <v>32</v>
      </c>
      <c r="AY125" s="73" t="s">
        <v>32</v>
      </c>
      <c r="AZ125" s="73" t="s">
        <v>32</v>
      </c>
      <c r="BA125" s="73" t="s">
        <v>32</v>
      </c>
      <c r="BB125" s="17" t="s">
        <v>32</v>
      </c>
      <c r="BC125" s="17" t="s">
        <v>32</v>
      </c>
      <c r="BD125" s="17" t="s">
        <v>32</v>
      </c>
      <c r="BE125" s="17" t="s">
        <v>32</v>
      </c>
      <c r="BF125" s="17" t="s">
        <v>32</v>
      </c>
      <c r="BG125" s="17" t="s">
        <v>32</v>
      </c>
      <c r="BH125" s="17" t="s">
        <v>32</v>
      </c>
      <c r="BI125" s="17" t="s">
        <v>32</v>
      </c>
      <c r="BJ125" s="17" t="s">
        <v>32</v>
      </c>
      <c r="BK125" s="17" t="s">
        <v>32</v>
      </c>
      <c r="BL125" s="17" t="s">
        <v>32</v>
      </c>
      <c r="BM125" s="17" t="n">
        <f aca="false">SUM(V125:BL125)</f>
        <v>0</v>
      </c>
      <c r="BN125" s="17" t="n">
        <f aca="false">IF(BM125&lt;1,0,(SUM(V125:BL125))/((43-(COUNTIF(V125:BL125,"N/A")))))</f>
        <v>0</v>
      </c>
      <c r="BO125" s="17"/>
      <c r="BP125" s="17"/>
      <c r="BQ125" s="17"/>
    </row>
    <row r="126" customFormat="false" ht="12.75" hidden="false" customHeight="false" outlineLevel="0" collapsed="false">
      <c r="A126" s="71" t="s">
        <v>455</v>
      </c>
      <c r="B126" s="72" t="s">
        <v>423</v>
      </c>
      <c r="C126" s="73" t="s">
        <v>32</v>
      </c>
      <c r="D126" s="73" t="s">
        <v>32</v>
      </c>
      <c r="E126" s="73" t="s">
        <v>32</v>
      </c>
      <c r="F126" s="73" t="s">
        <v>32</v>
      </c>
      <c r="G126" s="73" t="s">
        <v>32</v>
      </c>
      <c r="H126" s="73" t="s">
        <v>32</v>
      </c>
      <c r="I126" s="73" t="s">
        <v>32</v>
      </c>
      <c r="J126" s="73" t="s">
        <v>32</v>
      </c>
      <c r="K126" s="73" t="s">
        <v>32</v>
      </c>
      <c r="L126" s="73" t="s">
        <v>32</v>
      </c>
      <c r="M126" s="73" t="s">
        <v>32</v>
      </c>
      <c r="N126" s="73" t="s">
        <v>32</v>
      </c>
      <c r="O126" s="73" t="s">
        <v>32</v>
      </c>
      <c r="P126" s="73" t="s">
        <v>32</v>
      </c>
      <c r="Q126" s="17" t="s">
        <v>32</v>
      </c>
      <c r="R126" s="17" t="s">
        <v>32</v>
      </c>
      <c r="S126" s="17" t="s">
        <v>32</v>
      </c>
      <c r="T126" s="17" t="s">
        <v>32</v>
      </c>
      <c r="U126" s="51" t="s">
        <v>32</v>
      </c>
      <c r="V126" s="73" t="s">
        <v>32</v>
      </c>
      <c r="W126" s="73" t="s">
        <v>32</v>
      </c>
      <c r="X126" s="73" t="s">
        <v>32</v>
      </c>
      <c r="Y126" s="73" t="s">
        <v>32</v>
      </c>
      <c r="Z126" s="73" t="s">
        <v>32</v>
      </c>
      <c r="AA126" s="73" t="s">
        <v>32</v>
      </c>
      <c r="AB126" s="73" t="s">
        <v>32</v>
      </c>
      <c r="AC126" s="73" t="s">
        <v>32</v>
      </c>
      <c r="AD126" s="73" t="s">
        <v>32</v>
      </c>
      <c r="AE126" s="73" t="s">
        <v>32</v>
      </c>
      <c r="AF126" s="73" t="s">
        <v>32</v>
      </c>
      <c r="AG126" s="73" t="s">
        <v>32</v>
      </c>
      <c r="AH126" s="73" t="s">
        <v>32</v>
      </c>
      <c r="AI126" s="73" t="s">
        <v>32</v>
      </c>
      <c r="AJ126" s="73" t="s">
        <v>32</v>
      </c>
      <c r="AK126" s="73" t="s">
        <v>32</v>
      </c>
      <c r="AL126" s="73" t="s">
        <v>32</v>
      </c>
      <c r="AM126" s="73" t="s">
        <v>32</v>
      </c>
      <c r="AN126" s="73" t="s">
        <v>32</v>
      </c>
      <c r="AO126" s="73" t="s">
        <v>32</v>
      </c>
      <c r="AP126" s="73" t="s">
        <v>32</v>
      </c>
      <c r="AQ126" s="73" t="s">
        <v>32</v>
      </c>
      <c r="AR126" s="73" t="s">
        <v>32</v>
      </c>
      <c r="AS126" s="73" t="s">
        <v>32</v>
      </c>
      <c r="AT126" s="73" t="s">
        <v>32</v>
      </c>
      <c r="AU126" s="73" t="s">
        <v>32</v>
      </c>
      <c r="AV126" s="73" t="s">
        <v>32</v>
      </c>
      <c r="AW126" s="73" t="s">
        <v>32</v>
      </c>
      <c r="AX126" s="73" t="s">
        <v>32</v>
      </c>
      <c r="AY126" s="73" t="s">
        <v>32</v>
      </c>
      <c r="AZ126" s="73" t="s">
        <v>32</v>
      </c>
      <c r="BA126" s="73" t="s">
        <v>32</v>
      </c>
      <c r="BB126" s="17" t="s">
        <v>32</v>
      </c>
      <c r="BC126" s="17" t="s">
        <v>32</v>
      </c>
      <c r="BD126" s="17" t="s">
        <v>32</v>
      </c>
      <c r="BE126" s="17" t="s">
        <v>32</v>
      </c>
      <c r="BF126" s="17" t="s">
        <v>32</v>
      </c>
      <c r="BG126" s="17" t="s">
        <v>32</v>
      </c>
      <c r="BH126" s="17" t="s">
        <v>32</v>
      </c>
      <c r="BI126" s="17" t="s">
        <v>32</v>
      </c>
      <c r="BJ126" s="17" t="s">
        <v>32</v>
      </c>
      <c r="BK126" s="17" t="s">
        <v>32</v>
      </c>
      <c r="BL126" s="17" t="s">
        <v>32</v>
      </c>
      <c r="BM126" s="17" t="n">
        <f aca="false">SUM(V126:BL126)</f>
        <v>0</v>
      </c>
      <c r="BN126" s="17" t="n">
        <f aca="false">IF(BM126&lt;1,0,(SUM(V126:BL126))/((43-(COUNTIF(V126:BL126,"N/A")))))</f>
        <v>0</v>
      </c>
      <c r="BO126" s="17"/>
      <c r="BP126" s="17"/>
      <c r="BQ126" s="17"/>
    </row>
    <row r="127" customFormat="false" ht="12.75" hidden="false" customHeight="false" outlineLevel="0" collapsed="false">
      <c r="A127" s="71" t="s">
        <v>456</v>
      </c>
      <c r="B127" s="72" t="s">
        <v>423</v>
      </c>
      <c r="C127" s="73" t="s">
        <v>32</v>
      </c>
      <c r="D127" s="73" t="s">
        <v>32</v>
      </c>
      <c r="E127" s="73" t="s">
        <v>32</v>
      </c>
      <c r="F127" s="73" t="s">
        <v>32</v>
      </c>
      <c r="G127" s="73" t="s">
        <v>32</v>
      </c>
      <c r="H127" s="73" t="s">
        <v>32</v>
      </c>
      <c r="I127" s="73" t="s">
        <v>32</v>
      </c>
      <c r="J127" s="73" t="s">
        <v>32</v>
      </c>
      <c r="K127" s="73" t="s">
        <v>32</v>
      </c>
      <c r="L127" s="73" t="s">
        <v>32</v>
      </c>
      <c r="M127" s="73" t="s">
        <v>32</v>
      </c>
      <c r="N127" s="73" t="s">
        <v>32</v>
      </c>
      <c r="O127" s="73" t="s">
        <v>32</v>
      </c>
      <c r="P127" s="73" t="s">
        <v>32</v>
      </c>
      <c r="Q127" s="17" t="s">
        <v>32</v>
      </c>
      <c r="R127" s="17" t="s">
        <v>32</v>
      </c>
      <c r="S127" s="17" t="s">
        <v>32</v>
      </c>
      <c r="T127" s="17" t="s">
        <v>32</v>
      </c>
      <c r="U127" s="51" t="s">
        <v>32</v>
      </c>
      <c r="V127" s="73" t="s">
        <v>32</v>
      </c>
      <c r="W127" s="73" t="s">
        <v>32</v>
      </c>
      <c r="X127" s="73" t="s">
        <v>32</v>
      </c>
      <c r="Y127" s="73" t="s">
        <v>32</v>
      </c>
      <c r="Z127" s="73" t="s">
        <v>32</v>
      </c>
      <c r="AA127" s="73" t="s">
        <v>32</v>
      </c>
      <c r="AB127" s="73" t="s">
        <v>32</v>
      </c>
      <c r="AC127" s="73" t="s">
        <v>32</v>
      </c>
      <c r="AD127" s="73" t="s">
        <v>32</v>
      </c>
      <c r="AE127" s="73" t="s">
        <v>32</v>
      </c>
      <c r="AF127" s="73" t="s">
        <v>32</v>
      </c>
      <c r="AG127" s="73" t="s">
        <v>32</v>
      </c>
      <c r="AH127" s="73" t="s">
        <v>32</v>
      </c>
      <c r="AI127" s="73" t="s">
        <v>32</v>
      </c>
      <c r="AJ127" s="73" t="s">
        <v>32</v>
      </c>
      <c r="AK127" s="73" t="s">
        <v>32</v>
      </c>
      <c r="AL127" s="73" t="s">
        <v>32</v>
      </c>
      <c r="AM127" s="73" t="s">
        <v>32</v>
      </c>
      <c r="AN127" s="73" t="s">
        <v>32</v>
      </c>
      <c r="AO127" s="73" t="s">
        <v>32</v>
      </c>
      <c r="AP127" s="73" t="s">
        <v>32</v>
      </c>
      <c r="AQ127" s="73" t="s">
        <v>32</v>
      </c>
      <c r="AR127" s="73" t="s">
        <v>32</v>
      </c>
      <c r="AS127" s="73" t="s">
        <v>32</v>
      </c>
      <c r="AT127" s="73" t="s">
        <v>32</v>
      </c>
      <c r="AU127" s="73" t="s">
        <v>32</v>
      </c>
      <c r="AV127" s="73" t="s">
        <v>32</v>
      </c>
      <c r="AW127" s="73" t="s">
        <v>32</v>
      </c>
      <c r="AX127" s="73" t="s">
        <v>32</v>
      </c>
      <c r="AY127" s="73" t="s">
        <v>32</v>
      </c>
      <c r="AZ127" s="73" t="s">
        <v>32</v>
      </c>
      <c r="BA127" s="73" t="s">
        <v>32</v>
      </c>
      <c r="BB127" s="17" t="s">
        <v>32</v>
      </c>
      <c r="BC127" s="17" t="s">
        <v>32</v>
      </c>
      <c r="BD127" s="17" t="s">
        <v>32</v>
      </c>
      <c r="BE127" s="17" t="s">
        <v>32</v>
      </c>
      <c r="BF127" s="17" t="s">
        <v>32</v>
      </c>
      <c r="BG127" s="17" t="s">
        <v>32</v>
      </c>
      <c r="BH127" s="17" t="s">
        <v>32</v>
      </c>
      <c r="BI127" s="17" t="s">
        <v>32</v>
      </c>
      <c r="BJ127" s="17" t="s">
        <v>32</v>
      </c>
      <c r="BK127" s="17" t="s">
        <v>32</v>
      </c>
      <c r="BL127" s="17" t="s">
        <v>32</v>
      </c>
      <c r="BM127" s="17" t="n">
        <f aca="false">SUM(V127:BL127)</f>
        <v>0</v>
      </c>
      <c r="BN127" s="17" t="n">
        <f aca="false">IF(BM127&lt;1,0,(SUM(V127:BL127))/((43-(COUNTIF(V127:BL127,"N/A")))))</f>
        <v>0</v>
      </c>
      <c r="BO127" s="17"/>
      <c r="BP127" s="17"/>
      <c r="BQ127" s="17"/>
    </row>
    <row r="128" customFormat="false" ht="12.75" hidden="false" customHeight="false" outlineLevel="0" collapsed="false">
      <c r="A128" s="71" t="s">
        <v>457</v>
      </c>
      <c r="B128" s="72" t="s">
        <v>423</v>
      </c>
      <c r="C128" s="73" t="s">
        <v>32</v>
      </c>
      <c r="D128" s="73" t="s">
        <v>32</v>
      </c>
      <c r="E128" s="73" t="s">
        <v>32</v>
      </c>
      <c r="F128" s="73" t="s">
        <v>32</v>
      </c>
      <c r="G128" s="73" t="s">
        <v>32</v>
      </c>
      <c r="H128" s="73" t="s">
        <v>32</v>
      </c>
      <c r="I128" s="73" t="s">
        <v>32</v>
      </c>
      <c r="J128" s="73" t="s">
        <v>32</v>
      </c>
      <c r="K128" s="73" t="s">
        <v>32</v>
      </c>
      <c r="L128" s="73" t="s">
        <v>32</v>
      </c>
      <c r="M128" s="73" t="s">
        <v>32</v>
      </c>
      <c r="N128" s="73" t="s">
        <v>32</v>
      </c>
      <c r="O128" s="73" t="s">
        <v>32</v>
      </c>
      <c r="P128" s="73" t="s">
        <v>32</v>
      </c>
      <c r="Q128" s="17" t="s">
        <v>32</v>
      </c>
      <c r="R128" s="17" t="s">
        <v>32</v>
      </c>
      <c r="S128" s="17" t="s">
        <v>32</v>
      </c>
      <c r="T128" s="17" t="s">
        <v>32</v>
      </c>
      <c r="U128" s="51" t="s">
        <v>32</v>
      </c>
      <c r="V128" s="73" t="s">
        <v>32</v>
      </c>
      <c r="W128" s="73" t="s">
        <v>32</v>
      </c>
      <c r="X128" s="73" t="s">
        <v>32</v>
      </c>
      <c r="Y128" s="73" t="s">
        <v>32</v>
      </c>
      <c r="Z128" s="73" t="s">
        <v>32</v>
      </c>
      <c r="AA128" s="73" t="s">
        <v>32</v>
      </c>
      <c r="AB128" s="73" t="s">
        <v>32</v>
      </c>
      <c r="AC128" s="73" t="s">
        <v>32</v>
      </c>
      <c r="AD128" s="73" t="s">
        <v>32</v>
      </c>
      <c r="AE128" s="73" t="s">
        <v>32</v>
      </c>
      <c r="AF128" s="73" t="s">
        <v>32</v>
      </c>
      <c r="AG128" s="73" t="s">
        <v>32</v>
      </c>
      <c r="AH128" s="73" t="s">
        <v>32</v>
      </c>
      <c r="AI128" s="73" t="s">
        <v>32</v>
      </c>
      <c r="AJ128" s="73" t="s">
        <v>32</v>
      </c>
      <c r="AK128" s="73" t="s">
        <v>32</v>
      </c>
      <c r="AL128" s="73" t="s">
        <v>32</v>
      </c>
      <c r="AM128" s="73" t="s">
        <v>32</v>
      </c>
      <c r="AN128" s="73" t="s">
        <v>32</v>
      </c>
      <c r="AO128" s="73" t="s">
        <v>32</v>
      </c>
      <c r="AP128" s="73" t="s">
        <v>32</v>
      </c>
      <c r="AQ128" s="73" t="s">
        <v>32</v>
      </c>
      <c r="AR128" s="73" t="s">
        <v>32</v>
      </c>
      <c r="AS128" s="73" t="s">
        <v>32</v>
      </c>
      <c r="AT128" s="73" t="s">
        <v>32</v>
      </c>
      <c r="AU128" s="73" t="s">
        <v>32</v>
      </c>
      <c r="AV128" s="73" t="s">
        <v>32</v>
      </c>
      <c r="AW128" s="73" t="s">
        <v>32</v>
      </c>
      <c r="AX128" s="73" t="s">
        <v>32</v>
      </c>
      <c r="AY128" s="73" t="s">
        <v>32</v>
      </c>
      <c r="AZ128" s="73" t="s">
        <v>32</v>
      </c>
      <c r="BA128" s="73" t="s">
        <v>32</v>
      </c>
      <c r="BB128" s="17" t="s">
        <v>32</v>
      </c>
      <c r="BC128" s="17" t="s">
        <v>32</v>
      </c>
      <c r="BD128" s="17" t="s">
        <v>32</v>
      </c>
      <c r="BE128" s="17" t="s">
        <v>32</v>
      </c>
      <c r="BF128" s="17" t="s">
        <v>32</v>
      </c>
      <c r="BG128" s="17" t="s">
        <v>32</v>
      </c>
      <c r="BH128" s="17" t="s">
        <v>32</v>
      </c>
      <c r="BI128" s="17" t="s">
        <v>32</v>
      </c>
      <c r="BJ128" s="17" t="s">
        <v>32</v>
      </c>
      <c r="BK128" s="17" t="s">
        <v>32</v>
      </c>
      <c r="BL128" s="17" t="s">
        <v>32</v>
      </c>
      <c r="BM128" s="17" t="n">
        <f aca="false">SUM(V128:BL128)</f>
        <v>0</v>
      </c>
      <c r="BN128" s="17" t="n">
        <f aca="false">IF(BM128&lt;1,0,(SUM(V128:BL128))/((43-(COUNTIF(V128:BL128,"N/A")))))</f>
        <v>0</v>
      </c>
      <c r="BO128" s="17"/>
      <c r="BP128" s="17"/>
      <c r="BQ128" s="17"/>
    </row>
    <row r="129" customFormat="false" ht="12.75" hidden="false" customHeight="false" outlineLevel="0" collapsed="false">
      <c r="A129" s="71" t="s">
        <v>458</v>
      </c>
      <c r="B129" s="72" t="s">
        <v>423</v>
      </c>
      <c r="C129" s="73" t="s">
        <v>32</v>
      </c>
      <c r="D129" s="73" t="s">
        <v>32</v>
      </c>
      <c r="E129" s="73" t="s">
        <v>32</v>
      </c>
      <c r="F129" s="73" t="s">
        <v>32</v>
      </c>
      <c r="G129" s="73" t="s">
        <v>32</v>
      </c>
      <c r="H129" s="73" t="s">
        <v>32</v>
      </c>
      <c r="I129" s="73" t="s">
        <v>32</v>
      </c>
      <c r="J129" s="73" t="s">
        <v>32</v>
      </c>
      <c r="K129" s="73" t="s">
        <v>32</v>
      </c>
      <c r="L129" s="73" t="s">
        <v>32</v>
      </c>
      <c r="M129" s="73" t="s">
        <v>32</v>
      </c>
      <c r="N129" s="73" t="s">
        <v>32</v>
      </c>
      <c r="O129" s="73" t="s">
        <v>32</v>
      </c>
      <c r="P129" s="73" t="s">
        <v>32</v>
      </c>
      <c r="Q129" s="17" t="s">
        <v>32</v>
      </c>
      <c r="R129" s="17" t="s">
        <v>32</v>
      </c>
      <c r="S129" s="17" t="s">
        <v>32</v>
      </c>
      <c r="T129" s="17" t="s">
        <v>32</v>
      </c>
      <c r="U129" s="51" t="s">
        <v>32</v>
      </c>
      <c r="V129" s="73" t="s">
        <v>32</v>
      </c>
      <c r="W129" s="73" t="s">
        <v>32</v>
      </c>
      <c r="X129" s="73" t="s">
        <v>32</v>
      </c>
      <c r="Y129" s="73" t="s">
        <v>32</v>
      </c>
      <c r="Z129" s="73" t="s">
        <v>32</v>
      </c>
      <c r="AA129" s="73" t="s">
        <v>32</v>
      </c>
      <c r="AB129" s="73" t="s">
        <v>32</v>
      </c>
      <c r="AC129" s="73" t="s">
        <v>32</v>
      </c>
      <c r="AD129" s="73" t="s">
        <v>32</v>
      </c>
      <c r="AE129" s="73" t="s">
        <v>32</v>
      </c>
      <c r="AF129" s="73" t="s">
        <v>32</v>
      </c>
      <c r="AG129" s="73" t="s">
        <v>32</v>
      </c>
      <c r="AH129" s="73" t="s">
        <v>32</v>
      </c>
      <c r="AI129" s="73" t="s">
        <v>32</v>
      </c>
      <c r="AJ129" s="73" t="s">
        <v>32</v>
      </c>
      <c r="AK129" s="73" t="s">
        <v>32</v>
      </c>
      <c r="AL129" s="73" t="s">
        <v>32</v>
      </c>
      <c r="AM129" s="73" t="s">
        <v>32</v>
      </c>
      <c r="AN129" s="73" t="s">
        <v>32</v>
      </c>
      <c r="AO129" s="73" t="s">
        <v>32</v>
      </c>
      <c r="AP129" s="73" t="s">
        <v>32</v>
      </c>
      <c r="AQ129" s="73" t="s">
        <v>32</v>
      </c>
      <c r="AR129" s="73" t="s">
        <v>32</v>
      </c>
      <c r="AS129" s="73" t="s">
        <v>32</v>
      </c>
      <c r="AT129" s="73" t="s">
        <v>32</v>
      </c>
      <c r="AU129" s="73" t="s">
        <v>32</v>
      </c>
      <c r="AV129" s="73" t="s">
        <v>32</v>
      </c>
      <c r="AW129" s="73" t="s">
        <v>32</v>
      </c>
      <c r="AX129" s="73" t="s">
        <v>32</v>
      </c>
      <c r="AY129" s="73" t="s">
        <v>32</v>
      </c>
      <c r="AZ129" s="73" t="s">
        <v>32</v>
      </c>
      <c r="BA129" s="73" t="s">
        <v>32</v>
      </c>
      <c r="BB129" s="17" t="s">
        <v>32</v>
      </c>
      <c r="BC129" s="17" t="s">
        <v>32</v>
      </c>
      <c r="BD129" s="17" t="s">
        <v>32</v>
      </c>
      <c r="BE129" s="17" t="s">
        <v>32</v>
      </c>
      <c r="BF129" s="17" t="s">
        <v>32</v>
      </c>
      <c r="BG129" s="17" t="s">
        <v>32</v>
      </c>
      <c r="BH129" s="17" t="s">
        <v>32</v>
      </c>
      <c r="BI129" s="17" t="s">
        <v>32</v>
      </c>
      <c r="BJ129" s="17" t="s">
        <v>32</v>
      </c>
      <c r="BK129" s="17" t="s">
        <v>32</v>
      </c>
      <c r="BL129" s="17" t="s">
        <v>32</v>
      </c>
      <c r="BM129" s="17" t="n">
        <f aca="false">SUM(V129:BL129)</f>
        <v>0</v>
      </c>
      <c r="BN129" s="17" t="n">
        <f aca="false">IF(BM129&lt;1,0,(SUM(V129:BL129))/((43-(COUNTIF(V129:BL129,"N/A")))))</f>
        <v>0</v>
      </c>
      <c r="BO129" s="17"/>
      <c r="BP129" s="17"/>
      <c r="BQ129" s="17"/>
    </row>
    <row r="130" customFormat="false" ht="12.75" hidden="false" customHeight="false" outlineLevel="0" collapsed="false">
      <c r="A130" s="71" t="s">
        <v>459</v>
      </c>
      <c r="B130" s="72" t="s">
        <v>423</v>
      </c>
      <c r="C130" s="73" t="s">
        <v>32</v>
      </c>
      <c r="D130" s="73" t="s">
        <v>32</v>
      </c>
      <c r="E130" s="73" t="s">
        <v>32</v>
      </c>
      <c r="F130" s="73" t="s">
        <v>32</v>
      </c>
      <c r="G130" s="73" t="s">
        <v>32</v>
      </c>
      <c r="H130" s="73" t="s">
        <v>32</v>
      </c>
      <c r="I130" s="73" t="s">
        <v>32</v>
      </c>
      <c r="J130" s="73" t="s">
        <v>32</v>
      </c>
      <c r="K130" s="73" t="s">
        <v>32</v>
      </c>
      <c r="L130" s="73" t="s">
        <v>32</v>
      </c>
      <c r="M130" s="73" t="s">
        <v>32</v>
      </c>
      <c r="N130" s="73" t="s">
        <v>32</v>
      </c>
      <c r="O130" s="73" t="s">
        <v>32</v>
      </c>
      <c r="P130" s="73" t="s">
        <v>32</v>
      </c>
      <c r="Q130" s="17" t="s">
        <v>32</v>
      </c>
      <c r="R130" s="17" t="s">
        <v>32</v>
      </c>
      <c r="S130" s="17" t="s">
        <v>32</v>
      </c>
      <c r="T130" s="17" t="s">
        <v>32</v>
      </c>
      <c r="U130" s="51" t="s">
        <v>32</v>
      </c>
      <c r="V130" s="73" t="s">
        <v>32</v>
      </c>
      <c r="W130" s="73" t="s">
        <v>32</v>
      </c>
      <c r="X130" s="73" t="s">
        <v>32</v>
      </c>
      <c r="Y130" s="73" t="s">
        <v>32</v>
      </c>
      <c r="Z130" s="73" t="s">
        <v>32</v>
      </c>
      <c r="AA130" s="73" t="s">
        <v>32</v>
      </c>
      <c r="AB130" s="73" t="s">
        <v>32</v>
      </c>
      <c r="AC130" s="73" t="s">
        <v>32</v>
      </c>
      <c r="AD130" s="73" t="s">
        <v>32</v>
      </c>
      <c r="AE130" s="73" t="s">
        <v>32</v>
      </c>
      <c r="AF130" s="73" t="s">
        <v>32</v>
      </c>
      <c r="AG130" s="73" t="s">
        <v>32</v>
      </c>
      <c r="AH130" s="73" t="s">
        <v>32</v>
      </c>
      <c r="AI130" s="73" t="s">
        <v>32</v>
      </c>
      <c r="AJ130" s="73" t="s">
        <v>32</v>
      </c>
      <c r="AK130" s="73" t="s">
        <v>32</v>
      </c>
      <c r="AL130" s="73" t="s">
        <v>32</v>
      </c>
      <c r="AM130" s="73" t="s">
        <v>32</v>
      </c>
      <c r="AN130" s="73" t="s">
        <v>32</v>
      </c>
      <c r="AO130" s="73" t="s">
        <v>32</v>
      </c>
      <c r="AP130" s="73" t="s">
        <v>32</v>
      </c>
      <c r="AQ130" s="73" t="s">
        <v>32</v>
      </c>
      <c r="AR130" s="73" t="s">
        <v>32</v>
      </c>
      <c r="AS130" s="73" t="s">
        <v>32</v>
      </c>
      <c r="AT130" s="73" t="s">
        <v>32</v>
      </c>
      <c r="AU130" s="73" t="s">
        <v>32</v>
      </c>
      <c r="AV130" s="73" t="s">
        <v>32</v>
      </c>
      <c r="AW130" s="73" t="s">
        <v>32</v>
      </c>
      <c r="AX130" s="73" t="s">
        <v>32</v>
      </c>
      <c r="AY130" s="73" t="s">
        <v>32</v>
      </c>
      <c r="AZ130" s="73" t="s">
        <v>32</v>
      </c>
      <c r="BA130" s="73" t="s">
        <v>32</v>
      </c>
      <c r="BB130" s="17" t="s">
        <v>32</v>
      </c>
      <c r="BC130" s="17" t="s">
        <v>32</v>
      </c>
      <c r="BD130" s="17" t="s">
        <v>32</v>
      </c>
      <c r="BE130" s="17" t="s">
        <v>32</v>
      </c>
      <c r="BF130" s="17" t="s">
        <v>32</v>
      </c>
      <c r="BG130" s="17" t="s">
        <v>32</v>
      </c>
      <c r="BH130" s="17" t="s">
        <v>32</v>
      </c>
      <c r="BI130" s="17" t="s">
        <v>32</v>
      </c>
      <c r="BJ130" s="17" t="s">
        <v>32</v>
      </c>
      <c r="BK130" s="17" t="s">
        <v>32</v>
      </c>
      <c r="BL130" s="17" t="s">
        <v>32</v>
      </c>
      <c r="BM130" s="17" t="n">
        <f aca="false">SUM(V130:BL130)</f>
        <v>0</v>
      </c>
      <c r="BN130" s="17" t="n">
        <f aca="false">IF(BM130&lt;1,0,(SUM(V130:BL130))/((43-(COUNTIF(V130:BL130,"N/A")))))</f>
        <v>0</v>
      </c>
      <c r="BO130" s="17"/>
      <c r="BP130" s="17"/>
      <c r="BQ130" s="17"/>
    </row>
    <row r="131" customFormat="false" ht="12.75" hidden="false" customHeight="false" outlineLevel="0" collapsed="false">
      <c r="A131" s="71" t="s">
        <v>460</v>
      </c>
      <c r="B131" s="72" t="s">
        <v>423</v>
      </c>
      <c r="C131" s="73" t="s">
        <v>32</v>
      </c>
      <c r="D131" s="73" t="s">
        <v>32</v>
      </c>
      <c r="E131" s="73" t="s">
        <v>32</v>
      </c>
      <c r="F131" s="73" t="s">
        <v>32</v>
      </c>
      <c r="G131" s="73" t="s">
        <v>32</v>
      </c>
      <c r="H131" s="73" t="s">
        <v>32</v>
      </c>
      <c r="I131" s="73" t="s">
        <v>32</v>
      </c>
      <c r="J131" s="73" t="s">
        <v>32</v>
      </c>
      <c r="K131" s="73" t="s">
        <v>32</v>
      </c>
      <c r="L131" s="73" t="s">
        <v>32</v>
      </c>
      <c r="M131" s="73" t="s">
        <v>32</v>
      </c>
      <c r="N131" s="73" t="s">
        <v>32</v>
      </c>
      <c r="O131" s="73" t="s">
        <v>32</v>
      </c>
      <c r="P131" s="73" t="s">
        <v>32</v>
      </c>
      <c r="Q131" s="17" t="s">
        <v>32</v>
      </c>
      <c r="R131" s="17" t="s">
        <v>32</v>
      </c>
      <c r="S131" s="17" t="s">
        <v>32</v>
      </c>
      <c r="T131" s="17" t="s">
        <v>32</v>
      </c>
      <c r="U131" s="51" t="s">
        <v>32</v>
      </c>
      <c r="V131" s="73" t="s">
        <v>32</v>
      </c>
      <c r="W131" s="73" t="s">
        <v>32</v>
      </c>
      <c r="X131" s="73" t="s">
        <v>32</v>
      </c>
      <c r="Y131" s="73" t="s">
        <v>32</v>
      </c>
      <c r="Z131" s="73" t="s">
        <v>32</v>
      </c>
      <c r="AA131" s="73" t="s">
        <v>32</v>
      </c>
      <c r="AB131" s="73" t="s">
        <v>32</v>
      </c>
      <c r="AC131" s="73" t="s">
        <v>32</v>
      </c>
      <c r="AD131" s="73" t="s">
        <v>32</v>
      </c>
      <c r="AE131" s="73" t="s">
        <v>32</v>
      </c>
      <c r="AF131" s="73" t="s">
        <v>32</v>
      </c>
      <c r="AG131" s="73" t="s">
        <v>32</v>
      </c>
      <c r="AH131" s="73" t="s">
        <v>32</v>
      </c>
      <c r="AI131" s="73" t="s">
        <v>32</v>
      </c>
      <c r="AJ131" s="73" t="s">
        <v>32</v>
      </c>
      <c r="AK131" s="73" t="s">
        <v>32</v>
      </c>
      <c r="AL131" s="73" t="s">
        <v>32</v>
      </c>
      <c r="AM131" s="73" t="s">
        <v>32</v>
      </c>
      <c r="AN131" s="73" t="s">
        <v>32</v>
      </c>
      <c r="AO131" s="73" t="s">
        <v>32</v>
      </c>
      <c r="AP131" s="73" t="s">
        <v>32</v>
      </c>
      <c r="AQ131" s="73" t="s">
        <v>32</v>
      </c>
      <c r="AR131" s="73" t="s">
        <v>32</v>
      </c>
      <c r="AS131" s="73" t="s">
        <v>32</v>
      </c>
      <c r="AT131" s="73" t="s">
        <v>32</v>
      </c>
      <c r="AU131" s="73" t="s">
        <v>32</v>
      </c>
      <c r="AV131" s="73" t="s">
        <v>32</v>
      </c>
      <c r="AW131" s="73" t="s">
        <v>32</v>
      </c>
      <c r="AX131" s="73" t="s">
        <v>32</v>
      </c>
      <c r="AY131" s="73" t="s">
        <v>32</v>
      </c>
      <c r="AZ131" s="73" t="s">
        <v>32</v>
      </c>
      <c r="BA131" s="73" t="s">
        <v>32</v>
      </c>
      <c r="BB131" s="17" t="s">
        <v>32</v>
      </c>
      <c r="BC131" s="17" t="s">
        <v>32</v>
      </c>
      <c r="BD131" s="17" t="s">
        <v>32</v>
      </c>
      <c r="BE131" s="17" t="s">
        <v>32</v>
      </c>
      <c r="BF131" s="17" t="s">
        <v>32</v>
      </c>
      <c r="BG131" s="17" t="s">
        <v>32</v>
      </c>
      <c r="BH131" s="17" t="s">
        <v>32</v>
      </c>
      <c r="BI131" s="17" t="s">
        <v>32</v>
      </c>
      <c r="BJ131" s="17" t="s">
        <v>32</v>
      </c>
      <c r="BK131" s="17" t="s">
        <v>32</v>
      </c>
      <c r="BL131" s="17" t="s">
        <v>32</v>
      </c>
      <c r="BM131" s="17" t="n">
        <f aca="false">SUM(V131:BL131)</f>
        <v>0</v>
      </c>
      <c r="BN131" s="17" t="n">
        <f aca="false">IF(BM131&lt;1,0,(SUM(V131:BL131))/((43-(COUNTIF(V131:BL131,"N/A")))))</f>
        <v>0</v>
      </c>
      <c r="BO131" s="17"/>
      <c r="BP131" s="17"/>
      <c r="BQ131" s="17"/>
    </row>
    <row r="132" customFormat="false" ht="12.75" hidden="false" customHeight="false" outlineLevel="0" collapsed="false">
      <c r="A132" s="71" t="s">
        <v>461</v>
      </c>
      <c r="B132" s="72" t="s">
        <v>423</v>
      </c>
      <c r="C132" s="73" t="s">
        <v>32</v>
      </c>
      <c r="D132" s="73" t="s">
        <v>32</v>
      </c>
      <c r="E132" s="73" t="s">
        <v>32</v>
      </c>
      <c r="F132" s="73" t="s">
        <v>32</v>
      </c>
      <c r="G132" s="73" t="s">
        <v>32</v>
      </c>
      <c r="H132" s="73" t="s">
        <v>32</v>
      </c>
      <c r="I132" s="73" t="s">
        <v>32</v>
      </c>
      <c r="J132" s="73" t="s">
        <v>32</v>
      </c>
      <c r="K132" s="73" t="s">
        <v>32</v>
      </c>
      <c r="L132" s="73" t="s">
        <v>32</v>
      </c>
      <c r="M132" s="73" t="s">
        <v>32</v>
      </c>
      <c r="N132" s="73" t="s">
        <v>32</v>
      </c>
      <c r="O132" s="73" t="s">
        <v>32</v>
      </c>
      <c r="P132" s="73" t="s">
        <v>32</v>
      </c>
      <c r="Q132" s="17" t="s">
        <v>32</v>
      </c>
      <c r="R132" s="17" t="s">
        <v>32</v>
      </c>
      <c r="S132" s="17" t="s">
        <v>32</v>
      </c>
      <c r="T132" s="17" t="s">
        <v>32</v>
      </c>
      <c r="U132" s="51" t="s">
        <v>32</v>
      </c>
      <c r="V132" s="73" t="s">
        <v>32</v>
      </c>
      <c r="W132" s="73" t="s">
        <v>32</v>
      </c>
      <c r="X132" s="73" t="s">
        <v>32</v>
      </c>
      <c r="Y132" s="73" t="s">
        <v>32</v>
      </c>
      <c r="Z132" s="73" t="s">
        <v>32</v>
      </c>
      <c r="AA132" s="73" t="s">
        <v>32</v>
      </c>
      <c r="AB132" s="73" t="s">
        <v>32</v>
      </c>
      <c r="AC132" s="73" t="s">
        <v>32</v>
      </c>
      <c r="AD132" s="73" t="s">
        <v>32</v>
      </c>
      <c r="AE132" s="73" t="s">
        <v>32</v>
      </c>
      <c r="AF132" s="73" t="s">
        <v>32</v>
      </c>
      <c r="AG132" s="73" t="s">
        <v>32</v>
      </c>
      <c r="AH132" s="73" t="s">
        <v>32</v>
      </c>
      <c r="AI132" s="73" t="s">
        <v>32</v>
      </c>
      <c r="AJ132" s="73" t="s">
        <v>32</v>
      </c>
      <c r="AK132" s="73" t="s">
        <v>32</v>
      </c>
      <c r="AL132" s="73" t="s">
        <v>32</v>
      </c>
      <c r="AM132" s="73" t="s">
        <v>32</v>
      </c>
      <c r="AN132" s="73" t="s">
        <v>32</v>
      </c>
      <c r="AO132" s="73" t="s">
        <v>32</v>
      </c>
      <c r="AP132" s="73" t="s">
        <v>32</v>
      </c>
      <c r="AQ132" s="73" t="s">
        <v>32</v>
      </c>
      <c r="AR132" s="73" t="s">
        <v>32</v>
      </c>
      <c r="AS132" s="73" t="s">
        <v>32</v>
      </c>
      <c r="AT132" s="73" t="s">
        <v>32</v>
      </c>
      <c r="AU132" s="73" t="s">
        <v>32</v>
      </c>
      <c r="AV132" s="73" t="s">
        <v>32</v>
      </c>
      <c r="AW132" s="73" t="s">
        <v>32</v>
      </c>
      <c r="AX132" s="73" t="s">
        <v>32</v>
      </c>
      <c r="AY132" s="73" t="s">
        <v>32</v>
      </c>
      <c r="AZ132" s="73" t="s">
        <v>32</v>
      </c>
      <c r="BA132" s="73" t="s">
        <v>32</v>
      </c>
      <c r="BB132" s="17" t="s">
        <v>32</v>
      </c>
      <c r="BC132" s="17" t="s">
        <v>32</v>
      </c>
      <c r="BD132" s="17" t="s">
        <v>32</v>
      </c>
      <c r="BE132" s="17" t="s">
        <v>32</v>
      </c>
      <c r="BF132" s="17" t="s">
        <v>32</v>
      </c>
      <c r="BG132" s="17" t="s">
        <v>32</v>
      </c>
      <c r="BH132" s="17" t="s">
        <v>32</v>
      </c>
      <c r="BI132" s="17" t="s">
        <v>32</v>
      </c>
      <c r="BJ132" s="17" t="s">
        <v>32</v>
      </c>
      <c r="BK132" s="17" t="s">
        <v>32</v>
      </c>
      <c r="BL132" s="17" t="s">
        <v>32</v>
      </c>
      <c r="BM132" s="17" t="n">
        <f aca="false">SUM(V132:BL132)</f>
        <v>0</v>
      </c>
      <c r="BN132" s="17" t="n">
        <f aca="false">IF(BM132&lt;1,0,(SUM(V132:BL132))/((43-(COUNTIF(V132:BL132,"N/A")))))</f>
        <v>0</v>
      </c>
      <c r="BO132" s="17"/>
      <c r="BP132" s="17"/>
      <c r="BQ132" s="17"/>
    </row>
    <row r="133" customFormat="false" ht="12.75" hidden="false" customHeight="false" outlineLevel="0" collapsed="false">
      <c r="A133" s="71" t="s">
        <v>462</v>
      </c>
      <c r="B133" s="72" t="s">
        <v>423</v>
      </c>
      <c r="C133" s="73" t="s">
        <v>32</v>
      </c>
      <c r="D133" s="73" t="s">
        <v>32</v>
      </c>
      <c r="E133" s="73" t="s">
        <v>32</v>
      </c>
      <c r="F133" s="73" t="s">
        <v>32</v>
      </c>
      <c r="G133" s="73" t="s">
        <v>32</v>
      </c>
      <c r="H133" s="73" t="s">
        <v>32</v>
      </c>
      <c r="I133" s="73" t="s">
        <v>32</v>
      </c>
      <c r="J133" s="73" t="s">
        <v>32</v>
      </c>
      <c r="K133" s="73" t="s">
        <v>32</v>
      </c>
      <c r="L133" s="73" t="s">
        <v>32</v>
      </c>
      <c r="M133" s="73" t="s">
        <v>32</v>
      </c>
      <c r="N133" s="73" t="s">
        <v>32</v>
      </c>
      <c r="O133" s="73" t="s">
        <v>32</v>
      </c>
      <c r="P133" s="73" t="s">
        <v>32</v>
      </c>
      <c r="Q133" s="17" t="s">
        <v>32</v>
      </c>
      <c r="R133" s="17" t="s">
        <v>32</v>
      </c>
      <c r="S133" s="17" t="s">
        <v>32</v>
      </c>
      <c r="T133" s="17" t="s">
        <v>32</v>
      </c>
      <c r="U133" s="51" t="s">
        <v>32</v>
      </c>
      <c r="V133" s="73" t="s">
        <v>32</v>
      </c>
      <c r="W133" s="73" t="s">
        <v>32</v>
      </c>
      <c r="X133" s="73" t="s">
        <v>32</v>
      </c>
      <c r="Y133" s="73" t="s">
        <v>32</v>
      </c>
      <c r="Z133" s="73" t="s">
        <v>32</v>
      </c>
      <c r="AA133" s="73" t="s">
        <v>32</v>
      </c>
      <c r="AB133" s="73" t="s">
        <v>32</v>
      </c>
      <c r="AC133" s="73" t="s">
        <v>32</v>
      </c>
      <c r="AD133" s="73" t="s">
        <v>32</v>
      </c>
      <c r="AE133" s="73" t="s">
        <v>32</v>
      </c>
      <c r="AF133" s="73" t="s">
        <v>32</v>
      </c>
      <c r="AG133" s="73" t="s">
        <v>32</v>
      </c>
      <c r="AH133" s="73" t="s">
        <v>32</v>
      </c>
      <c r="AI133" s="73" t="s">
        <v>32</v>
      </c>
      <c r="AJ133" s="73" t="s">
        <v>32</v>
      </c>
      <c r="AK133" s="73" t="s">
        <v>32</v>
      </c>
      <c r="AL133" s="73" t="s">
        <v>32</v>
      </c>
      <c r="AM133" s="73" t="s">
        <v>32</v>
      </c>
      <c r="AN133" s="73" t="s">
        <v>32</v>
      </c>
      <c r="AO133" s="73" t="s">
        <v>32</v>
      </c>
      <c r="AP133" s="73" t="s">
        <v>32</v>
      </c>
      <c r="AQ133" s="73" t="s">
        <v>32</v>
      </c>
      <c r="AR133" s="73" t="s">
        <v>32</v>
      </c>
      <c r="AS133" s="73" t="s">
        <v>32</v>
      </c>
      <c r="AT133" s="73" t="s">
        <v>32</v>
      </c>
      <c r="AU133" s="73" t="s">
        <v>32</v>
      </c>
      <c r="AV133" s="73" t="s">
        <v>32</v>
      </c>
      <c r="AW133" s="73" t="s">
        <v>32</v>
      </c>
      <c r="AX133" s="73" t="s">
        <v>32</v>
      </c>
      <c r="AY133" s="73" t="s">
        <v>32</v>
      </c>
      <c r="AZ133" s="73" t="s">
        <v>32</v>
      </c>
      <c r="BA133" s="73" t="s">
        <v>32</v>
      </c>
      <c r="BB133" s="17" t="s">
        <v>32</v>
      </c>
      <c r="BC133" s="17" t="s">
        <v>32</v>
      </c>
      <c r="BD133" s="17" t="s">
        <v>32</v>
      </c>
      <c r="BE133" s="17" t="s">
        <v>32</v>
      </c>
      <c r="BF133" s="17" t="s">
        <v>32</v>
      </c>
      <c r="BG133" s="17" t="s">
        <v>32</v>
      </c>
      <c r="BH133" s="17" t="s">
        <v>32</v>
      </c>
      <c r="BI133" s="17" t="s">
        <v>32</v>
      </c>
      <c r="BJ133" s="17" t="s">
        <v>32</v>
      </c>
      <c r="BK133" s="17" t="s">
        <v>32</v>
      </c>
      <c r="BL133" s="17" t="s">
        <v>32</v>
      </c>
      <c r="BM133" s="17" t="n">
        <f aca="false">SUM(V133:BL133)</f>
        <v>0</v>
      </c>
      <c r="BN133" s="17" t="n">
        <f aca="false">IF(BM133&lt;1,0,(SUM(V133:BL133))/((43-(COUNTIF(V133:BL133,"N/A")))))</f>
        <v>0</v>
      </c>
      <c r="BO133" s="17"/>
      <c r="BP133" s="17"/>
      <c r="BQ133" s="17"/>
    </row>
    <row r="134" customFormat="false" ht="12.75" hidden="false" customHeight="false" outlineLevel="0" collapsed="false">
      <c r="A134" s="75" t="s">
        <v>464</v>
      </c>
      <c r="B134" s="76" t="s">
        <v>466</v>
      </c>
      <c r="C134" s="73" t="s">
        <v>32</v>
      </c>
      <c r="D134" s="73" t="s">
        <v>32</v>
      </c>
      <c r="E134" s="73" t="s">
        <v>32</v>
      </c>
      <c r="F134" s="73" t="s">
        <v>32</v>
      </c>
      <c r="G134" s="73" t="s">
        <v>32</v>
      </c>
      <c r="H134" s="73" t="s">
        <v>32</v>
      </c>
      <c r="I134" s="73" t="s">
        <v>32</v>
      </c>
      <c r="J134" s="73" t="s">
        <v>32</v>
      </c>
      <c r="K134" s="73" t="s">
        <v>32</v>
      </c>
      <c r="L134" s="73" t="s">
        <v>32</v>
      </c>
      <c r="M134" s="73" t="s">
        <v>32</v>
      </c>
      <c r="N134" s="73" t="s">
        <v>32</v>
      </c>
      <c r="O134" s="73" t="s">
        <v>32</v>
      </c>
      <c r="P134" s="73" t="s">
        <v>32</v>
      </c>
      <c r="Q134" s="17" t="s">
        <v>32</v>
      </c>
      <c r="R134" s="17" t="s">
        <v>32</v>
      </c>
      <c r="S134" s="17" t="s">
        <v>32</v>
      </c>
      <c r="T134" s="17" t="s">
        <v>32</v>
      </c>
      <c r="U134" s="51" t="s">
        <v>32</v>
      </c>
      <c r="V134" s="73" t="s">
        <v>32</v>
      </c>
      <c r="W134" s="73" t="s">
        <v>32</v>
      </c>
      <c r="X134" s="73" t="s">
        <v>32</v>
      </c>
      <c r="Y134" s="73" t="s">
        <v>32</v>
      </c>
      <c r="Z134" s="73" t="s">
        <v>32</v>
      </c>
      <c r="AA134" s="73" t="s">
        <v>32</v>
      </c>
      <c r="AB134" s="73" t="s">
        <v>32</v>
      </c>
      <c r="AC134" s="73" t="s">
        <v>32</v>
      </c>
      <c r="AD134" s="73" t="s">
        <v>32</v>
      </c>
      <c r="AE134" s="73" t="s">
        <v>32</v>
      </c>
      <c r="AF134" s="73" t="s">
        <v>32</v>
      </c>
      <c r="AG134" s="73" t="s">
        <v>32</v>
      </c>
      <c r="AH134" s="73" t="s">
        <v>32</v>
      </c>
      <c r="AI134" s="73" t="s">
        <v>32</v>
      </c>
      <c r="AJ134" s="73" t="s">
        <v>32</v>
      </c>
      <c r="AK134" s="73" t="s">
        <v>32</v>
      </c>
      <c r="AL134" s="73" t="s">
        <v>32</v>
      </c>
      <c r="AM134" s="73" t="s">
        <v>32</v>
      </c>
      <c r="AN134" s="73" t="s">
        <v>32</v>
      </c>
      <c r="AO134" s="73" t="s">
        <v>32</v>
      </c>
      <c r="AP134" s="73" t="s">
        <v>32</v>
      </c>
      <c r="AQ134" s="73" t="s">
        <v>32</v>
      </c>
      <c r="AR134" s="73" t="s">
        <v>32</v>
      </c>
      <c r="AS134" s="73" t="s">
        <v>32</v>
      </c>
      <c r="AT134" s="73" t="s">
        <v>32</v>
      </c>
      <c r="AU134" s="73" t="s">
        <v>32</v>
      </c>
      <c r="AV134" s="73" t="s">
        <v>32</v>
      </c>
      <c r="AW134" s="73" t="s">
        <v>32</v>
      </c>
      <c r="AX134" s="73" t="s">
        <v>32</v>
      </c>
      <c r="AY134" s="73" t="s">
        <v>32</v>
      </c>
      <c r="AZ134" s="73" t="s">
        <v>32</v>
      </c>
      <c r="BA134" s="73" t="s">
        <v>32</v>
      </c>
      <c r="BB134" s="17" t="s">
        <v>32</v>
      </c>
      <c r="BC134" s="17" t="s">
        <v>32</v>
      </c>
      <c r="BD134" s="17" t="s">
        <v>32</v>
      </c>
      <c r="BE134" s="17" t="s">
        <v>32</v>
      </c>
      <c r="BF134" s="17" t="s">
        <v>32</v>
      </c>
      <c r="BG134" s="17" t="s">
        <v>32</v>
      </c>
      <c r="BH134" s="17" t="s">
        <v>32</v>
      </c>
      <c r="BI134" s="17" t="s">
        <v>32</v>
      </c>
      <c r="BJ134" s="17" t="s">
        <v>32</v>
      </c>
      <c r="BK134" s="17" t="s">
        <v>32</v>
      </c>
      <c r="BL134" s="17" t="s">
        <v>32</v>
      </c>
      <c r="BM134" s="17" t="n">
        <f aca="false">SUM(V134:BL134)</f>
        <v>0</v>
      </c>
      <c r="BN134" s="17" t="n">
        <f aca="false">IF(BM134&lt;1,0,(SUM(V134:BL134))/((43-(COUNTIF(V134:BL134,"N/A")))))</f>
        <v>0</v>
      </c>
      <c r="BO134" s="17"/>
      <c r="BP134" s="17"/>
      <c r="BQ134" s="17"/>
    </row>
    <row r="135" customFormat="false" ht="12.75" hidden="false" customHeight="false" outlineLevel="0" collapsed="false">
      <c r="A135" s="75" t="s">
        <v>467</v>
      </c>
      <c r="B135" s="76" t="s">
        <v>466</v>
      </c>
      <c r="C135" s="73" t="s">
        <v>1702</v>
      </c>
      <c r="D135" s="73" t="s">
        <v>1702</v>
      </c>
      <c r="E135" s="73" t="s">
        <v>1611</v>
      </c>
      <c r="F135" s="73" t="s">
        <v>1702</v>
      </c>
      <c r="G135" s="73" t="s">
        <v>1702</v>
      </c>
      <c r="H135" s="73" t="s">
        <v>1702</v>
      </c>
      <c r="I135" s="73" t="s">
        <v>32</v>
      </c>
      <c r="J135" s="73" t="s">
        <v>32</v>
      </c>
      <c r="K135" s="73" t="s">
        <v>32</v>
      </c>
      <c r="L135" s="73" t="s">
        <v>32</v>
      </c>
      <c r="M135" s="73" t="s">
        <v>32</v>
      </c>
      <c r="N135" s="73" t="s">
        <v>32</v>
      </c>
      <c r="O135" s="73" t="s">
        <v>32</v>
      </c>
      <c r="P135" s="73" t="s">
        <v>32</v>
      </c>
      <c r="Q135" s="17" t="s">
        <v>32</v>
      </c>
      <c r="R135" s="17" t="s">
        <v>32</v>
      </c>
      <c r="S135" s="17" t="s">
        <v>32</v>
      </c>
      <c r="T135" s="17" t="s">
        <v>32</v>
      </c>
      <c r="U135" s="51" t="s">
        <v>32</v>
      </c>
      <c r="V135" s="73" t="n">
        <v>2</v>
      </c>
      <c r="W135" s="73" t="s">
        <v>32</v>
      </c>
      <c r="X135" s="73" t="s">
        <v>32</v>
      </c>
      <c r="Y135" s="73" t="s">
        <v>32</v>
      </c>
      <c r="Z135" s="73" t="n">
        <v>0</v>
      </c>
      <c r="AA135" s="73" t="s">
        <v>32</v>
      </c>
      <c r="AB135" s="73" t="s">
        <v>32</v>
      </c>
      <c r="AC135" s="73" t="s">
        <v>32</v>
      </c>
      <c r="AD135" s="73" t="n">
        <v>5</v>
      </c>
      <c r="AE135" s="73" t="s">
        <v>32</v>
      </c>
      <c r="AF135" s="73" t="s">
        <v>32</v>
      </c>
      <c r="AG135" s="73" t="s">
        <v>32</v>
      </c>
      <c r="AH135" s="73" t="n">
        <v>3</v>
      </c>
      <c r="AI135" s="73" t="s">
        <v>32</v>
      </c>
      <c r="AJ135" s="73" t="s">
        <v>32</v>
      </c>
      <c r="AK135" s="73" t="n">
        <v>2</v>
      </c>
      <c r="AL135" s="73" t="s">
        <v>32</v>
      </c>
      <c r="AM135" s="73" t="s">
        <v>32</v>
      </c>
      <c r="AN135" s="73" t="n">
        <v>0</v>
      </c>
      <c r="AO135" s="73" t="s">
        <v>32</v>
      </c>
      <c r="AP135" s="73" t="s">
        <v>32</v>
      </c>
      <c r="AQ135" s="73" t="s">
        <v>32</v>
      </c>
      <c r="AR135" s="73" t="s">
        <v>32</v>
      </c>
      <c r="AS135" s="73" t="s">
        <v>32</v>
      </c>
      <c r="AT135" s="73" t="s">
        <v>32</v>
      </c>
      <c r="AU135" s="73" t="s">
        <v>32</v>
      </c>
      <c r="AV135" s="73" t="s">
        <v>32</v>
      </c>
      <c r="AW135" s="73" t="s">
        <v>32</v>
      </c>
      <c r="AX135" s="73" t="s">
        <v>32</v>
      </c>
      <c r="AY135" s="73" t="s">
        <v>32</v>
      </c>
      <c r="AZ135" s="73" t="s">
        <v>32</v>
      </c>
      <c r="BA135" s="73" t="s">
        <v>32</v>
      </c>
      <c r="BB135" s="17" t="s">
        <v>32</v>
      </c>
      <c r="BC135" s="17" t="s">
        <v>32</v>
      </c>
      <c r="BD135" s="17" t="s">
        <v>32</v>
      </c>
      <c r="BE135" s="17" t="s">
        <v>32</v>
      </c>
      <c r="BF135" s="17" t="s">
        <v>32</v>
      </c>
      <c r="BG135" s="17" t="s">
        <v>32</v>
      </c>
      <c r="BH135" s="17" t="s">
        <v>32</v>
      </c>
      <c r="BI135" s="17" t="s">
        <v>32</v>
      </c>
      <c r="BJ135" s="17" t="s">
        <v>32</v>
      </c>
      <c r="BK135" s="17" t="s">
        <v>32</v>
      </c>
      <c r="BL135" s="17" t="s">
        <v>32</v>
      </c>
      <c r="BM135" s="17" t="n">
        <f aca="false">SUM(V135:BL135)</f>
        <v>12</v>
      </c>
      <c r="BN135" s="17" t="n">
        <f aca="false">IF(BM135&lt;1,0,(SUM(V135:BL135))/((43-(COUNTIF(V135:BL135,"N/A")))))</f>
        <v>2</v>
      </c>
      <c r="BO135" s="17"/>
      <c r="BP135" s="17"/>
      <c r="BQ135" s="17"/>
    </row>
    <row r="136" customFormat="false" ht="12.75" hidden="false" customHeight="false" outlineLevel="0" collapsed="false">
      <c r="A136" s="75" t="s">
        <v>470</v>
      </c>
      <c r="B136" s="77" t="n">
        <v>43308</v>
      </c>
      <c r="C136" s="73" t="s">
        <v>32</v>
      </c>
      <c r="D136" s="73" t="s">
        <v>32</v>
      </c>
      <c r="E136" s="73" t="s">
        <v>32</v>
      </c>
      <c r="F136" s="73" t="s">
        <v>32</v>
      </c>
      <c r="G136" s="73" t="s">
        <v>32</v>
      </c>
      <c r="H136" s="73" t="s">
        <v>32</v>
      </c>
      <c r="I136" s="73" t="s">
        <v>32</v>
      </c>
      <c r="J136" s="73" t="s">
        <v>32</v>
      </c>
      <c r="K136" s="73" t="s">
        <v>32</v>
      </c>
      <c r="L136" s="73" t="s">
        <v>32</v>
      </c>
      <c r="M136" s="73" t="s">
        <v>32</v>
      </c>
      <c r="N136" s="73" t="s">
        <v>32</v>
      </c>
      <c r="O136" s="73" t="s">
        <v>32</v>
      </c>
      <c r="P136" s="73" t="s">
        <v>32</v>
      </c>
      <c r="Q136" s="17" t="s">
        <v>32</v>
      </c>
      <c r="R136" s="17" t="s">
        <v>32</v>
      </c>
      <c r="S136" s="17" t="s">
        <v>32</v>
      </c>
      <c r="T136" s="17" t="s">
        <v>32</v>
      </c>
      <c r="U136" s="51" t="s">
        <v>32</v>
      </c>
      <c r="V136" s="73" t="s">
        <v>32</v>
      </c>
      <c r="W136" s="73" t="s">
        <v>32</v>
      </c>
      <c r="X136" s="73" t="s">
        <v>32</v>
      </c>
      <c r="Y136" s="73" t="s">
        <v>32</v>
      </c>
      <c r="Z136" s="73" t="s">
        <v>32</v>
      </c>
      <c r="AA136" s="73" t="s">
        <v>32</v>
      </c>
      <c r="AB136" s="73" t="s">
        <v>32</v>
      </c>
      <c r="AC136" s="73" t="s">
        <v>32</v>
      </c>
      <c r="AD136" s="73" t="s">
        <v>32</v>
      </c>
      <c r="AE136" s="73" t="s">
        <v>32</v>
      </c>
      <c r="AF136" s="73" t="s">
        <v>32</v>
      </c>
      <c r="AG136" s="73" t="s">
        <v>32</v>
      </c>
      <c r="AH136" s="73" t="s">
        <v>32</v>
      </c>
      <c r="AI136" s="73" t="s">
        <v>32</v>
      </c>
      <c r="AJ136" s="73" t="s">
        <v>32</v>
      </c>
      <c r="AK136" s="73" t="s">
        <v>32</v>
      </c>
      <c r="AL136" s="73" t="s">
        <v>32</v>
      </c>
      <c r="AM136" s="73" t="s">
        <v>32</v>
      </c>
      <c r="AN136" s="73" t="s">
        <v>32</v>
      </c>
      <c r="AO136" s="73" t="s">
        <v>32</v>
      </c>
      <c r="AP136" s="73" t="s">
        <v>32</v>
      </c>
      <c r="AQ136" s="73" t="s">
        <v>32</v>
      </c>
      <c r="AR136" s="73" t="s">
        <v>32</v>
      </c>
      <c r="AS136" s="73" t="s">
        <v>32</v>
      </c>
      <c r="AT136" s="73" t="s">
        <v>32</v>
      </c>
      <c r="AU136" s="73" t="s">
        <v>32</v>
      </c>
      <c r="AV136" s="73" t="s">
        <v>32</v>
      </c>
      <c r="AW136" s="73" t="s">
        <v>32</v>
      </c>
      <c r="AX136" s="73" t="s">
        <v>32</v>
      </c>
      <c r="AY136" s="73" t="s">
        <v>32</v>
      </c>
      <c r="AZ136" s="73" t="s">
        <v>32</v>
      </c>
      <c r="BA136" s="73" t="s">
        <v>32</v>
      </c>
      <c r="BB136" s="17" t="s">
        <v>32</v>
      </c>
      <c r="BC136" s="17" t="s">
        <v>32</v>
      </c>
      <c r="BD136" s="17" t="s">
        <v>32</v>
      </c>
      <c r="BE136" s="17" t="s">
        <v>32</v>
      </c>
      <c r="BF136" s="17" t="s">
        <v>32</v>
      </c>
      <c r="BG136" s="17" t="s">
        <v>32</v>
      </c>
      <c r="BH136" s="17" t="s">
        <v>32</v>
      </c>
      <c r="BI136" s="17" t="s">
        <v>32</v>
      </c>
      <c r="BJ136" s="17" t="s">
        <v>32</v>
      </c>
      <c r="BK136" s="17" t="s">
        <v>32</v>
      </c>
      <c r="BL136" s="17" t="s">
        <v>32</v>
      </c>
      <c r="BM136" s="17" t="n">
        <f aca="false">SUM(V136:BL136)</f>
        <v>0</v>
      </c>
      <c r="BN136" s="17" t="n">
        <f aca="false">IF(BM136&lt;1,0,(SUM(V136:BL136))/((43-(COUNTIF(V136:BL136,"N/A")))))</f>
        <v>0</v>
      </c>
      <c r="BO136" s="17"/>
      <c r="BP136" s="17"/>
      <c r="BQ136" s="17"/>
    </row>
    <row r="137" customFormat="false" ht="12.75" hidden="false" customHeight="false" outlineLevel="0" collapsed="false">
      <c r="A137" s="75" t="s">
        <v>472</v>
      </c>
      <c r="B137" s="76" t="s">
        <v>466</v>
      </c>
      <c r="C137" s="73" t="s">
        <v>32</v>
      </c>
      <c r="D137" s="73" t="s">
        <v>32</v>
      </c>
      <c r="E137" s="73" t="s">
        <v>32</v>
      </c>
      <c r="F137" s="73" t="s">
        <v>32</v>
      </c>
      <c r="G137" s="73" t="s">
        <v>32</v>
      </c>
      <c r="H137" s="73" t="s">
        <v>32</v>
      </c>
      <c r="I137" s="73" t="s">
        <v>32</v>
      </c>
      <c r="J137" s="73" t="s">
        <v>32</v>
      </c>
      <c r="K137" s="73" t="s">
        <v>32</v>
      </c>
      <c r="L137" s="73" t="s">
        <v>32</v>
      </c>
      <c r="M137" s="73" t="s">
        <v>32</v>
      </c>
      <c r="N137" s="73" t="s">
        <v>32</v>
      </c>
      <c r="O137" s="73" t="s">
        <v>32</v>
      </c>
      <c r="P137" s="73" t="s">
        <v>32</v>
      </c>
      <c r="Q137" s="17" t="s">
        <v>32</v>
      </c>
      <c r="R137" s="17" t="s">
        <v>32</v>
      </c>
      <c r="S137" s="17" t="s">
        <v>32</v>
      </c>
      <c r="T137" s="17" t="s">
        <v>32</v>
      </c>
      <c r="U137" s="51" t="s">
        <v>32</v>
      </c>
      <c r="V137" s="73" t="s">
        <v>32</v>
      </c>
      <c r="W137" s="73" t="s">
        <v>32</v>
      </c>
      <c r="X137" s="73" t="s">
        <v>32</v>
      </c>
      <c r="Y137" s="73" t="s">
        <v>32</v>
      </c>
      <c r="Z137" s="73" t="s">
        <v>32</v>
      </c>
      <c r="AA137" s="73" t="s">
        <v>32</v>
      </c>
      <c r="AB137" s="73" t="s">
        <v>32</v>
      </c>
      <c r="AC137" s="73" t="s">
        <v>32</v>
      </c>
      <c r="AD137" s="73" t="s">
        <v>32</v>
      </c>
      <c r="AE137" s="73" t="s">
        <v>32</v>
      </c>
      <c r="AF137" s="73" t="s">
        <v>32</v>
      </c>
      <c r="AG137" s="73" t="s">
        <v>32</v>
      </c>
      <c r="AH137" s="73" t="s">
        <v>32</v>
      </c>
      <c r="AI137" s="73" t="s">
        <v>32</v>
      </c>
      <c r="AJ137" s="73" t="s">
        <v>32</v>
      </c>
      <c r="AK137" s="73" t="s">
        <v>32</v>
      </c>
      <c r="AL137" s="73" t="s">
        <v>32</v>
      </c>
      <c r="AM137" s="73" t="s">
        <v>32</v>
      </c>
      <c r="AN137" s="73" t="s">
        <v>32</v>
      </c>
      <c r="AO137" s="73" t="s">
        <v>32</v>
      </c>
      <c r="AP137" s="73" t="s">
        <v>32</v>
      </c>
      <c r="AQ137" s="73" t="s">
        <v>32</v>
      </c>
      <c r="AR137" s="73" t="s">
        <v>32</v>
      </c>
      <c r="AS137" s="73" t="s">
        <v>32</v>
      </c>
      <c r="AT137" s="73" t="s">
        <v>32</v>
      </c>
      <c r="AU137" s="73" t="s">
        <v>32</v>
      </c>
      <c r="AV137" s="73" t="s">
        <v>32</v>
      </c>
      <c r="AW137" s="73" t="s">
        <v>32</v>
      </c>
      <c r="AX137" s="73" t="s">
        <v>32</v>
      </c>
      <c r="AY137" s="73" t="s">
        <v>32</v>
      </c>
      <c r="AZ137" s="73" t="s">
        <v>32</v>
      </c>
      <c r="BA137" s="73" t="s">
        <v>32</v>
      </c>
      <c r="BB137" s="17" t="s">
        <v>32</v>
      </c>
      <c r="BC137" s="17" t="s">
        <v>32</v>
      </c>
      <c r="BD137" s="17" t="s">
        <v>32</v>
      </c>
      <c r="BE137" s="17" t="s">
        <v>32</v>
      </c>
      <c r="BF137" s="17" t="s">
        <v>32</v>
      </c>
      <c r="BG137" s="17" t="s">
        <v>32</v>
      </c>
      <c r="BH137" s="17" t="s">
        <v>32</v>
      </c>
      <c r="BI137" s="17" t="s">
        <v>32</v>
      </c>
      <c r="BJ137" s="17" t="s">
        <v>32</v>
      </c>
      <c r="BK137" s="17" t="s">
        <v>32</v>
      </c>
      <c r="BL137" s="17" t="s">
        <v>32</v>
      </c>
      <c r="BM137" s="17" t="n">
        <f aca="false">SUM(V137:BL137)</f>
        <v>0</v>
      </c>
      <c r="BN137" s="17" t="n">
        <f aca="false">IF(BM137&lt;1,0,(SUM(V137:BL137))/((43-(COUNTIF(V137:BL137,"N/A")))))</f>
        <v>0</v>
      </c>
      <c r="BO137" s="17"/>
      <c r="BP137" s="17"/>
      <c r="BQ137" s="17"/>
    </row>
    <row r="138" customFormat="false" ht="12.75" hidden="false" customHeight="false" outlineLevel="0" collapsed="false">
      <c r="A138" s="75" t="s">
        <v>474</v>
      </c>
      <c r="B138" s="76" t="s">
        <v>466</v>
      </c>
      <c r="C138" s="73" t="s">
        <v>1702</v>
      </c>
      <c r="D138" s="73" t="s">
        <v>1705</v>
      </c>
      <c r="E138" s="73" t="s">
        <v>1705</v>
      </c>
      <c r="F138" s="73" t="s">
        <v>1601</v>
      </c>
      <c r="G138" s="73" t="s">
        <v>1611</v>
      </c>
      <c r="H138" s="73" t="s">
        <v>1705</v>
      </c>
      <c r="I138" s="73" t="s">
        <v>1705</v>
      </c>
      <c r="J138" s="73" t="s">
        <v>32</v>
      </c>
      <c r="K138" s="73" t="s">
        <v>32</v>
      </c>
      <c r="L138" s="73" t="s">
        <v>32</v>
      </c>
      <c r="M138" s="73" t="s">
        <v>32</v>
      </c>
      <c r="N138" s="73" t="s">
        <v>32</v>
      </c>
      <c r="O138" s="73" t="s">
        <v>32</v>
      </c>
      <c r="P138" s="73" t="s">
        <v>32</v>
      </c>
      <c r="Q138" s="17" t="s">
        <v>32</v>
      </c>
      <c r="R138" s="17" t="s">
        <v>32</v>
      </c>
      <c r="S138" s="17" t="s">
        <v>32</v>
      </c>
      <c r="T138" s="17" t="s">
        <v>32</v>
      </c>
      <c r="U138" s="51" t="s">
        <v>32</v>
      </c>
      <c r="V138" s="73" t="n">
        <v>4</v>
      </c>
      <c r="W138" s="73" t="s">
        <v>32</v>
      </c>
      <c r="X138" s="73" t="s">
        <v>32</v>
      </c>
      <c r="Y138" s="73" t="s">
        <v>32</v>
      </c>
      <c r="Z138" s="73" t="n">
        <v>2</v>
      </c>
      <c r="AA138" s="73" t="s">
        <v>32</v>
      </c>
      <c r="AB138" s="73" t="s">
        <v>32</v>
      </c>
      <c r="AC138" s="73" t="s">
        <v>32</v>
      </c>
      <c r="AD138" s="73" t="n">
        <v>0</v>
      </c>
      <c r="AE138" s="73" t="s">
        <v>32</v>
      </c>
      <c r="AF138" s="73" t="s">
        <v>32</v>
      </c>
      <c r="AG138" s="73" t="s">
        <v>32</v>
      </c>
      <c r="AH138" s="73" t="n">
        <v>3</v>
      </c>
      <c r="AI138" s="73" t="s">
        <v>32</v>
      </c>
      <c r="AJ138" s="73" t="s">
        <v>32</v>
      </c>
      <c r="AK138" s="73" t="n">
        <v>4</v>
      </c>
      <c r="AL138" s="73" t="s">
        <v>32</v>
      </c>
      <c r="AM138" s="73" t="s">
        <v>32</v>
      </c>
      <c r="AN138" s="73" t="n">
        <v>1</v>
      </c>
      <c r="AO138" s="73" t="s">
        <v>32</v>
      </c>
      <c r="AP138" s="73" t="s">
        <v>32</v>
      </c>
      <c r="AQ138" s="73" t="n">
        <v>4</v>
      </c>
      <c r="AR138" s="73" t="s">
        <v>32</v>
      </c>
      <c r="AS138" s="73" t="s">
        <v>32</v>
      </c>
      <c r="AT138" s="73" t="s">
        <v>32</v>
      </c>
      <c r="AU138" s="73" t="s">
        <v>32</v>
      </c>
      <c r="AV138" s="73" t="s">
        <v>32</v>
      </c>
      <c r="AW138" s="73" t="s">
        <v>32</v>
      </c>
      <c r="AX138" s="73" t="s">
        <v>32</v>
      </c>
      <c r="AY138" s="73" t="s">
        <v>32</v>
      </c>
      <c r="AZ138" s="73" t="s">
        <v>32</v>
      </c>
      <c r="BA138" s="73" t="s">
        <v>32</v>
      </c>
      <c r="BB138" s="17" t="s">
        <v>32</v>
      </c>
      <c r="BC138" s="17" t="s">
        <v>32</v>
      </c>
      <c r="BD138" s="17" t="s">
        <v>32</v>
      </c>
      <c r="BE138" s="17" t="s">
        <v>32</v>
      </c>
      <c r="BF138" s="17" t="s">
        <v>32</v>
      </c>
      <c r="BG138" s="17" t="s">
        <v>32</v>
      </c>
      <c r="BH138" s="17" t="s">
        <v>32</v>
      </c>
      <c r="BI138" s="17" t="s">
        <v>32</v>
      </c>
      <c r="BJ138" s="17" t="s">
        <v>32</v>
      </c>
      <c r="BK138" s="17" t="s">
        <v>32</v>
      </c>
      <c r="BL138" s="17" t="s">
        <v>32</v>
      </c>
      <c r="BM138" s="17" t="n">
        <f aca="false">SUM(V138:BL138)</f>
        <v>18</v>
      </c>
      <c r="BN138" s="17" t="n">
        <f aca="false">IF(BM138&lt;1,0,(SUM(V138:BL138))/((43-(COUNTIF(V138:BL138,"N/A")))))</f>
        <v>2.57142857142857</v>
      </c>
      <c r="BO138" s="17"/>
      <c r="BP138" s="17"/>
      <c r="BQ138" s="17"/>
    </row>
    <row r="139" customFormat="false" ht="12.75" hidden="false" customHeight="false" outlineLevel="0" collapsed="false">
      <c r="A139" s="75" t="s">
        <v>478</v>
      </c>
      <c r="B139" s="76" t="s">
        <v>466</v>
      </c>
      <c r="C139" s="73" t="s">
        <v>1611</v>
      </c>
      <c r="D139" s="73" t="s">
        <v>1702</v>
      </c>
      <c r="E139" s="73" t="s">
        <v>1702</v>
      </c>
      <c r="F139" s="73" t="s">
        <v>32</v>
      </c>
      <c r="G139" s="73" t="s">
        <v>32</v>
      </c>
      <c r="H139" s="73" t="s">
        <v>32</v>
      </c>
      <c r="I139" s="73" t="s">
        <v>32</v>
      </c>
      <c r="J139" s="73" t="s">
        <v>32</v>
      </c>
      <c r="K139" s="73" t="s">
        <v>32</v>
      </c>
      <c r="L139" s="73" t="s">
        <v>32</v>
      </c>
      <c r="M139" s="73" t="s">
        <v>32</v>
      </c>
      <c r="N139" s="73" t="s">
        <v>32</v>
      </c>
      <c r="O139" s="73" t="s">
        <v>32</v>
      </c>
      <c r="P139" s="73" t="s">
        <v>32</v>
      </c>
      <c r="Q139" s="17" t="s">
        <v>32</v>
      </c>
      <c r="R139" s="17" t="s">
        <v>32</v>
      </c>
      <c r="S139" s="17" t="s">
        <v>32</v>
      </c>
      <c r="T139" s="17" t="s">
        <v>32</v>
      </c>
      <c r="U139" s="51" t="s">
        <v>32</v>
      </c>
      <c r="V139" s="73" t="n">
        <v>5</v>
      </c>
      <c r="W139" s="73" t="s">
        <v>32</v>
      </c>
      <c r="X139" s="73" t="s">
        <v>32</v>
      </c>
      <c r="Y139" s="73" t="s">
        <v>32</v>
      </c>
      <c r="Z139" s="73" t="n">
        <v>1</v>
      </c>
      <c r="AA139" s="73" t="s">
        <v>32</v>
      </c>
      <c r="AB139" s="73" t="s">
        <v>32</v>
      </c>
      <c r="AC139" s="73" t="s">
        <v>32</v>
      </c>
      <c r="AD139" s="73" t="n">
        <v>5</v>
      </c>
      <c r="AE139" s="73" t="s">
        <v>32</v>
      </c>
      <c r="AF139" s="73" t="s">
        <v>32</v>
      </c>
      <c r="AG139" s="73" t="s">
        <v>32</v>
      </c>
      <c r="AH139" s="73" t="s">
        <v>32</v>
      </c>
      <c r="AI139" s="73" t="s">
        <v>32</v>
      </c>
      <c r="AJ139" s="73" t="s">
        <v>32</v>
      </c>
      <c r="AK139" s="73" t="s">
        <v>32</v>
      </c>
      <c r="AL139" s="73" t="s">
        <v>32</v>
      </c>
      <c r="AM139" s="73" t="s">
        <v>32</v>
      </c>
      <c r="AN139" s="73" t="s">
        <v>32</v>
      </c>
      <c r="AO139" s="73" t="s">
        <v>32</v>
      </c>
      <c r="AP139" s="73" t="s">
        <v>32</v>
      </c>
      <c r="AQ139" s="73" t="s">
        <v>32</v>
      </c>
      <c r="AR139" s="73" t="s">
        <v>32</v>
      </c>
      <c r="AS139" s="73" t="s">
        <v>32</v>
      </c>
      <c r="AT139" s="73" t="s">
        <v>32</v>
      </c>
      <c r="AU139" s="73" t="s">
        <v>32</v>
      </c>
      <c r="AV139" s="73" t="s">
        <v>32</v>
      </c>
      <c r="AW139" s="73" t="s">
        <v>32</v>
      </c>
      <c r="AX139" s="73" t="s">
        <v>32</v>
      </c>
      <c r="AY139" s="73" t="s">
        <v>32</v>
      </c>
      <c r="AZ139" s="73" t="s">
        <v>32</v>
      </c>
      <c r="BA139" s="73" t="s">
        <v>32</v>
      </c>
      <c r="BB139" s="17" t="s">
        <v>32</v>
      </c>
      <c r="BC139" s="17" t="s">
        <v>32</v>
      </c>
      <c r="BD139" s="17" t="s">
        <v>32</v>
      </c>
      <c r="BE139" s="17" t="s">
        <v>32</v>
      </c>
      <c r="BF139" s="17" t="s">
        <v>32</v>
      </c>
      <c r="BG139" s="17" t="s">
        <v>32</v>
      </c>
      <c r="BH139" s="17" t="s">
        <v>32</v>
      </c>
      <c r="BI139" s="17" t="s">
        <v>32</v>
      </c>
      <c r="BJ139" s="17" t="s">
        <v>32</v>
      </c>
      <c r="BK139" s="17" t="s">
        <v>32</v>
      </c>
      <c r="BL139" s="17" t="s">
        <v>32</v>
      </c>
      <c r="BM139" s="17" t="n">
        <f aca="false">SUM(V139:BL139)</f>
        <v>11</v>
      </c>
      <c r="BN139" s="17" t="n">
        <f aca="false">IF(BM139&lt;1,0,(SUM(V139:BL139))/((43-(COUNTIF(V139:BL139,"N/A")))))</f>
        <v>3.66666666666667</v>
      </c>
      <c r="BO139" s="17"/>
      <c r="BP139" s="17"/>
      <c r="BQ139" s="17"/>
    </row>
    <row r="140" customFormat="false" ht="12.75" hidden="false" customHeight="false" outlineLevel="0" collapsed="false">
      <c r="A140" s="75" t="s">
        <v>484</v>
      </c>
      <c r="B140" s="76" t="s">
        <v>466</v>
      </c>
      <c r="C140" s="73" t="s">
        <v>32</v>
      </c>
      <c r="D140" s="73" t="s">
        <v>32</v>
      </c>
      <c r="E140" s="73" t="s">
        <v>32</v>
      </c>
      <c r="F140" s="73" t="s">
        <v>32</v>
      </c>
      <c r="G140" s="73" t="s">
        <v>32</v>
      </c>
      <c r="H140" s="73" t="s">
        <v>32</v>
      </c>
      <c r="I140" s="73" t="s">
        <v>32</v>
      </c>
      <c r="J140" s="73" t="s">
        <v>32</v>
      </c>
      <c r="K140" s="73" t="s">
        <v>32</v>
      </c>
      <c r="L140" s="73" t="s">
        <v>32</v>
      </c>
      <c r="M140" s="73" t="s">
        <v>32</v>
      </c>
      <c r="N140" s="73" t="s">
        <v>32</v>
      </c>
      <c r="O140" s="73" t="s">
        <v>32</v>
      </c>
      <c r="P140" s="73" t="s">
        <v>32</v>
      </c>
      <c r="Q140" s="17" t="s">
        <v>32</v>
      </c>
      <c r="R140" s="17" t="s">
        <v>32</v>
      </c>
      <c r="S140" s="17" t="s">
        <v>32</v>
      </c>
      <c r="T140" s="17" t="s">
        <v>32</v>
      </c>
      <c r="U140" s="51" t="s">
        <v>32</v>
      </c>
      <c r="V140" s="73" t="s">
        <v>32</v>
      </c>
      <c r="W140" s="73" t="s">
        <v>32</v>
      </c>
      <c r="X140" s="73" t="s">
        <v>32</v>
      </c>
      <c r="Y140" s="73" t="s">
        <v>32</v>
      </c>
      <c r="Z140" s="73" t="s">
        <v>32</v>
      </c>
      <c r="AA140" s="73" t="s">
        <v>32</v>
      </c>
      <c r="AB140" s="73" t="s">
        <v>32</v>
      </c>
      <c r="AC140" s="73" t="s">
        <v>32</v>
      </c>
      <c r="AD140" s="73" t="s">
        <v>32</v>
      </c>
      <c r="AE140" s="73" t="s">
        <v>32</v>
      </c>
      <c r="AF140" s="73" t="s">
        <v>32</v>
      </c>
      <c r="AG140" s="73" t="s">
        <v>32</v>
      </c>
      <c r="AH140" s="73" t="s">
        <v>32</v>
      </c>
      <c r="AI140" s="73" t="s">
        <v>32</v>
      </c>
      <c r="AJ140" s="73" t="s">
        <v>32</v>
      </c>
      <c r="AK140" s="73" t="s">
        <v>32</v>
      </c>
      <c r="AL140" s="73" t="s">
        <v>32</v>
      </c>
      <c r="AM140" s="73" t="s">
        <v>32</v>
      </c>
      <c r="AN140" s="73" t="s">
        <v>32</v>
      </c>
      <c r="AO140" s="73" t="s">
        <v>32</v>
      </c>
      <c r="AP140" s="73" t="s">
        <v>32</v>
      </c>
      <c r="AQ140" s="73" t="s">
        <v>32</v>
      </c>
      <c r="AR140" s="73" t="s">
        <v>32</v>
      </c>
      <c r="AS140" s="73" t="s">
        <v>32</v>
      </c>
      <c r="AT140" s="73" t="s">
        <v>32</v>
      </c>
      <c r="AU140" s="73" t="s">
        <v>32</v>
      </c>
      <c r="AV140" s="73" t="s">
        <v>32</v>
      </c>
      <c r="AW140" s="73" t="s">
        <v>32</v>
      </c>
      <c r="AX140" s="73" t="s">
        <v>32</v>
      </c>
      <c r="AY140" s="73" t="s">
        <v>32</v>
      </c>
      <c r="AZ140" s="73" t="s">
        <v>32</v>
      </c>
      <c r="BA140" s="73" t="s">
        <v>32</v>
      </c>
      <c r="BB140" s="17" t="s">
        <v>32</v>
      </c>
      <c r="BC140" s="17" t="s">
        <v>32</v>
      </c>
      <c r="BD140" s="17" t="s">
        <v>32</v>
      </c>
      <c r="BE140" s="17" t="s">
        <v>32</v>
      </c>
      <c r="BF140" s="17" t="s">
        <v>32</v>
      </c>
      <c r="BG140" s="17" t="s">
        <v>32</v>
      </c>
      <c r="BH140" s="17" t="s">
        <v>32</v>
      </c>
      <c r="BI140" s="17" t="s">
        <v>32</v>
      </c>
      <c r="BJ140" s="17" t="s">
        <v>32</v>
      </c>
      <c r="BK140" s="17" t="s">
        <v>32</v>
      </c>
      <c r="BL140" s="17" t="s">
        <v>32</v>
      </c>
      <c r="BM140" s="17" t="n">
        <f aca="false">SUM(V140:BL140)</f>
        <v>0</v>
      </c>
      <c r="BN140" s="17" t="n">
        <f aca="false">IF(BM140&lt;1,0,(SUM(V140:BL140))/((43-(COUNTIF(V140:BL140,"N/A")))))</f>
        <v>0</v>
      </c>
      <c r="BO140" s="17"/>
      <c r="BP140" s="17"/>
      <c r="BQ140" s="17"/>
    </row>
    <row r="141" customFormat="false" ht="12.75" hidden="false" customHeight="false" outlineLevel="0" collapsed="false">
      <c r="A141" s="75" t="s">
        <v>486</v>
      </c>
      <c r="B141" s="76" t="s">
        <v>466</v>
      </c>
      <c r="C141" s="73" t="s">
        <v>32</v>
      </c>
      <c r="D141" s="73" t="s">
        <v>32</v>
      </c>
      <c r="E141" s="73" t="s">
        <v>32</v>
      </c>
      <c r="F141" s="73" t="s">
        <v>32</v>
      </c>
      <c r="G141" s="73" t="s">
        <v>32</v>
      </c>
      <c r="H141" s="73" t="s">
        <v>32</v>
      </c>
      <c r="I141" s="73" t="s">
        <v>32</v>
      </c>
      <c r="J141" s="73" t="s">
        <v>32</v>
      </c>
      <c r="K141" s="73" t="s">
        <v>32</v>
      </c>
      <c r="L141" s="73" t="s">
        <v>32</v>
      </c>
      <c r="M141" s="73" t="s">
        <v>32</v>
      </c>
      <c r="N141" s="73" t="s">
        <v>32</v>
      </c>
      <c r="O141" s="73" t="s">
        <v>32</v>
      </c>
      <c r="P141" s="73" t="s">
        <v>32</v>
      </c>
      <c r="Q141" s="17" t="s">
        <v>32</v>
      </c>
      <c r="R141" s="17" t="s">
        <v>32</v>
      </c>
      <c r="S141" s="17" t="s">
        <v>32</v>
      </c>
      <c r="T141" s="17" t="s">
        <v>32</v>
      </c>
      <c r="U141" s="51" t="s">
        <v>32</v>
      </c>
      <c r="V141" s="73" t="s">
        <v>32</v>
      </c>
      <c r="W141" s="73" t="s">
        <v>32</v>
      </c>
      <c r="X141" s="73" t="s">
        <v>32</v>
      </c>
      <c r="Y141" s="73" t="s">
        <v>32</v>
      </c>
      <c r="Z141" s="73" t="s">
        <v>32</v>
      </c>
      <c r="AA141" s="73" t="s">
        <v>32</v>
      </c>
      <c r="AB141" s="73" t="s">
        <v>32</v>
      </c>
      <c r="AC141" s="73" t="s">
        <v>32</v>
      </c>
      <c r="AD141" s="73" t="s">
        <v>32</v>
      </c>
      <c r="AE141" s="73" t="s">
        <v>32</v>
      </c>
      <c r="AF141" s="73" t="s">
        <v>32</v>
      </c>
      <c r="AG141" s="73" t="s">
        <v>32</v>
      </c>
      <c r="AH141" s="73" t="s">
        <v>32</v>
      </c>
      <c r="AI141" s="73" t="s">
        <v>32</v>
      </c>
      <c r="AJ141" s="73" t="s">
        <v>32</v>
      </c>
      <c r="AK141" s="73" t="s">
        <v>32</v>
      </c>
      <c r="AL141" s="73" t="s">
        <v>32</v>
      </c>
      <c r="AM141" s="73" t="s">
        <v>32</v>
      </c>
      <c r="AN141" s="73" t="s">
        <v>32</v>
      </c>
      <c r="AO141" s="73" t="s">
        <v>32</v>
      </c>
      <c r="AP141" s="73" t="s">
        <v>32</v>
      </c>
      <c r="AQ141" s="73" t="s">
        <v>32</v>
      </c>
      <c r="AR141" s="73" t="s">
        <v>32</v>
      </c>
      <c r="AS141" s="73" t="s">
        <v>32</v>
      </c>
      <c r="AT141" s="73" t="s">
        <v>32</v>
      </c>
      <c r="AU141" s="73" t="s">
        <v>32</v>
      </c>
      <c r="AV141" s="73" t="s">
        <v>32</v>
      </c>
      <c r="AW141" s="73" t="s">
        <v>32</v>
      </c>
      <c r="AX141" s="73" t="s">
        <v>32</v>
      </c>
      <c r="AY141" s="73" t="s">
        <v>32</v>
      </c>
      <c r="AZ141" s="73" t="s">
        <v>32</v>
      </c>
      <c r="BA141" s="73" t="s">
        <v>32</v>
      </c>
      <c r="BB141" s="17" t="s">
        <v>32</v>
      </c>
      <c r="BC141" s="17" t="s">
        <v>32</v>
      </c>
      <c r="BD141" s="17" t="s">
        <v>32</v>
      </c>
      <c r="BE141" s="17" t="s">
        <v>32</v>
      </c>
      <c r="BF141" s="17" t="s">
        <v>32</v>
      </c>
      <c r="BG141" s="17" t="s">
        <v>32</v>
      </c>
      <c r="BH141" s="17" t="s">
        <v>32</v>
      </c>
      <c r="BI141" s="17" t="s">
        <v>32</v>
      </c>
      <c r="BJ141" s="17" t="s">
        <v>32</v>
      </c>
      <c r="BK141" s="17" t="s">
        <v>32</v>
      </c>
      <c r="BL141" s="17" t="s">
        <v>32</v>
      </c>
      <c r="BM141" s="17" t="n">
        <f aca="false">SUM(V141:BL141)</f>
        <v>0</v>
      </c>
      <c r="BN141" s="17" t="n">
        <f aca="false">IF(BM141&lt;1,0,(SUM(V141:BL141))/((43-(COUNTIF(V141:BL141,"N/A")))))</f>
        <v>0</v>
      </c>
      <c r="BO141" s="17"/>
      <c r="BP141" s="17"/>
      <c r="BQ141" s="17"/>
    </row>
    <row r="142" customFormat="false" ht="12.75" hidden="false" customHeight="false" outlineLevel="0" collapsed="false">
      <c r="A142" s="75" t="s">
        <v>488</v>
      </c>
      <c r="B142" s="76" t="s">
        <v>466</v>
      </c>
      <c r="C142" s="73" t="s">
        <v>32</v>
      </c>
      <c r="D142" s="73" t="s">
        <v>32</v>
      </c>
      <c r="E142" s="73" t="s">
        <v>32</v>
      </c>
      <c r="F142" s="73" t="s">
        <v>32</v>
      </c>
      <c r="G142" s="73" t="s">
        <v>32</v>
      </c>
      <c r="H142" s="73" t="s">
        <v>32</v>
      </c>
      <c r="I142" s="73" t="s">
        <v>32</v>
      </c>
      <c r="J142" s="73" t="s">
        <v>32</v>
      </c>
      <c r="K142" s="73" t="s">
        <v>32</v>
      </c>
      <c r="L142" s="73" t="s">
        <v>32</v>
      </c>
      <c r="M142" s="73" t="s">
        <v>32</v>
      </c>
      <c r="N142" s="73" t="s">
        <v>32</v>
      </c>
      <c r="O142" s="73" t="s">
        <v>32</v>
      </c>
      <c r="P142" s="73" t="s">
        <v>32</v>
      </c>
      <c r="Q142" s="17" t="s">
        <v>32</v>
      </c>
      <c r="R142" s="17" t="s">
        <v>32</v>
      </c>
      <c r="S142" s="17" t="s">
        <v>32</v>
      </c>
      <c r="T142" s="17" t="s">
        <v>32</v>
      </c>
      <c r="U142" s="51" t="s">
        <v>32</v>
      </c>
      <c r="V142" s="73" t="s">
        <v>32</v>
      </c>
      <c r="W142" s="73" t="s">
        <v>32</v>
      </c>
      <c r="X142" s="73" t="s">
        <v>32</v>
      </c>
      <c r="Y142" s="73" t="s">
        <v>32</v>
      </c>
      <c r="Z142" s="73" t="s">
        <v>32</v>
      </c>
      <c r="AA142" s="73" t="s">
        <v>32</v>
      </c>
      <c r="AB142" s="73" t="s">
        <v>32</v>
      </c>
      <c r="AC142" s="73" t="s">
        <v>32</v>
      </c>
      <c r="AD142" s="73" t="s">
        <v>32</v>
      </c>
      <c r="AE142" s="73" t="s">
        <v>32</v>
      </c>
      <c r="AF142" s="73" t="s">
        <v>32</v>
      </c>
      <c r="AG142" s="73" t="s">
        <v>32</v>
      </c>
      <c r="AH142" s="73" t="s">
        <v>32</v>
      </c>
      <c r="AI142" s="73" t="s">
        <v>32</v>
      </c>
      <c r="AJ142" s="73" t="s">
        <v>32</v>
      </c>
      <c r="AK142" s="73" t="s">
        <v>32</v>
      </c>
      <c r="AL142" s="73" t="s">
        <v>32</v>
      </c>
      <c r="AM142" s="73" t="s">
        <v>32</v>
      </c>
      <c r="AN142" s="73" t="s">
        <v>32</v>
      </c>
      <c r="AO142" s="73" t="s">
        <v>32</v>
      </c>
      <c r="AP142" s="73" t="s">
        <v>32</v>
      </c>
      <c r="AQ142" s="73" t="s">
        <v>32</v>
      </c>
      <c r="AR142" s="73" t="s">
        <v>32</v>
      </c>
      <c r="AS142" s="73" t="s">
        <v>32</v>
      </c>
      <c r="AT142" s="73" t="s">
        <v>32</v>
      </c>
      <c r="AU142" s="73" t="s">
        <v>32</v>
      </c>
      <c r="AV142" s="73" t="s">
        <v>32</v>
      </c>
      <c r="AW142" s="73" t="s">
        <v>32</v>
      </c>
      <c r="AX142" s="73" t="s">
        <v>32</v>
      </c>
      <c r="AY142" s="73" t="s">
        <v>32</v>
      </c>
      <c r="AZ142" s="73" t="s">
        <v>32</v>
      </c>
      <c r="BA142" s="73" t="s">
        <v>32</v>
      </c>
      <c r="BB142" s="17" t="s">
        <v>32</v>
      </c>
      <c r="BC142" s="17" t="s">
        <v>32</v>
      </c>
      <c r="BD142" s="17" t="s">
        <v>32</v>
      </c>
      <c r="BE142" s="17" t="s">
        <v>32</v>
      </c>
      <c r="BF142" s="17" t="s">
        <v>32</v>
      </c>
      <c r="BG142" s="17" t="s">
        <v>32</v>
      </c>
      <c r="BH142" s="17" t="s">
        <v>32</v>
      </c>
      <c r="BI142" s="17" t="s">
        <v>32</v>
      </c>
      <c r="BJ142" s="17" t="s">
        <v>32</v>
      </c>
      <c r="BK142" s="17" t="s">
        <v>32</v>
      </c>
      <c r="BL142" s="17" t="s">
        <v>32</v>
      </c>
      <c r="BM142" s="17" t="n">
        <f aca="false">SUM(V142:BL142)</f>
        <v>0</v>
      </c>
      <c r="BN142" s="17" t="n">
        <f aca="false">IF(BM142&lt;1,0,(SUM(V142:BL142))/((43-(COUNTIF(V142:BL142,"N/A")))))</f>
        <v>0</v>
      </c>
      <c r="BO142" s="17"/>
      <c r="BP142" s="17"/>
      <c r="BQ142" s="17"/>
    </row>
    <row r="143" customFormat="false" ht="12.75" hidden="false" customHeight="false" outlineLevel="0" collapsed="false">
      <c r="A143" s="75" t="s">
        <v>490</v>
      </c>
      <c r="B143" s="76" t="s">
        <v>466</v>
      </c>
      <c r="C143" s="73" t="s">
        <v>1702</v>
      </c>
      <c r="D143" s="73" t="s">
        <v>1596</v>
      </c>
      <c r="E143" s="73" t="s">
        <v>1596</v>
      </c>
      <c r="F143" s="73" t="s">
        <v>1611</v>
      </c>
      <c r="G143" s="73" t="s">
        <v>32</v>
      </c>
      <c r="H143" s="73" t="s">
        <v>32</v>
      </c>
      <c r="I143" s="73" t="s">
        <v>32</v>
      </c>
      <c r="J143" s="73" t="s">
        <v>32</v>
      </c>
      <c r="K143" s="73" t="s">
        <v>32</v>
      </c>
      <c r="L143" s="73" t="s">
        <v>32</v>
      </c>
      <c r="M143" s="73" t="s">
        <v>32</v>
      </c>
      <c r="N143" s="73" t="s">
        <v>32</v>
      </c>
      <c r="O143" s="73" t="s">
        <v>32</v>
      </c>
      <c r="P143" s="73" t="s">
        <v>32</v>
      </c>
      <c r="Q143" s="17" t="s">
        <v>32</v>
      </c>
      <c r="R143" s="17" t="s">
        <v>32</v>
      </c>
      <c r="S143" s="17" t="s">
        <v>32</v>
      </c>
      <c r="T143" s="17" t="s">
        <v>32</v>
      </c>
      <c r="U143" s="51" t="s">
        <v>32</v>
      </c>
      <c r="V143" s="73" t="n">
        <v>1</v>
      </c>
      <c r="W143" s="73" t="s">
        <v>32</v>
      </c>
      <c r="X143" s="73" t="s">
        <v>32</v>
      </c>
      <c r="Y143" s="73" t="s">
        <v>32</v>
      </c>
      <c r="Z143" s="73" t="n">
        <v>2</v>
      </c>
      <c r="AA143" s="73" t="s">
        <v>32</v>
      </c>
      <c r="AB143" s="73" t="s">
        <v>32</v>
      </c>
      <c r="AC143" s="73" t="s">
        <v>32</v>
      </c>
      <c r="AD143" s="73" t="s">
        <v>1716</v>
      </c>
      <c r="AE143" s="73" t="s">
        <v>32</v>
      </c>
      <c r="AF143" s="73" t="s">
        <v>32</v>
      </c>
      <c r="AG143" s="73" t="s">
        <v>32</v>
      </c>
      <c r="AH143" s="73" t="n">
        <v>1</v>
      </c>
      <c r="AI143" s="73" t="s">
        <v>32</v>
      </c>
      <c r="AJ143" s="73" t="s">
        <v>32</v>
      </c>
      <c r="AK143" s="73" t="s">
        <v>32</v>
      </c>
      <c r="AL143" s="73" t="s">
        <v>32</v>
      </c>
      <c r="AM143" s="73" t="s">
        <v>32</v>
      </c>
      <c r="AN143" s="73" t="s">
        <v>32</v>
      </c>
      <c r="AO143" s="73" t="s">
        <v>32</v>
      </c>
      <c r="AP143" s="73" t="s">
        <v>32</v>
      </c>
      <c r="AQ143" s="73" t="s">
        <v>32</v>
      </c>
      <c r="AR143" s="73" t="s">
        <v>32</v>
      </c>
      <c r="AS143" s="73" t="s">
        <v>32</v>
      </c>
      <c r="AT143" s="73" t="s">
        <v>32</v>
      </c>
      <c r="AU143" s="73" t="s">
        <v>32</v>
      </c>
      <c r="AV143" s="73" t="s">
        <v>32</v>
      </c>
      <c r="AW143" s="73" t="s">
        <v>32</v>
      </c>
      <c r="AX143" s="73" t="s">
        <v>32</v>
      </c>
      <c r="AY143" s="73" t="s">
        <v>32</v>
      </c>
      <c r="AZ143" s="73" t="s">
        <v>32</v>
      </c>
      <c r="BA143" s="73" t="s">
        <v>32</v>
      </c>
      <c r="BB143" s="17" t="s">
        <v>32</v>
      </c>
      <c r="BC143" s="17" t="s">
        <v>32</v>
      </c>
      <c r="BD143" s="17" t="s">
        <v>32</v>
      </c>
      <c r="BE143" s="17" t="s">
        <v>32</v>
      </c>
      <c r="BF143" s="17" t="s">
        <v>32</v>
      </c>
      <c r="BG143" s="17" t="s">
        <v>32</v>
      </c>
      <c r="BH143" s="17" t="s">
        <v>32</v>
      </c>
      <c r="BI143" s="17" t="s">
        <v>32</v>
      </c>
      <c r="BJ143" s="17" t="s">
        <v>32</v>
      </c>
      <c r="BK143" s="17" t="s">
        <v>32</v>
      </c>
      <c r="BL143" s="17" t="s">
        <v>32</v>
      </c>
      <c r="BM143" s="17" t="n">
        <f aca="false">SUM(V143:BL143)</f>
        <v>4</v>
      </c>
      <c r="BN143" s="17" t="n">
        <f aca="false">IF(BM143&lt;1,0,(SUM(V143:BL143))/((43-(COUNTIF(V143:BL143,"N/A")))))</f>
        <v>1</v>
      </c>
      <c r="BO143" s="17"/>
      <c r="BP143" s="17"/>
      <c r="BQ143" s="17"/>
    </row>
    <row r="144" customFormat="false" ht="12.75" hidden="false" customHeight="false" outlineLevel="0" collapsed="false">
      <c r="A144" s="75" t="s">
        <v>494</v>
      </c>
      <c r="B144" s="76" t="s">
        <v>466</v>
      </c>
      <c r="C144" s="73" t="s">
        <v>32</v>
      </c>
      <c r="D144" s="73" t="s">
        <v>32</v>
      </c>
      <c r="E144" s="73" t="s">
        <v>32</v>
      </c>
      <c r="F144" s="73" t="s">
        <v>32</v>
      </c>
      <c r="G144" s="73" t="s">
        <v>32</v>
      </c>
      <c r="H144" s="73" t="s">
        <v>32</v>
      </c>
      <c r="I144" s="73" t="s">
        <v>32</v>
      </c>
      <c r="J144" s="73" t="s">
        <v>32</v>
      </c>
      <c r="K144" s="73" t="s">
        <v>32</v>
      </c>
      <c r="L144" s="73" t="s">
        <v>32</v>
      </c>
      <c r="M144" s="73" t="s">
        <v>32</v>
      </c>
      <c r="N144" s="73" t="s">
        <v>32</v>
      </c>
      <c r="O144" s="73" t="s">
        <v>32</v>
      </c>
      <c r="P144" s="73" t="s">
        <v>32</v>
      </c>
      <c r="Q144" s="17" t="s">
        <v>32</v>
      </c>
      <c r="R144" s="17" t="s">
        <v>32</v>
      </c>
      <c r="S144" s="17" t="s">
        <v>32</v>
      </c>
      <c r="T144" s="17" t="s">
        <v>32</v>
      </c>
      <c r="U144" s="51" t="s">
        <v>32</v>
      </c>
      <c r="V144" s="73" t="s">
        <v>32</v>
      </c>
      <c r="W144" s="73" t="s">
        <v>32</v>
      </c>
      <c r="X144" s="73" t="s">
        <v>32</v>
      </c>
      <c r="Y144" s="73" t="s">
        <v>32</v>
      </c>
      <c r="Z144" s="73" t="s">
        <v>32</v>
      </c>
      <c r="AA144" s="73" t="s">
        <v>32</v>
      </c>
      <c r="AB144" s="73" t="s">
        <v>32</v>
      </c>
      <c r="AC144" s="73" t="s">
        <v>32</v>
      </c>
      <c r="AD144" s="73" t="s">
        <v>32</v>
      </c>
      <c r="AE144" s="73" t="s">
        <v>32</v>
      </c>
      <c r="AF144" s="73" t="s">
        <v>32</v>
      </c>
      <c r="AG144" s="73" t="s">
        <v>32</v>
      </c>
      <c r="AH144" s="73" t="s">
        <v>32</v>
      </c>
      <c r="AI144" s="73" t="s">
        <v>32</v>
      </c>
      <c r="AJ144" s="73" t="s">
        <v>32</v>
      </c>
      <c r="AK144" s="73" t="s">
        <v>32</v>
      </c>
      <c r="AL144" s="73" t="s">
        <v>32</v>
      </c>
      <c r="AM144" s="73" t="s">
        <v>32</v>
      </c>
      <c r="AN144" s="73" t="s">
        <v>32</v>
      </c>
      <c r="AO144" s="73" t="s">
        <v>32</v>
      </c>
      <c r="AP144" s="73" t="s">
        <v>32</v>
      </c>
      <c r="AQ144" s="73" t="s">
        <v>32</v>
      </c>
      <c r="AR144" s="73" t="s">
        <v>32</v>
      </c>
      <c r="AS144" s="73" t="s">
        <v>32</v>
      </c>
      <c r="AT144" s="73" t="s">
        <v>32</v>
      </c>
      <c r="AU144" s="73" t="s">
        <v>32</v>
      </c>
      <c r="AV144" s="73" t="s">
        <v>32</v>
      </c>
      <c r="AW144" s="73" t="s">
        <v>32</v>
      </c>
      <c r="AX144" s="73" t="s">
        <v>32</v>
      </c>
      <c r="AY144" s="73" t="s">
        <v>32</v>
      </c>
      <c r="AZ144" s="73" t="s">
        <v>32</v>
      </c>
      <c r="BA144" s="73" t="s">
        <v>32</v>
      </c>
      <c r="BB144" s="17" t="s">
        <v>32</v>
      </c>
      <c r="BC144" s="17" t="s">
        <v>32</v>
      </c>
      <c r="BD144" s="17" t="s">
        <v>32</v>
      </c>
      <c r="BE144" s="17" t="s">
        <v>32</v>
      </c>
      <c r="BF144" s="17" t="s">
        <v>32</v>
      </c>
      <c r="BG144" s="17" t="s">
        <v>32</v>
      </c>
      <c r="BH144" s="17" t="s">
        <v>32</v>
      </c>
      <c r="BI144" s="17" t="s">
        <v>32</v>
      </c>
      <c r="BJ144" s="17" t="s">
        <v>32</v>
      </c>
      <c r="BK144" s="17" t="s">
        <v>32</v>
      </c>
      <c r="BL144" s="17" t="s">
        <v>32</v>
      </c>
      <c r="BM144" s="17" t="n">
        <f aca="false">SUM(V144:BL144)</f>
        <v>0</v>
      </c>
      <c r="BN144" s="17" t="n">
        <f aca="false">IF(BM144&lt;1,0,(SUM(V144:BL144))/((43-(COUNTIF(V144:BL144,"N/A")))))</f>
        <v>0</v>
      </c>
      <c r="BO144" s="17"/>
      <c r="BP144" s="17"/>
      <c r="BQ144" s="17"/>
    </row>
    <row r="145" customFormat="false" ht="12.75" hidden="false" customHeight="false" outlineLevel="0" collapsed="false">
      <c r="A145" s="75" t="s">
        <v>496</v>
      </c>
      <c r="B145" s="76" t="s">
        <v>466</v>
      </c>
      <c r="C145" s="73" t="s">
        <v>1598</v>
      </c>
      <c r="D145" s="73" t="s">
        <v>1609</v>
      </c>
      <c r="E145" s="73" t="s">
        <v>1717</v>
      </c>
      <c r="F145" s="73" t="s">
        <v>1609</v>
      </c>
      <c r="G145" s="73" t="s">
        <v>1609</v>
      </c>
      <c r="H145" s="73" t="s">
        <v>1609</v>
      </c>
      <c r="I145" s="73" t="s">
        <v>1592</v>
      </c>
      <c r="J145" s="73" t="s">
        <v>1587</v>
      </c>
      <c r="K145" s="73" t="s">
        <v>1592</v>
      </c>
      <c r="L145" s="73" t="s">
        <v>1700</v>
      </c>
      <c r="M145" s="73" t="s">
        <v>32</v>
      </c>
      <c r="N145" s="73" t="s">
        <v>32</v>
      </c>
      <c r="O145" s="73" t="s">
        <v>32</v>
      </c>
      <c r="P145" s="73" t="s">
        <v>32</v>
      </c>
      <c r="Q145" s="17" t="s">
        <v>32</v>
      </c>
      <c r="R145" s="17" t="s">
        <v>32</v>
      </c>
      <c r="S145" s="17" t="s">
        <v>32</v>
      </c>
      <c r="T145" s="17" t="s">
        <v>32</v>
      </c>
      <c r="U145" s="51" t="s">
        <v>32</v>
      </c>
      <c r="V145" s="73" t="n">
        <v>0</v>
      </c>
      <c r="W145" s="73" t="s">
        <v>32</v>
      </c>
      <c r="X145" s="73" t="s">
        <v>32</v>
      </c>
      <c r="Y145" s="73" t="s">
        <v>32</v>
      </c>
      <c r="Z145" s="73" t="s">
        <v>1718</v>
      </c>
      <c r="AA145" s="73" t="s">
        <v>32</v>
      </c>
      <c r="AB145" s="73" t="s">
        <v>32</v>
      </c>
      <c r="AC145" s="73" t="s">
        <v>32</v>
      </c>
      <c r="AD145" s="73" t="n">
        <v>2</v>
      </c>
      <c r="AE145" s="73" t="s">
        <v>32</v>
      </c>
      <c r="AF145" s="73" t="s">
        <v>32</v>
      </c>
      <c r="AG145" s="73" t="s">
        <v>32</v>
      </c>
      <c r="AH145" s="73" t="n">
        <v>3</v>
      </c>
      <c r="AI145" s="73" t="s">
        <v>32</v>
      </c>
      <c r="AJ145" s="73" t="s">
        <v>32</v>
      </c>
      <c r="AK145" s="73" t="n">
        <v>3</v>
      </c>
      <c r="AL145" s="73" t="s">
        <v>32</v>
      </c>
      <c r="AM145" s="73" t="s">
        <v>32</v>
      </c>
      <c r="AN145" s="73" t="n">
        <v>3</v>
      </c>
      <c r="AO145" s="73" t="s">
        <v>32</v>
      </c>
      <c r="AP145" s="73" t="s">
        <v>32</v>
      </c>
      <c r="AQ145" s="73" t="n">
        <v>2</v>
      </c>
      <c r="AR145" s="73" t="n">
        <v>2</v>
      </c>
      <c r="AS145" s="73" t="s">
        <v>32</v>
      </c>
      <c r="AT145" s="73" t="s">
        <v>32</v>
      </c>
      <c r="AU145" s="73" t="n">
        <v>1</v>
      </c>
      <c r="AV145" s="73" t="s">
        <v>32</v>
      </c>
      <c r="AW145" s="73" t="n">
        <v>5</v>
      </c>
      <c r="AX145" s="73" t="n">
        <v>5</v>
      </c>
      <c r="AY145" s="73" t="n">
        <v>4</v>
      </c>
      <c r="AZ145" s="73" t="n">
        <v>1</v>
      </c>
      <c r="BA145" s="73" t="n">
        <v>1</v>
      </c>
      <c r="BB145" s="17" t="s">
        <v>32</v>
      </c>
      <c r="BC145" s="17" t="s">
        <v>32</v>
      </c>
      <c r="BD145" s="17" t="s">
        <v>32</v>
      </c>
      <c r="BE145" s="17" t="s">
        <v>32</v>
      </c>
      <c r="BF145" s="17" t="s">
        <v>32</v>
      </c>
      <c r="BG145" s="17" t="s">
        <v>32</v>
      </c>
      <c r="BH145" s="17" t="s">
        <v>32</v>
      </c>
      <c r="BI145" s="17" t="s">
        <v>32</v>
      </c>
      <c r="BJ145" s="17" t="s">
        <v>32</v>
      </c>
      <c r="BK145" s="17" t="s">
        <v>32</v>
      </c>
      <c r="BL145" s="17" t="s">
        <v>32</v>
      </c>
      <c r="BM145" s="17" t="n">
        <f aca="false">SUM(V145:BL145)</f>
        <v>32</v>
      </c>
      <c r="BN145" s="17" t="n">
        <f aca="false">IF(BM145&lt;1,0,(SUM(V145:BL145))/((43-(COUNTIF(V145:BL145,"N/A")))))</f>
        <v>2.28571428571429</v>
      </c>
      <c r="BO145" s="17"/>
      <c r="BP145" s="17"/>
      <c r="BQ145" s="17"/>
    </row>
    <row r="146" customFormat="false" ht="12.75" hidden="false" customHeight="false" outlineLevel="0" collapsed="false">
      <c r="A146" s="75" t="s">
        <v>500</v>
      </c>
      <c r="B146" s="76" t="s">
        <v>466</v>
      </c>
      <c r="C146" s="73" t="s">
        <v>1700</v>
      </c>
      <c r="D146" s="73" t="s">
        <v>1700</v>
      </c>
      <c r="E146" s="73" t="s">
        <v>1719</v>
      </c>
      <c r="F146" s="73" t="s">
        <v>1719</v>
      </c>
      <c r="G146" s="73" t="s">
        <v>1719</v>
      </c>
      <c r="H146" s="73" t="s">
        <v>1719</v>
      </c>
      <c r="I146" s="73" t="s">
        <v>1719</v>
      </c>
      <c r="J146" s="73" t="s">
        <v>1719</v>
      </c>
      <c r="K146" s="73" t="s">
        <v>32</v>
      </c>
      <c r="L146" s="73" t="s">
        <v>32</v>
      </c>
      <c r="M146" s="73" t="s">
        <v>32</v>
      </c>
      <c r="N146" s="73" t="s">
        <v>32</v>
      </c>
      <c r="O146" s="73" t="s">
        <v>32</v>
      </c>
      <c r="P146" s="73" t="s">
        <v>32</v>
      </c>
      <c r="Q146" s="17" t="s">
        <v>32</v>
      </c>
      <c r="R146" s="17" t="s">
        <v>32</v>
      </c>
      <c r="S146" s="17" t="s">
        <v>32</v>
      </c>
      <c r="T146" s="17" t="s">
        <v>32</v>
      </c>
      <c r="U146" s="51" t="s">
        <v>32</v>
      </c>
      <c r="V146" s="73" t="n">
        <v>2</v>
      </c>
      <c r="W146" s="73" t="s">
        <v>32</v>
      </c>
      <c r="X146" s="73" t="s">
        <v>32</v>
      </c>
      <c r="Y146" s="73" t="s">
        <v>32</v>
      </c>
      <c r="Z146" s="73" t="n">
        <v>2</v>
      </c>
      <c r="AA146" s="73" t="s">
        <v>32</v>
      </c>
      <c r="AB146" s="73" t="s">
        <v>32</v>
      </c>
      <c r="AC146" s="73" t="s">
        <v>32</v>
      </c>
      <c r="AD146" s="73" t="n">
        <v>4</v>
      </c>
      <c r="AE146" s="73" t="s">
        <v>32</v>
      </c>
      <c r="AF146" s="73" t="s">
        <v>32</v>
      </c>
      <c r="AG146" s="73" t="s">
        <v>32</v>
      </c>
      <c r="AH146" s="73" t="n">
        <v>4</v>
      </c>
      <c r="AI146" s="73" t="s">
        <v>32</v>
      </c>
      <c r="AJ146" s="73" t="s">
        <v>32</v>
      </c>
      <c r="AK146" s="73" t="n">
        <v>4</v>
      </c>
      <c r="AL146" s="73" t="s">
        <v>32</v>
      </c>
      <c r="AM146" s="73" t="s">
        <v>32</v>
      </c>
      <c r="AN146" s="73" t="n">
        <v>4</v>
      </c>
      <c r="AO146" s="73" t="s">
        <v>32</v>
      </c>
      <c r="AP146" s="73" t="s">
        <v>32</v>
      </c>
      <c r="AQ146" s="73" t="n">
        <v>4</v>
      </c>
      <c r="AR146" s="73" t="s">
        <v>32</v>
      </c>
      <c r="AS146" s="73" t="s">
        <v>32</v>
      </c>
      <c r="AT146" s="73" t="s">
        <v>32</v>
      </c>
      <c r="AU146" s="73" t="n">
        <v>4</v>
      </c>
      <c r="AV146" s="73" t="s">
        <v>32</v>
      </c>
      <c r="AW146" s="73" t="s">
        <v>32</v>
      </c>
      <c r="AX146" s="73" t="s">
        <v>32</v>
      </c>
      <c r="AY146" s="73" t="s">
        <v>32</v>
      </c>
      <c r="AZ146" s="73" t="s">
        <v>32</v>
      </c>
      <c r="BA146" s="73" t="s">
        <v>32</v>
      </c>
      <c r="BB146" s="17" t="s">
        <v>32</v>
      </c>
      <c r="BC146" s="17" t="s">
        <v>32</v>
      </c>
      <c r="BD146" s="17" t="s">
        <v>32</v>
      </c>
      <c r="BE146" s="17" t="s">
        <v>32</v>
      </c>
      <c r="BF146" s="17" t="s">
        <v>32</v>
      </c>
      <c r="BG146" s="17" t="s">
        <v>32</v>
      </c>
      <c r="BH146" s="17" t="s">
        <v>32</v>
      </c>
      <c r="BI146" s="17" t="s">
        <v>32</v>
      </c>
      <c r="BJ146" s="17" t="s">
        <v>32</v>
      </c>
      <c r="BK146" s="17" t="s">
        <v>32</v>
      </c>
      <c r="BL146" s="17" t="s">
        <v>32</v>
      </c>
      <c r="BM146" s="17" t="n">
        <f aca="false">SUM(V146:BL146)</f>
        <v>28</v>
      </c>
      <c r="BN146" s="17" t="n">
        <f aca="false">IF(BM146&lt;1,0,(SUM(V146:BL146))/((43-(COUNTIF(V146:BL146,"N/A")))))</f>
        <v>3.5</v>
      </c>
      <c r="BO146" s="17"/>
      <c r="BP146" s="17"/>
      <c r="BQ146" s="17"/>
    </row>
    <row r="147" customFormat="false" ht="12.75" hidden="false" customHeight="false" outlineLevel="0" collapsed="false">
      <c r="A147" s="75" t="s">
        <v>505</v>
      </c>
      <c r="B147" s="76" t="s">
        <v>507</v>
      </c>
      <c r="C147" s="73" t="s">
        <v>32</v>
      </c>
      <c r="D147" s="73" t="s">
        <v>32</v>
      </c>
      <c r="E147" s="73" t="s">
        <v>32</v>
      </c>
      <c r="F147" s="73" t="s">
        <v>32</v>
      </c>
      <c r="G147" s="73" t="s">
        <v>32</v>
      </c>
      <c r="H147" s="73" t="s">
        <v>32</v>
      </c>
      <c r="I147" s="73" t="s">
        <v>32</v>
      </c>
      <c r="J147" s="73" t="s">
        <v>32</v>
      </c>
      <c r="K147" s="73" t="s">
        <v>32</v>
      </c>
      <c r="L147" s="73" t="s">
        <v>32</v>
      </c>
      <c r="M147" s="73" t="s">
        <v>32</v>
      </c>
      <c r="N147" s="73" t="s">
        <v>32</v>
      </c>
      <c r="O147" s="73" t="s">
        <v>32</v>
      </c>
      <c r="P147" s="73" t="s">
        <v>32</v>
      </c>
      <c r="Q147" s="17" t="s">
        <v>32</v>
      </c>
      <c r="R147" s="17" t="s">
        <v>32</v>
      </c>
      <c r="S147" s="17" t="s">
        <v>32</v>
      </c>
      <c r="T147" s="17" t="s">
        <v>32</v>
      </c>
      <c r="U147" s="51" t="s">
        <v>32</v>
      </c>
      <c r="V147" s="73" t="s">
        <v>32</v>
      </c>
      <c r="W147" s="73" t="s">
        <v>32</v>
      </c>
      <c r="X147" s="73" t="s">
        <v>32</v>
      </c>
      <c r="Y147" s="73" t="s">
        <v>32</v>
      </c>
      <c r="Z147" s="73" t="s">
        <v>32</v>
      </c>
      <c r="AA147" s="73" t="s">
        <v>32</v>
      </c>
      <c r="AB147" s="73" t="s">
        <v>32</v>
      </c>
      <c r="AC147" s="73" t="s">
        <v>32</v>
      </c>
      <c r="AD147" s="73" t="s">
        <v>32</v>
      </c>
      <c r="AE147" s="73" t="s">
        <v>32</v>
      </c>
      <c r="AF147" s="73" t="s">
        <v>32</v>
      </c>
      <c r="AG147" s="73" t="s">
        <v>32</v>
      </c>
      <c r="AH147" s="73" t="s">
        <v>32</v>
      </c>
      <c r="AI147" s="73" t="s">
        <v>32</v>
      </c>
      <c r="AJ147" s="73" t="s">
        <v>32</v>
      </c>
      <c r="AK147" s="73" t="s">
        <v>32</v>
      </c>
      <c r="AL147" s="73" t="s">
        <v>32</v>
      </c>
      <c r="AM147" s="73" t="s">
        <v>32</v>
      </c>
      <c r="AN147" s="73" t="s">
        <v>32</v>
      </c>
      <c r="AO147" s="73" t="s">
        <v>32</v>
      </c>
      <c r="AP147" s="73" t="s">
        <v>32</v>
      </c>
      <c r="AQ147" s="73" t="s">
        <v>32</v>
      </c>
      <c r="AR147" s="73" t="s">
        <v>32</v>
      </c>
      <c r="AS147" s="73" t="s">
        <v>32</v>
      </c>
      <c r="AT147" s="73" t="s">
        <v>32</v>
      </c>
      <c r="AU147" s="73" t="s">
        <v>32</v>
      </c>
      <c r="AV147" s="73" t="s">
        <v>32</v>
      </c>
      <c r="AW147" s="73" t="s">
        <v>32</v>
      </c>
      <c r="AX147" s="73" t="s">
        <v>32</v>
      </c>
      <c r="AY147" s="73" t="s">
        <v>32</v>
      </c>
      <c r="AZ147" s="73" t="s">
        <v>32</v>
      </c>
      <c r="BA147" s="73" t="s">
        <v>32</v>
      </c>
      <c r="BB147" s="17" t="s">
        <v>32</v>
      </c>
      <c r="BC147" s="17" t="s">
        <v>32</v>
      </c>
      <c r="BD147" s="17" t="s">
        <v>32</v>
      </c>
      <c r="BE147" s="17" t="s">
        <v>32</v>
      </c>
      <c r="BF147" s="17" t="s">
        <v>32</v>
      </c>
      <c r="BG147" s="17" t="s">
        <v>32</v>
      </c>
      <c r="BH147" s="17" t="s">
        <v>32</v>
      </c>
      <c r="BI147" s="17" t="s">
        <v>32</v>
      </c>
      <c r="BJ147" s="17" t="s">
        <v>32</v>
      </c>
      <c r="BK147" s="17" t="s">
        <v>32</v>
      </c>
      <c r="BL147" s="17" t="s">
        <v>32</v>
      </c>
      <c r="BM147" s="17" t="n">
        <f aca="false">SUM(V147:BL147)</f>
        <v>0</v>
      </c>
      <c r="BN147" s="17" t="n">
        <f aca="false">IF(BM147&lt;1,0,(SUM(V147:BL147))/((43-(COUNTIF(V147:BL147,"N/A")))))</f>
        <v>0</v>
      </c>
      <c r="BO147" s="17"/>
      <c r="BP147" s="17"/>
      <c r="BQ147" s="17"/>
    </row>
    <row r="148" customFormat="false" ht="12.75" hidden="false" customHeight="false" outlineLevel="0" collapsed="false">
      <c r="A148" s="75" t="s">
        <v>508</v>
      </c>
      <c r="B148" s="76" t="s">
        <v>507</v>
      </c>
      <c r="C148" s="73" t="s">
        <v>32</v>
      </c>
      <c r="D148" s="73" t="s">
        <v>32</v>
      </c>
      <c r="E148" s="73" t="s">
        <v>32</v>
      </c>
      <c r="F148" s="73" t="s">
        <v>32</v>
      </c>
      <c r="G148" s="73" t="s">
        <v>32</v>
      </c>
      <c r="H148" s="73" t="s">
        <v>32</v>
      </c>
      <c r="I148" s="73" t="s">
        <v>32</v>
      </c>
      <c r="J148" s="73" t="s">
        <v>32</v>
      </c>
      <c r="K148" s="73" t="s">
        <v>32</v>
      </c>
      <c r="L148" s="73" t="s">
        <v>32</v>
      </c>
      <c r="M148" s="73" t="s">
        <v>32</v>
      </c>
      <c r="N148" s="73" t="s">
        <v>32</v>
      </c>
      <c r="O148" s="73" t="s">
        <v>32</v>
      </c>
      <c r="P148" s="73" t="s">
        <v>32</v>
      </c>
      <c r="Q148" s="17" t="s">
        <v>32</v>
      </c>
      <c r="R148" s="17" t="s">
        <v>32</v>
      </c>
      <c r="S148" s="17" t="s">
        <v>32</v>
      </c>
      <c r="T148" s="17" t="s">
        <v>32</v>
      </c>
      <c r="U148" s="51" t="s">
        <v>32</v>
      </c>
      <c r="V148" s="73" t="s">
        <v>32</v>
      </c>
      <c r="W148" s="73" t="s">
        <v>32</v>
      </c>
      <c r="X148" s="73" t="s">
        <v>32</v>
      </c>
      <c r="Y148" s="73" t="s">
        <v>32</v>
      </c>
      <c r="Z148" s="73" t="s">
        <v>32</v>
      </c>
      <c r="AA148" s="73" t="s">
        <v>32</v>
      </c>
      <c r="AB148" s="73" t="s">
        <v>32</v>
      </c>
      <c r="AC148" s="73" t="s">
        <v>32</v>
      </c>
      <c r="AD148" s="73" t="s">
        <v>32</v>
      </c>
      <c r="AE148" s="73" t="s">
        <v>32</v>
      </c>
      <c r="AF148" s="73" t="s">
        <v>32</v>
      </c>
      <c r="AG148" s="73" t="s">
        <v>32</v>
      </c>
      <c r="AH148" s="73" t="s">
        <v>32</v>
      </c>
      <c r="AI148" s="73" t="s">
        <v>32</v>
      </c>
      <c r="AJ148" s="73" t="s">
        <v>32</v>
      </c>
      <c r="AK148" s="73" t="s">
        <v>32</v>
      </c>
      <c r="AL148" s="73" t="s">
        <v>32</v>
      </c>
      <c r="AM148" s="73" t="s">
        <v>32</v>
      </c>
      <c r="AN148" s="73" t="s">
        <v>32</v>
      </c>
      <c r="AO148" s="73" t="s">
        <v>32</v>
      </c>
      <c r="AP148" s="73" t="s">
        <v>32</v>
      </c>
      <c r="AQ148" s="73" t="s">
        <v>32</v>
      </c>
      <c r="AR148" s="73" t="s">
        <v>32</v>
      </c>
      <c r="AS148" s="73" t="s">
        <v>32</v>
      </c>
      <c r="AT148" s="73" t="s">
        <v>32</v>
      </c>
      <c r="AU148" s="73" t="s">
        <v>32</v>
      </c>
      <c r="AV148" s="73" t="s">
        <v>32</v>
      </c>
      <c r="AW148" s="73" t="s">
        <v>32</v>
      </c>
      <c r="AX148" s="73" t="s">
        <v>32</v>
      </c>
      <c r="AY148" s="73" t="s">
        <v>32</v>
      </c>
      <c r="AZ148" s="73" t="s">
        <v>32</v>
      </c>
      <c r="BA148" s="73" t="s">
        <v>32</v>
      </c>
      <c r="BB148" s="17" t="s">
        <v>32</v>
      </c>
      <c r="BC148" s="17" t="s">
        <v>32</v>
      </c>
      <c r="BD148" s="17" t="s">
        <v>32</v>
      </c>
      <c r="BE148" s="17" t="s">
        <v>32</v>
      </c>
      <c r="BF148" s="17" t="s">
        <v>32</v>
      </c>
      <c r="BG148" s="17" t="s">
        <v>32</v>
      </c>
      <c r="BH148" s="17" t="s">
        <v>32</v>
      </c>
      <c r="BI148" s="17" t="s">
        <v>32</v>
      </c>
      <c r="BJ148" s="17" t="s">
        <v>32</v>
      </c>
      <c r="BK148" s="17" t="s">
        <v>32</v>
      </c>
      <c r="BL148" s="17" t="s">
        <v>32</v>
      </c>
      <c r="BM148" s="17" t="n">
        <f aca="false">SUM(V148:BL148)</f>
        <v>0</v>
      </c>
      <c r="BN148" s="17" t="n">
        <f aca="false">IF(BM148&lt;1,0,(SUM(V148:BL148))/((43-(COUNTIF(V148:BL148,"N/A")))))</f>
        <v>0</v>
      </c>
      <c r="BO148" s="17"/>
      <c r="BP148" s="17"/>
      <c r="BQ148" s="17"/>
    </row>
    <row r="149" customFormat="false" ht="12.75" hidden="false" customHeight="false" outlineLevel="0" collapsed="false">
      <c r="A149" s="75" t="s">
        <v>510</v>
      </c>
      <c r="B149" s="76" t="s">
        <v>507</v>
      </c>
      <c r="C149" s="73" t="s">
        <v>1700</v>
      </c>
      <c r="D149" s="73" t="s">
        <v>1705</v>
      </c>
      <c r="E149" s="73" t="s">
        <v>1700</v>
      </c>
      <c r="F149" s="73" t="s">
        <v>1592</v>
      </c>
      <c r="G149" s="73" t="s">
        <v>1594</v>
      </c>
      <c r="H149" s="73" t="s">
        <v>32</v>
      </c>
      <c r="I149" s="73" t="s">
        <v>32</v>
      </c>
      <c r="J149" s="73" t="s">
        <v>32</v>
      </c>
      <c r="K149" s="73" t="s">
        <v>32</v>
      </c>
      <c r="L149" s="73" t="s">
        <v>32</v>
      </c>
      <c r="M149" s="73" t="s">
        <v>32</v>
      </c>
      <c r="N149" s="73" t="s">
        <v>32</v>
      </c>
      <c r="O149" s="73" t="s">
        <v>32</v>
      </c>
      <c r="P149" s="73" t="s">
        <v>32</v>
      </c>
      <c r="Q149" s="17" t="s">
        <v>32</v>
      </c>
      <c r="R149" s="17" t="s">
        <v>32</v>
      </c>
      <c r="S149" s="17" t="s">
        <v>32</v>
      </c>
      <c r="T149" s="17" t="s">
        <v>32</v>
      </c>
      <c r="U149" s="51" t="s">
        <v>32</v>
      </c>
      <c r="V149" s="73" t="n">
        <v>4</v>
      </c>
      <c r="W149" s="73" t="s">
        <v>32</v>
      </c>
      <c r="X149" s="73" t="s">
        <v>32</v>
      </c>
      <c r="Y149" s="73" t="s">
        <v>32</v>
      </c>
      <c r="Z149" s="73" t="n">
        <v>4</v>
      </c>
      <c r="AA149" s="73" t="n">
        <v>4</v>
      </c>
      <c r="AB149" s="73" t="s">
        <v>32</v>
      </c>
      <c r="AC149" s="73" t="s">
        <v>32</v>
      </c>
      <c r="AD149" s="73" t="s">
        <v>1712</v>
      </c>
      <c r="AE149" s="73" t="s">
        <v>32</v>
      </c>
      <c r="AF149" s="73" t="s">
        <v>32</v>
      </c>
      <c r="AG149" s="73" t="s">
        <v>32</v>
      </c>
      <c r="AH149" s="73" t="n">
        <v>2</v>
      </c>
      <c r="AI149" s="73" t="s">
        <v>32</v>
      </c>
      <c r="AJ149" s="73" t="s">
        <v>32</v>
      </c>
      <c r="AK149" s="73" t="n">
        <v>3</v>
      </c>
      <c r="AL149" s="73" t="n">
        <v>3</v>
      </c>
      <c r="AM149" s="73" t="s">
        <v>32</v>
      </c>
      <c r="AN149" s="73" t="s">
        <v>32</v>
      </c>
      <c r="AO149" s="73" t="s">
        <v>32</v>
      </c>
      <c r="AP149" s="73" t="s">
        <v>32</v>
      </c>
      <c r="AQ149" s="73" t="s">
        <v>32</v>
      </c>
      <c r="AR149" s="73" t="s">
        <v>32</v>
      </c>
      <c r="AS149" s="73" t="s">
        <v>32</v>
      </c>
      <c r="AT149" s="73" t="s">
        <v>32</v>
      </c>
      <c r="AU149" s="73" t="s">
        <v>32</v>
      </c>
      <c r="AV149" s="73" t="s">
        <v>32</v>
      </c>
      <c r="AW149" s="73" t="s">
        <v>32</v>
      </c>
      <c r="AX149" s="73" t="s">
        <v>32</v>
      </c>
      <c r="AY149" s="73" t="s">
        <v>32</v>
      </c>
      <c r="AZ149" s="73" t="s">
        <v>32</v>
      </c>
      <c r="BA149" s="73" t="s">
        <v>32</v>
      </c>
      <c r="BB149" s="17" t="s">
        <v>32</v>
      </c>
      <c r="BC149" s="17" t="s">
        <v>32</v>
      </c>
      <c r="BD149" s="17" t="s">
        <v>32</v>
      </c>
      <c r="BE149" s="17" t="s">
        <v>32</v>
      </c>
      <c r="BF149" s="17" t="s">
        <v>32</v>
      </c>
      <c r="BG149" s="17" t="s">
        <v>32</v>
      </c>
      <c r="BH149" s="17" t="s">
        <v>32</v>
      </c>
      <c r="BI149" s="17" t="s">
        <v>32</v>
      </c>
      <c r="BJ149" s="17" t="s">
        <v>32</v>
      </c>
      <c r="BK149" s="17" t="s">
        <v>32</v>
      </c>
      <c r="BL149" s="17" t="s">
        <v>32</v>
      </c>
      <c r="BM149" s="17" t="n">
        <f aca="false">SUM(V149:BL149)</f>
        <v>20</v>
      </c>
      <c r="BN149" s="17" t="n">
        <f aca="false">IF(BM149&lt;1,0,(SUM(V149:BL149))/((43-(COUNTIF(V149:BL149,"N/A")))))</f>
        <v>2.85714285714286</v>
      </c>
      <c r="BO149" s="17"/>
      <c r="BP149" s="17"/>
      <c r="BQ149" s="17"/>
    </row>
    <row r="150" customFormat="false" ht="12.75" hidden="false" customHeight="false" outlineLevel="0" collapsed="false">
      <c r="A150" s="75" t="s">
        <v>515</v>
      </c>
      <c r="B150" s="76" t="s">
        <v>466</v>
      </c>
      <c r="C150" s="73" t="s">
        <v>1609</v>
      </c>
      <c r="D150" s="73" t="s">
        <v>1609</v>
      </c>
      <c r="E150" s="73" t="s">
        <v>1700</v>
      </c>
      <c r="F150" s="73" t="s">
        <v>1611</v>
      </c>
      <c r="G150" s="73" t="s">
        <v>1700</v>
      </c>
      <c r="H150" s="73" t="s">
        <v>1592</v>
      </c>
      <c r="I150" s="73" t="s">
        <v>1611</v>
      </c>
      <c r="J150" s="73" t="s">
        <v>1611</v>
      </c>
      <c r="K150" s="73" t="s">
        <v>1594</v>
      </c>
      <c r="L150" s="73" t="s">
        <v>32</v>
      </c>
      <c r="M150" s="73" t="s">
        <v>32</v>
      </c>
      <c r="N150" s="73" t="s">
        <v>32</v>
      </c>
      <c r="O150" s="73" t="s">
        <v>32</v>
      </c>
      <c r="P150" s="73" t="s">
        <v>32</v>
      </c>
      <c r="Q150" s="17" t="s">
        <v>32</v>
      </c>
      <c r="R150" s="17" t="s">
        <v>32</v>
      </c>
      <c r="S150" s="17" t="s">
        <v>32</v>
      </c>
      <c r="T150" s="17" t="s">
        <v>32</v>
      </c>
      <c r="U150" s="51" t="s">
        <v>32</v>
      </c>
      <c r="V150" s="73" t="n">
        <v>3</v>
      </c>
      <c r="W150" s="73" t="s">
        <v>32</v>
      </c>
      <c r="X150" s="73" t="s">
        <v>32</v>
      </c>
      <c r="Y150" s="73" t="s">
        <v>32</v>
      </c>
      <c r="Z150" s="73" t="n">
        <v>5</v>
      </c>
      <c r="AA150" s="73" t="n">
        <v>5</v>
      </c>
      <c r="AB150" s="73" t="s">
        <v>32</v>
      </c>
      <c r="AC150" s="73" t="s">
        <v>32</v>
      </c>
      <c r="AD150" s="73" t="n">
        <v>5</v>
      </c>
      <c r="AE150" s="73" t="n">
        <v>5</v>
      </c>
      <c r="AF150" s="73" t="n">
        <v>5</v>
      </c>
      <c r="AG150" s="73" t="n">
        <v>5</v>
      </c>
      <c r="AH150" s="73" t="s">
        <v>1712</v>
      </c>
      <c r="AI150" s="73" t="s">
        <v>1712</v>
      </c>
      <c r="AJ150" s="73" t="s">
        <v>32</v>
      </c>
      <c r="AK150" s="73" t="n">
        <v>1</v>
      </c>
      <c r="AL150" s="73" t="n">
        <v>1</v>
      </c>
      <c r="AM150" s="73" t="s">
        <v>32</v>
      </c>
      <c r="AN150" s="73" t="n">
        <v>1</v>
      </c>
      <c r="AO150" s="73" t="s">
        <v>32</v>
      </c>
      <c r="AP150" s="73" t="s">
        <v>32</v>
      </c>
      <c r="AQ150" s="73" t="n">
        <v>4</v>
      </c>
      <c r="AR150" s="73" t="s">
        <v>32</v>
      </c>
      <c r="AS150" s="73" t="s">
        <v>32</v>
      </c>
      <c r="AT150" s="73" t="s">
        <v>32</v>
      </c>
      <c r="AU150" s="73" t="n">
        <v>2</v>
      </c>
      <c r="AV150" s="73" t="n">
        <v>2</v>
      </c>
      <c r="AW150" s="73" t="n">
        <v>1</v>
      </c>
      <c r="AX150" s="73" t="n">
        <v>0</v>
      </c>
      <c r="AY150" s="73" t="s">
        <v>32</v>
      </c>
      <c r="AZ150" s="73" t="s">
        <v>32</v>
      </c>
      <c r="BA150" s="73" t="s">
        <v>32</v>
      </c>
      <c r="BB150" s="17" t="s">
        <v>32</v>
      </c>
      <c r="BC150" s="17" t="s">
        <v>32</v>
      </c>
      <c r="BD150" s="17" t="s">
        <v>32</v>
      </c>
      <c r="BE150" s="17" t="s">
        <v>32</v>
      </c>
      <c r="BF150" s="17" t="s">
        <v>32</v>
      </c>
      <c r="BG150" s="17" t="s">
        <v>32</v>
      </c>
      <c r="BH150" s="17" t="s">
        <v>32</v>
      </c>
      <c r="BI150" s="17" t="s">
        <v>32</v>
      </c>
      <c r="BJ150" s="17" t="s">
        <v>32</v>
      </c>
      <c r="BK150" s="17" t="s">
        <v>32</v>
      </c>
      <c r="BL150" s="17" t="s">
        <v>32</v>
      </c>
      <c r="BM150" s="17" t="n">
        <f aca="false">SUM(V150:BL150)</f>
        <v>45</v>
      </c>
      <c r="BN150" s="17" t="n">
        <f aca="false">IF(BM150&lt;1,0,(SUM(V150:BL150))/((43-(COUNTIF(V150:BL150,"N/A")))))</f>
        <v>2.64705882352941</v>
      </c>
      <c r="BO150" s="17"/>
      <c r="BP150" s="17"/>
      <c r="BQ150" s="17"/>
    </row>
    <row r="151" customFormat="false" ht="12.75" hidden="false" customHeight="false" outlineLevel="0" collapsed="false">
      <c r="A151" s="75" t="s">
        <v>518</v>
      </c>
      <c r="B151" s="76" t="s">
        <v>507</v>
      </c>
      <c r="C151" s="73" t="s">
        <v>1700</v>
      </c>
      <c r="D151" s="73" t="s">
        <v>1592</v>
      </c>
      <c r="E151" s="73" t="s">
        <v>1611</v>
      </c>
      <c r="F151" s="73" t="s">
        <v>1609</v>
      </c>
      <c r="G151" s="73" t="s">
        <v>1700</v>
      </c>
      <c r="H151" s="73" t="s">
        <v>1592</v>
      </c>
      <c r="I151" s="73" t="s">
        <v>1601</v>
      </c>
      <c r="J151" s="73" t="s">
        <v>32</v>
      </c>
      <c r="K151" s="73" t="s">
        <v>32</v>
      </c>
      <c r="L151" s="73" t="s">
        <v>32</v>
      </c>
      <c r="M151" s="73" t="s">
        <v>32</v>
      </c>
      <c r="N151" s="73" t="s">
        <v>32</v>
      </c>
      <c r="O151" s="73" t="s">
        <v>32</v>
      </c>
      <c r="P151" s="73" t="s">
        <v>32</v>
      </c>
      <c r="Q151" s="17" t="s">
        <v>32</v>
      </c>
      <c r="R151" s="17" t="s">
        <v>32</v>
      </c>
      <c r="S151" s="17" t="s">
        <v>32</v>
      </c>
      <c r="T151" s="17" t="s">
        <v>32</v>
      </c>
      <c r="U151" s="51" t="s">
        <v>32</v>
      </c>
      <c r="V151" s="73" t="n">
        <v>4</v>
      </c>
      <c r="W151" s="73" t="s">
        <v>32</v>
      </c>
      <c r="X151" s="73" t="s">
        <v>32</v>
      </c>
      <c r="Y151" s="73" t="s">
        <v>32</v>
      </c>
      <c r="Z151" s="73" t="n">
        <v>4</v>
      </c>
      <c r="AA151" s="73" t="s">
        <v>32</v>
      </c>
      <c r="AB151" s="73" t="s">
        <v>32</v>
      </c>
      <c r="AC151" s="73" t="s">
        <v>32</v>
      </c>
      <c r="AD151" s="73" t="n">
        <v>5</v>
      </c>
      <c r="AE151" s="73" t="s">
        <v>32</v>
      </c>
      <c r="AF151" s="73" t="s">
        <v>32</v>
      </c>
      <c r="AG151" s="73" t="s">
        <v>32</v>
      </c>
      <c r="AH151" s="73" t="n">
        <v>5</v>
      </c>
      <c r="AI151" s="73" t="s">
        <v>32</v>
      </c>
      <c r="AJ151" s="73" t="s">
        <v>32</v>
      </c>
      <c r="AK151" s="73" t="n">
        <v>4</v>
      </c>
      <c r="AL151" s="73" t="s">
        <v>32</v>
      </c>
      <c r="AM151" s="73" t="s">
        <v>32</v>
      </c>
      <c r="AN151" s="73" t="n">
        <v>5</v>
      </c>
      <c r="AO151" s="73" t="s">
        <v>32</v>
      </c>
      <c r="AP151" s="73" t="s">
        <v>32</v>
      </c>
      <c r="AQ151" s="73" t="n">
        <v>5</v>
      </c>
      <c r="AR151" s="73" t="s">
        <v>32</v>
      </c>
      <c r="AS151" s="73" t="s">
        <v>32</v>
      </c>
      <c r="AT151" s="73" t="s">
        <v>32</v>
      </c>
      <c r="AU151" s="73" t="s">
        <v>32</v>
      </c>
      <c r="AV151" s="73" t="s">
        <v>32</v>
      </c>
      <c r="AW151" s="73" t="s">
        <v>32</v>
      </c>
      <c r="AX151" s="73" t="s">
        <v>32</v>
      </c>
      <c r="AY151" s="73" t="s">
        <v>32</v>
      </c>
      <c r="AZ151" s="73" t="s">
        <v>32</v>
      </c>
      <c r="BA151" s="73" t="s">
        <v>32</v>
      </c>
      <c r="BB151" s="17" t="s">
        <v>32</v>
      </c>
      <c r="BC151" s="17" t="s">
        <v>32</v>
      </c>
      <c r="BD151" s="17" t="s">
        <v>32</v>
      </c>
      <c r="BE151" s="17" t="s">
        <v>32</v>
      </c>
      <c r="BF151" s="17" t="s">
        <v>32</v>
      </c>
      <c r="BG151" s="17" t="s">
        <v>32</v>
      </c>
      <c r="BH151" s="17" t="s">
        <v>32</v>
      </c>
      <c r="BI151" s="17" t="s">
        <v>32</v>
      </c>
      <c r="BJ151" s="17" t="s">
        <v>32</v>
      </c>
      <c r="BK151" s="17" t="s">
        <v>32</v>
      </c>
      <c r="BL151" s="17" t="s">
        <v>32</v>
      </c>
      <c r="BM151" s="17" t="n">
        <f aca="false">SUM(V151:BL151)</f>
        <v>32</v>
      </c>
      <c r="BN151" s="17" t="n">
        <f aca="false">IF(BM151&lt;1,0,(SUM(V151:BL151))/((43-(COUNTIF(V151:BL151,"N/A")))))</f>
        <v>4.57142857142857</v>
      </c>
      <c r="BO151" s="17"/>
      <c r="BP151" s="17"/>
      <c r="BQ151" s="17"/>
    </row>
    <row r="152" customFormat="false" ht="12.75" hidden="false" customHeight="false" outlineLevel="0" collapsed="false">
      <c r="A152" s="75" t="s">
        <v>522</v>
      </c>
      <c r="B152" s="76" t="s">
        <v>466</v>
      </c>
      <c r="C152" s="73" t="s">
        <v>1611</v>
      </c>
      <c r="D152" s="73" t="s">
        <v>1611</v>
      </c>
      <c r="E152" s="73" t="s">
        <v>1611</v>
      </c>
      <c r="F152" s="73" t="s">
        <v>1593</v>
      </c>
      <c r="G152" s="73" t="s">
        <v>1593</v>
      </c>
      <c r="H152" s="73" t="s">
        <v>32</v>
      </c>
      <c r="I152" s="73" t="s">
        <v>32</v>
      </c>
      <c r="J152" s="73" t="s">
        <v>32</v>
      </c>
      <c r="K152" s="73" t="s">
        <v>32</v>
      </c>
      <c r="L152" s="73" t="s">
        <v>32</v>
      </c>
      <c r="M152" s="73" t="s">
        <v>32</v>
      </c>
      <c r="N152" s="73" t="s">
        <v>32</v>
      </c>
      <c r="O152" s="73" t="s">
        <v>32</v>
      </c>
      <c r="P152" s="73" t="s">
        <v>32</v>
      </c>
      <c r="Q152" s="17" t="s">
        <v>32</v>
      </c>
      <c r="R152" s="17" t="s">
        <v>32</v>
      </c>
      <c r="S152" s="17" t="s">
        <v>32</v>
      </c>
      <c r="T152" s="17" t="s">
        <v>32</v>
      </c>
      <c r="U152" s="51" t="s">
        <v>32</v>
      </c>
      <c r="V152" s="73" t="n">
        <v>5</v>
      </c>
      <c r="W152" s="73" t="n">
        <v>5</v>
      </c>
      <c r="X152" s="73" t="s">
        <v>32</v>
      </c>
      <c r="Y152" s="73" t="s">
        <v>32</v>
      </c>
      <c r="Z152" s="73" t="n">
        <v>3</v>
      </c>
      <c r="AA152" s="73" t="s">
        <v>32</v>
      </c>
      <c r="AB152" s="73" t="s">
        <v>32</v>
      </c>
      <c r="AC152" s="73" t="s">
        <v>32</v>
      </c>
      <c r="AD152" s="73" t="n">
        <v>2</v>
      </c>
      <c r="AE152" s="73" t="n">
        <v>3</v>
      </c>
      <c r="AF152" s="73" t="s">
        <v>32</v>
      </c>
      <c r="AG152" s="73" t="s">
        <v>32</v>
      </c>
      <c r="AH152" s="73" t="n">
        <v>3</v>
      </c>
      <c r="AI152" s="73" t="n">
        <v>2</v>
      </c>
      <c r="AJ152" s="73" t="n">
        <v>2</v>
      </c>
      <c r="AK152" s="73" t="n">
        <v>4</v>
      </c>
      <c r="AL152" s="73" t="n">
        <v>3</v>
      </c>
      <c r="AM152" s="73" t="n">
        <v>3</v>
      </c>
      <c r="AN152" s="73" t="s">
        <v>32</v>
      </c>
      <c r="AO152" s="73" t="s">
        <v>32</v>
      </c>
      <c r="AP152" s="73" t="s">
        <v>32</v>
      </c>
      <c r="AQ152" s="73" t="s">
        <v>32</v>
      </c>
      <c r="AR152" s="73" t="s">
        <v>32</v>
      </c>
      <c r="AS152" s="73" t="s">
        <v>32</v>
      </c>
      <c r="AT152" s="73" t="s">
        <v>32</v>
      </c>
      <c r="AU152" s="73" t="s">
        <v>32</v>
      </c>
      <c r="AV152" s="73" t="s">
        <v>32</v>
      </c>
      <c r="AW152" s="73" t="s">
        <v>32</v>
      </c>
      <c r="AX152" s="73" t="s">
        <v>32</v>
      </c>
      <c r="AY152" s="73" t="s">
        <v>32</v>
      </c>
      <c r="AZ152" s="73" t="s">
        <v>32</v>
      </c>
      <c r="BA152" s="73" t="s">
        <v>32</v>
      </c>
      <c r="BB152" s="17" t="s">
        <v>32</v>
      </c>
      <c r="BC152" s="17" t="s">
        <v>32</v>
      </c>
      <c r="BD152" s="17" t="s">
        <v>32</v>
      </c>
      <c r="BE152" s="17" t="s">
        <v>32</v>
      </c>
      <c r="BF152" s="17" t="s">
        <v>32</v>
      </c>
      <c r="BG152" s="17" t="s">
        <v>32</v>
      </c>
      <c r="BH152" s="17" t="s">
        <v>32</v>
      </c>
      <c r="BI152" s="17" t="s">
        <v>32</v>
      </c>
      <c r="BJ152" s="17" t="s">
        <v>32</v>
      </c>
      <c r="BK152" s="17" t="s">
        <v>32</v>
      </c>
      <c r="BL152" s="17" t="s">
        <v>32</v>
      </c>
      <c r="BM152" s="17" t="n">
        <f aca="false">SUM(V152:BL152)</f>
        <v>35</v>
      </c>
      <c r="BN152" s="17" t="n">
        <f aca="false">IF(BM152&lt;1,0,(SUM(V152:BL152))/((43-(COUNTIF(V152:BL152,"N/A")))))</f>
        <v>3.18181818181818</v>
      </c>
      <c r="BO152" s="17"/>
      <c r="BP152" s="17"/>
      <c r="BQ152" s="17"/>
    </row>
    <row r="153" customFormat="false" ht="12.75" hidden="false" customHeight="false" outlineLevel="0" collapsed="false">
      <c r="A153" s="75" t="s">
        <v>525</v>
      </c>
      <c r="B153" s="76" t="s">
        <v>507</v>
      </c>
      <c r="C153" s="73" t="s">
        <v>1601</v>
      </c>
      <c r="D153" s="73" t="s">
        <v>1611</v>
      </c>
      <c r="E153" s="73" t="s">
        <v>1609</v>
      </c>
      <c r="F153" s="73" t="s">
        <v>1720</v>
      </c>
      <c r="G153" s="73" t="s">
        <v>1611</v>
      </c>
      <c r="H153" s="73" t="s">
        <v>1611</v>
      </c>
      <c r="I153" s="73" t="s">
        <v>1592</v>
      </c>
      <c r="J153" s="73" t="s">
        <v>1611</v>
      </c>
      <c r="K153" s="73" t="s">
        <v>32</v>
      </c>
      <c r="L153" s="73" t="s">
        <v>32</v>
      </c>
      <c r="M153" s="73" t="s">
        <v>32</v>
      </c>
      <c r="N153" s="73" t="s">
        <v>32</v>
      </c>
      <c r="O153" s="73" t="s">
        <v>32</v>
      </c>
      <c r="P153" s="73" t="s">
        <v>32</v>
      </c>
      <c r="Q153" s="17" t="s">
        <v>32</v>
      </c>
      <c r="R153" s="17" t="s">
        <v>32</v>
      </c>
      <c r="S153" s="17" t="s">
        <v>32</v>
      </c>
      <c r="T153" s="17" t="s">
        <v>32</v>
      </c>
      <c r="U153" s="51" t="s">
        <v>32</v>
      </c>
      <c r="V153" s="73" t="n">
        <v>4</v>
      </c>
      <c r="W153" s="73" t="s">
        <v>32</v>
      </c>
      <c r="X153" s="73" t="s">
        <v>32</v>
      </c>
      <c r="Y153" s="73" t="s">
        <v>32</v>
      </c>
      <c r="Z153" s="73" t="n">
        <v>5</v>
      </c>
      <c r="AA153" s="73" t="n">
        <v>5</v>
      </c>
      <c r="AB153" s="73" t="n">
        <v>5</v>
      </c>
      <c r="AC153" s="73" t="s">
        <v>32</v>
      </c>
      <c r="AD153" s="73" t="n">
        <v>5</v>
      </c>
      <c r="AE153" s="73" t="s">
        <v>32</v>
      </c>
      <c r="AF153" s="73" t="s">
        <v>32</v>
      </c>
      <c r="AG153" s="73" t="s">
        <v>32</v>
      </c>
      <c r="AH153" s="73" t="n">
        <v>4</v>
      </c>
      <c r="AI153" s="73" t="s">
        <v>32</v>
      </c>
      <c r="AJ153" s="73" t="s">
        <v>32</v>
      </c>
      <c r="AK153" s="73" t="n">
        <v>4</v>
      </c>
      <c r="AL153" s="73" t="s">
        <v>32</v>
      </c>
      <c r="AM153" s="73" t="s">
        <v>32</v>
      </c>
      <c r="AN153" s="73" t="n">
        <v>4</v>
      </c>
      <c r="AO153" s="73" t="s">
        <v>32</v>
      </c>
      <c r="AP153" s="73" t="s">
        <v>32</v>
      </c>
      <c r="AQ153" s="73" t="n">
        <v>4</v>
      </c>
      <c r="AR153" s="73" t="s">
        <v>32</v>
      </c>
      <c r="AS153" s="73" t="s">
        <v>32</v>
      </c>
      <c r="AT153" s="73" t="s">
        <v>32</v>
      </c>
      <c r="AU153" s="73" t="n">
        <v>5</v>
      </c>
      <c r="AV153" s="73" t="s">
        <v>32</v>
      </c>
      <c r="AW153" s="73" t="s">
        <v>32</v>
      </c>
      <c r="AX153" s="73" t="s">
        <v>32</v>
      </c>
      <c r="AY153" s="73" t="s">
        <v>32</v>
      </c>
      <c r="AZ153" s="73" t="s">
        <v>32</v>
      </c>
      <c r="BA153" s="73" t="s">
        <v>32</v>
      </c>
      <c r="BB153" s="17" t="s">
        <v>32</v>
      </c>
      <c r="BC153" s="17" t="s">
        <v>32</v>
      </c>
      <c r="BD153" s="17" t="s">
        <v>32</v>
      </c>
      <c r="BE153" s="17" t="s">
        <v>32</v>
      </c>
      <c r="BF153" s="17" t="s">
        <v>32</v>
      </c>
      <c r="BG153" s="17" t="s">
        <v>32</v>
      </c>
      <c r="BH153" s="17" t="s">
        <v>32</v>
      </c>
      <c r="BI153" s="17" t="s">
        <v>32</v>
      </c>
      <c r="BJ153" s="17" t="s">
        <v>32</v>
      </c>
      <c r="BK153" s="17" t="s">
        <v>32</v>
      </c>
      <c r="BL153" s="17" t="s">
        <v>32</v>
      </c>
      <c r="BM153" s="17" t="n">
        <f aca="false">SUM(V153:BL153)</f>
        <v>45</v>
      </c>
      <c r="BN153" s="17" t="n">
        <f aca="false">IF(BM153&lt;1,0,(SUM(V153:BL153))/((43-(COUNTIF(V153:BL153,"N/A")))))</f>
        <v>4.5</v>
      </c>
      <c r="BO153" s="17"/>
      <c r="BP153" s="17"/>
      <c r="BQ153" s="17"/>
    </row>
    <row r="154" customFormat="false" ht="12.75" hidden="false" customHeight="false" outlineLevel="0" collapsed="false">
      <c r="A154" s="75" t="s">
        <v>528</v>
      </c>
      <c r="B154" s="76" t="s">
        <v>507</v>
      </c>
      <c r="C154" s="73" t="s">
        <v>1702</v>
      </c>
      <c r="D154" s="73" t="s">
        <v>1611</v>
      </c>
      <c r="E154" s="73" t="s">
        <v>1702</v>
      </c>
      <c r="F154" s="73" t="s">
        <v>1611</v>
      </c>
      <c r="G154" s="73" t="s">
        <v>1702</v>
      </c>
      <c r="H154" s="73" t="s">
        <v>1601</v>
      </c>
      <c r="I154" s="73" t="s">
        <v>1611</v>
      </c>
      <c r="J154" s="73" t="s">
        <v>1611</v>
      </c>
      <c r="K154" s="73" t="s">
        <v>1592</v>
      </c>
      <c r="L154" s="73" t="s">
        <v>1609</v>
      </c>
      <c r="M154" s="73" t="s">
        <v>1700</v>
      </c>
      <c r="N154" s="73" t="s">
        <v>32</v>
      </c>
      <c r="O154" s="73" t="s">
        <v>32</v>
      </c>
      <c r="P154" s="73" t="s">
        <v>32</v>
      </c>
      <c r="Q154" s="17" t="s">
        <v>32</v>
      </c>
      <c r="R154" s="17" t="s">
        <v>32</v>
      </c>
      <c r="S154" s="17" t="s">
        <v>32</v>
      </c>
      <c r="T154" s="17" t="s">
        <v>32</v>
      </c>
      <c r="U154" s="51" t="s">
        <v>32</v>
      </c>
      <c r="V154" s="73" t="n">
        <v>4</v>
      </c>
      <c r="W154" s="73" t="s">
        <v>32</v>
      </c>
      <c r="X154" s="73" t="s">
        <v>32</v>
      </c>
      <c r="Y154" s="73" t="s">
        <v>32</v>
      </c>
      <c r="Z154" s="73" t="n">
        <v>2</v>
      </c>
      <c r="AA154" s="73" t="n">
        <v>2</v>
      </c>
      <c r="AB154" s="73" t="n">
        <v>3</v>
      </c>
      <c r="AC154" s="73" t="s">
        <v>32</v>
      </c>
      <c r="AD154" s="73" t="n">
        <v>5</v>
      </c>
      <c r="AE154" s="73" t="s">
        <v>32</v>
      </c>
      <c r="AF154" s="73" t="s">
        <v>32</v>
      </c>
      <c r="AG154" s="73" t="s">
        <v>32</v>
      </c>
      <c r="AH154" s="73" t="n">
        <v>5</v>
      </c>
      <c r="AI154" s="73" t="n">
        <v>5</v>
      </c>
      <c r="AJ154" s="73" t="s">
        <v>32</v>
      </c>
      <c r="AK154" s="73" t="n">
        <v>4</v>
      </c>
      <c r="AL154" s="73" t="s">
        <v>32</v>
      </c>
      <c r="AM154" s="73" t="s">
        <v>32</v>
      </c>
      <c r="AN154" s="73" t="n">
        <v>5</v>
      </c>
      <c r="AO154" s="73" t="s">
        <v>32</v>
      </c>
      <c r="AP154" s="73" t="s">
        <v>32</v>
      </c>
      <c r="AQ154" s="73" t="n">
        <v>5</v>
      </c>
      <c r="AR154" s="73" t="s">
        <v>32</v>
      </c>
      <c r="AS154" s="73" t="s">
        <v>32</v>
      </c>
      <c r="AT154" s="73" t="s">
        <v>32</v>
      </c>
      <c r="AU154" s="73" t="n">
        <v>4</v>
      </c>
      <c r="AV154" s="73" t="s">
        <v>32</v>
      </c>
      <c r="AW154" s="73" t="n">
        <v>5</v>
      </c>
      <c r="AX154" s="73" t="n">
        <v>5</v>
      </c>
      <c r="AY154" s="73" t="s">
        <v>32</v>
      </c>
      <c r="AZ154" s="73" t="n">
        <v>4</v>
      </c>
      <c r="BA154" s="73" t="s">
        <v>32</v>
      </c>
      <c r="BB154" s="17" t="n">
        <v>4</v>
      </c>
      <c r="BC154" s="17" t="s">
        <v>32</v>
      </c>
      <c r="BD154" s="17" t="s">
        <v>32</v>
      </c>
      <c r="BE154" s="17" t="s">
        <v>32</v>
      </c>
      <c r="BF154" s="17" t="s">
        <v>32</v>
      </c>
      <c r="BG154" s="17" t="s">
        <v>32</v>
      </c>
      <c r="BH154" s="17" t="s">
        <v>32</v>
      </c>
      <c r="BI154" s="17" t="s">
        <v>32</v>
      </c>
      <c r="BJ154" s="17" t="s">
        <v>32</v>
      </c>
      <c r="BK154" s="17" t="s">
        <v>32</v>
      </c>
      <c r="BL154" s="17" t="s">
        <v>32</v>
      </c>
      <c r="BM154" s="17" t="n">
        <f aca="false">SUM(V154:BL154)</f>
        <v>62</v>
      </c>
      <c r="BN154" s="17" t="n">
        <f aca="false">IF(BM154&lt;1,0,(SUM(V154:BL154))/((43-(COUNTIF(V154:BL154,"N/A")))))</f>
        <v>4.13333333333333</v>
      </c>
      <c r="BO154" s="17"/>
      <c r="BP154" s="17"/>
      <c r="BQ154" s="17"/>
    </row>
    <row r="155" customFormat="false" ht="12.75" hidden="false" customHeight="false" outlineLevel="0" collapsed="false">
      <c r="A155" s="75" t="s">
        <v>531</v>
      </c>
      <c r="B155" s="76" t="s">
        <v>507</v>
      </c>
      <c r="C155" s="73" t="s">
        <v>1705</v>
      </c>
      <c r="D155" s="73" t="s">
        <v>1705</v>
      </c>
      <c r="E155" s="73" t="s">
        <v>1705</v>
      </c>
      <c r="F155" s="73" t="s">
        <v>1700</v>
      </c>
      <c r="G155" s="73" t="s">
        <v>1598</v>
      </c>
      <c r="H155" s="73" t="s">
        <v>1598</v>
      </c>
      <c r="I155" s="73" t="s">
        <v>1705</v>
      </c>
      <c r="J155" s="73" t="s">
        <v>1592</v>
      </c>
      <c r="K155" s="73" t="s">
        <v>32</v>
      </c>
      <c r="L155" s="73" t="s">
        <v>32</v>
      </c>
      <c r="M155" s="73" t="s">
        <v>32</v>
      </c>
      <c r="N155" s="73" t="s">
        <v>32</v>
      </c>
      <c r="O155" s="73" t="s">
        <v>32</v>
      </c>
      <c r="P155" s="73" t="s">
        <v>32</v>
      </c>
      <c r="Q155" s="17" t="s">
        <v>32</v>
      </c>
      <c r="R155" s="17" t="s">
        <v>32</v>
      </c>
      <c r="S155" s="17" t="s">
        <v>32</v>
      </c>
      <c r="T155" s="17" t="s">
        <v>32</v>
      </c>
      <c r="U155" s="51" t="s">
        <v>32</v>
      </c>
      <c r="V155" s="73" t="n">
        <v>3</v>
      </c>
      <c r="W155" s="73" t="s">
        <v>32</v>
      </c>
      <c r="X155" s="73" t="s">
        <v>32</v>
      </c>
      <c r="Y155" s="73" t="s">
        <v>32</v>
      </c>
      <c r="Z155" s="73" t="n">
        <v>3</v>
      </c>
      <c r="AA155" s="73" t="s">
        <v>32</v>
      </c>
      <c r="AB155" s="73" t="s">
        <v>32</v>
      </c>
      <c r="AC155" s="73" t="s">
        <v>32</v>
      </c>
      <c r="AD155" s="73" t="n">
        <v>3</v>
      </c>
      <c r="AE155" s="73" t="s">
        <v>32</v>
      </c>
      <c r="AF155" s="73" t="s">
        <v>32</v>
      </c>
      <c r="AG155" s="73" t="s">
        <v>32</v>
      </c>
      <c r="AH155" s="73" t="n">
        <v>4</v>
      </c>
      <c r="AI155" s="73" t="s">
        <v>32</v>
      </c>
      <c r="AJ155" s="73" t="s">
        <v>32</v>
      </c>
      <c r="AK155" s="73" t="n">
        <v>4</v>
      </c>
      <c r="AL155" s="73" t="n">
        <v>4</v>
      </c>
      <c r="AM155" s="73" t="s">
        <v>32</v>
      </c>
      <c r="AN155" s="73" t="n">
        <v>4</v>
      </c>
      <c r="AO155" s="73" t="s">
        <v>32</v>
      </c>
      <c r="AP155" s="73" t="s">
        <v>32</v>
      </c>
      <c r="AQ155" s="73" t="n">
        <v>5</v>
      </c>
      <c r="AR155" s="73" t="n">
        <v>5</v>
      </c>
      <c r="AS155" s="73" t="s">
        <v>32</v>
      </c>
      <c r="AT155" s="73" t="s">
        <v>32</v>
      </c>
      <c r="AU155" s="73" t="n">
        <v>4</v>
      </c>
      <c r="AV155" s="73" t="s">
        <v>32</v>
      </c>
      <c r="AW155" s="73" t="n">
        <v>5</v>
      </c>
      <c r="AX155" s="73" t="s">
        <v>32</v>
      </c>
      <c r="AY155" s="73" t="s">
        <v>32</v>
      </c>
      <c r="AZ155" s="73" t="s">
        <v>99</v>
      </c>
      <c r="BA155" s="73" t="s">
        <v>32</v>
      </c>
      <c r="BB155" s="17" t="s">
        <v>99</v>
      </c>
      <c r="BC155" s="17" t="s">
        <v>32</v>
      </c>
      <c r="BD155" s="17" t="s">
        <v>99</v>
      </c>
      <c r="BE155" s="17" t="s">
        <v>32</v>
      </c>
      <c r="BF155" s="17" t="s">
        <v>99</v>
      </c>
      <c r="BG155" s="17" t="s">
        <v>99</v>
      </c>
      <c r="BH155" s="17" t="s">
        <v>32</v>
      </c>
      <c r="BI155" s="17" t="s">
        <v>32</v>
      </c>
      <c r="BJ155" s="17" t="s">
        <v>32</v>
      </c>
      <c r="BK155" s="17" t="s">
        <v>32</v>
      </c>
      <c r="BL155" s="17" t="s">
        <v>32</v>
      </c>
      <c r="BM155" s="17" t="n">
        <f aca="false">SUM(V155:BL155)</f>
        <v>44</v>
      </c>
      <c r="BN155" s="17" t="n">
        <f aca="false">IF(BM155&lt;1,0,(SUM(V155:BL155))/((43-(COUNTIF(V155:BL155,"N/A")))))</f>
        <v>2.75</v>
      </c>
      <c r="BO155" s="17"/>
      <c r="BP155" s="17"/>
      <c r="BQ155" s="17"/>
    </row>
    <row r="156" customFormat="false" ht="12.75" hidden="false" customHeight="false" outlineLevel="0" collapsed="false">
      <c r="A156" s="75" t="s">
        <v>535</v>
      </c>
      <c r="B156" s="76" t="s">
        <v>507</v>
      </c>
      <c r="C156" s="73" t="s">
        <v>1721</v>
      </c>
      <c r="D156" s="73" t="s">
        <v>1594</v>
      </c>
      <c r="E156" s="73" t="s">
        <v>1700</v>
      </c>
      <c r="F156" s="73" t="s">
        <v>1596</v>
      </c>
      <c r="G156" s="73" t="s">
        <v>1722</v>
      </c>
      <c r="H156" s="73" t="s">
        <v>1587</v>
      </c>
      <c r="I156" s="73" t="s">
        <v>1611</v>
      </c>
      <c r="J156" s="73" t="s">
        <v>1611</v>
      </c>
      <c r="K156" s="73" t="s">
        <v>32</v>
      </c>
      <c r="L156" s="73" t="s">
        <v>32</v>
      </c>
      <c r="M156" s="73" t="s">
        <v>32</v>
      </c>
      <c r="N156" s="73" t="s">
        <v>32</v>
      </c>
      <c r="O156" s="73" t="s">
        <v>32</v>
      </c>
      <c r="P156" s="73" t="s">
        <v>32</v>
      </c>
      <c r="Q156" s="17" t="s">
        <v>32</v>
      </c>
      <c r="R156" s="17" t="s">
        <v>32</v>
      </c>
      <c r="S156" s="17" t="s">
        <v>32</v>
      </c>
      <c r="T156" s="17" t="s">
        <v>32</v>
      </c>
      <c r="U156" s="51" t="s">
        <v>32</v>
      </c>
      <c r="V156" s="73" t="n">
        <v>4</v>
      </c>
      <c r="W156" s="73" t="s">
        <v>32</v>
      </c>
      <c r="X156" s="73" t="s">
        <v>32</v>
      </c>
      <c r="Y156" s="73" t="s">
        <v>32</v>
      </c>
      <c r="Z156" s="73" t="n">
        <v>4</v>
      </c>
      <c r="AA156" s="73" t="s">
        <v>32</v>
      </c>
      <c r="AB156" s="73" t="s">
        <v>32</v>
      </c>
      <c r="AC156" s="73" t="s">
        <v>32</v>
      </c>
      <c r="AD156" s="73" t="n">
        <v>4</v>
      </c>
      <c r="AE156" s="73" t="s">
        <v>32</v>
      </c>
      <c r="AF156" s="73" t="s">
        <v>32</v>
      </c>
      <c r="AG156" s="73" t="s">
        <v>32</v>
      </c>
      <c r="AH156" s="73" t="n">
        <v>4</v>
      </c>
      <c r="AI156" s="73" t="s">
        <v>32</v>
      </c>
      <c r="AJ156" s="73" t="s">
        <v>32</v>
      </c>
      <c r="AK156" s="73" t="n">
        <v>1</v>
      </c>
      <c r="AL156" s="73" t="s">
        <v>32</v>
      </c>
      <c r="AM156" s="73" t="s">
        <v>32</v>
      </c>
      <c r="AN156" s="73" t="n">
        <v>5</v>
      </c>
      <c r="AO156" s="73" t="s">
        <v>32</v>
      </c>
      <c r="AP156" s="73" t="s">
        <v>32</v>
      </c>
      <c r="AQ156" s="73" t="n">
        <v>4</v>
      </c>
      <c r="AR156" s="73" t="s">
        <v>32</v>
      </c>
      <c r="AS156" s="73" t="s">
        <v>32</v>
      </c>
      <c r="AT156" s="73" t="s">
        <v>32</v>
      </c>
      <c r="AU156" s="73" t="n">
        <v>3</v>
      </c>
      <c r="AV156" s="73" t="s">
        <v>32</v>
      </c>
      <c r="AW156" s="73" t="s">
        <v>32</v>
      </c>
      <c r="AX156" s="73" t="s">
        <v>32</v>
      </c>
      <c r="AY156" s="73" t="s">
        <v>32</v>
      </c>
      <c r="AZ156" s="73" t="s">
        <v>32</v>
      </c>
      <c r="BA156" s="73" t="s">
        <v>32</v>
      </c>
      <c r="BB156" s="17" t="s">
        <v>32</v>
      </c>
      <c r="BC156" s="17" t="s">
        <v>32</v>
      </c>
      <c r="BD156" s="17" t="s">
        <v>32</v>
      </c>
      <c r="BE156" s="17" t="s">
        <v>32</v>
      </c>
      <c r="BF156" s="17" t="s">
        <v>32</v>
      </c>
      <c r="BG156" s="17" t="s">
        <v>32</v>
      </c>
      <c r="BH156" s="17" t="s">
        <v>32</v>
      </c>
      <c r="BI156" s="17" t="s">
        <v>32</v>
      </c>
      <c r="BJ156" s="17" t="s">
        <v>32</v>
      </c>
      <c r="BK156" s="17" t="s">
        <v>32</v>
      </c>
      <c r="BL156" s="17" t="s">
        <v>32</v>
      </c>
      <c r="BM156" s="17" t="n">
        <f aca="false">SUM(V156:BL156)</f>
        <v>29</v>
      </c>
      <c r="BN156" s="17" t="n">
        <f aca="false">IF(BM156&lt;1,0,(SUM(V156:BL156))/((43-(COUNTIF(V156:BL156,"N/A")))))</f>
        <v>3.625</v>
      </c>
      <c r="BO156" s="17"/>
      <c r="BP156" s="17"/>
      <c r="BQ156" s="17"/>
    </row>
    <row r="157" customFormat="false" ht="12.75" hidden="false" customHeight="false" outlineLevel="0" collapsed="false">
      <c r="A157" s="75" t="s">
        <v>539</v>
      </c>
      <c r="B157" s="76" t="s">
        <v>507</v>
      </c>
      <c r="C157" s="73" t="s">
        <v>1705</v>
      </c>
      <c r="D157" s="73" t="s">
        <v>1705</v>
      </c>
      <c r="E157" s="73" t="s">
        <v>1609</v>
      </c>
      <c r="F157" s="73" t="s">
        <v>1700</v>
      </c>
      <c r="G157" s="73" t="s">
        <v>1704</v>
      </c>
      <c r="H157" s="73" t="s">
        <v>32</v>
      </c>
      <c r="I157" s="73" t="s">
        <v>32</v>
      </c>
      <c r="J157" s="73" t="s">
        <v>32</v>
      </c>
      <c r="K157" s="73" t="s">
        <v>32</v>
      </c>
      <c r="L157" s="73" t="s">
        <v>32</v>
      </c>
      <c r="M157" s="73" t="s">
        <v>32</v>
      </c>
      <c r="N157" s="73" t="s">
        <v>32</v>
      </c>
      <c r="O157" s="73" t="s">
        <v>32</v>
      </c>
      <c r="P157" s="73" t="s">
        <v>32</v>
      </c>
      <c r="Q157" s="17" t="s">
        <v>32</v>
      </c>
      <c r="R157" s="17" t="s">
        <v>32</v>
      </c>
      <c r="S157" s="17" t="s">
        <v>32</v>
      </c>
      <c r="T157" s="17" t="s">
        <v>32</v>
      </c>
      <c r="U157" s="51" t="s">
        <v>32</v>
      </c>
      <c r="V157" s="73" t="n">
        <v>3</v>
      </c>
      <c r="W157" s="73" t="s">
        <v>32</v>
      </c>
      <c r="X157" s="73" t="s">
        <v>32</v>
      </c>
      <c r="Y157" s="73" t="s">
        <v>32</v>
      </c>
      <c r="Z157" s="73" t="n">
        <v>2</v>
      </c>
      <c r="AA157" s="73" t="s">
        <v>32</v>
      </c>
      <c r="AB157" s="73" t="s">
        <v>32</v>
      </c>
      <c r="AC157" s="73" t="s">
        <v>32</v>
      </c>
      <c r="AD157" s="73" t="n">
        <v>3</v>
      </c>
      <c r="AE157" s="73" t="s">
        <v>32</v>
      </c>
      <c r="AF157" s="73" t="s">
        <v>32</v>
      </c>
      <c r="AG157" s="73" t="s">
        <v>32</v>
      </c>
      <c r="AH157" s="73" t="n">
        <v>2</v>
      </c>
      <c r="AI157" s="73" t="s">
        <v>32</v>
      </c>
      <c r="AJ157" s="73" t="s">
        <v>32</v>
      </c>
      <c r="AK157" s="73" t="n">
        <v>4</v>
      </c>
      <c r="AL157" s="73" t="s">
        <v>32</v>
      </c>
      <c r="AM157" s="73" t="s">
        <v>32</v>
      </c>
      <c r="AN157" s="73" t="s">
        <v>32</v>
      </c>
      <c r="AO157" s="73" t="s">
        <v>32</v>
      </c>
      <c r="AP157" s="73" t="s">
        <v>32</v>
      </c>
      <c r="AQ157" s="73" t="s">
        <v>32</v>
      </c>
      <c r="AR157" s="73" t="s">
        <v>32</v>
      </c>
      <c r="AS157" s="73" t="s">
        <v>32</v>
      </c>
      <c r="AT157" s="73" t="s">
        <v>32</v>
      </c>
      <c r="AU157" s="73" t="s">
        <v>32</v>
      </c>
      <c r="AV157" s="73" t="s">
        <v>32</v>
      </c>
      <c r="AW157" s="73" t="s">
        <v>32</v>
      </c>
      <c r="AX157" s="73" t="s">
        <v>32</v>
      </c>
      <c r="AY157" s="73" t="s">
        <v>32</v>
      </c>
      <c r="AZ157" s="73" t="s">
        <v>32</v>
      </c>
      <c r="BA157" s="73" t="s">
        <v>32</v>
      </c>
      <c r="BB157" s="17" t="s">
        <v>32</v>
      </c>
      <c r="BC157" s="17" t="s">
        <v>32</v>
      </c>
      <c r="BD157" s="17" t="s">
        <v>32</v>
      </c>
      <c r="BE157" s="17" t="s">
        <v>32</v>
      </c>
      <c r="BF157" s="17" t="s">
        <v>32</v>
      </c>
      <c r="BG157" s="17" t="s">
        <v>32</v>
      </c>
      <c r="BH157" s="17" t="s">
        <v>32</v>
      </c>
      <c r="BI157" s="17" t="s">
        <v>32</v>
      </c>
      <c r="BJ157" s="17" t="s">
        <v>32</v>
      </c>
      <c r="BK157" s="17" t="s">
        <v>32</v>
      </c>
      <c r="BL157" s="17" t="s">
        <v>32</v>
      </c>
      <c r="BM157" s="17" t="n">
        <f aca="false">SUM(V157:BL157)</f>
        <v>14</v>
      </c>
      <c r="BN157" s="17" t="n">
        <f aca="false">IF(BM157&lt;1,0,(SUM(V157:BL157))/((43-(COUNTIF(V157:BL157,"N/A")))))</f>
        <v>2.8</v>
      </c>
      <c r="BO157" s="17"/>
      <c r="BP157" s="17"/>
      <c r="BQ157" s="17"/>
    </row>
    <row r="158" customFormat="false" ht="12.75" hidden="false" customHeight="false" outlineLevel="0" collapsed="false">
      <c r="A158" s="75" t="s">
        <v>542</v>
      </c>
      <c r="B158" s="76" t="s">
        <v>507</v>
      </c>
      <c r="C158" s="73" t="s">
        <v>1703</v>
      </c>
      <c r="D158" s="73" t="s">
        <v>1596</v>
      </c>
      <c r="E158" s="73" t="s">
        <v>1704</v>
      </c>
      <c r="F158" s="73" t="s">
        <v>1704</v>
      </c>
      <c r="G158" s="73" t="s">
        <v>1700</v>
      </c>
      <c r="H158" s="73" t="s">
        <v>1703</v>
      </c>
      <c r="I158" s="73" t="s">
        <v>1723</v>
      </c>
      <c r="J158" s="73" t="s">
        <v>32</v>
      </c>
      <c r="K158" s="73" t="s">
        <v>32</v>
      </c>
      <c r="L158" s="73" t="s">
        <v>32</v>
      </c>
      <c r="M158" s="73" t="s">
        <v>32</v>
      </c>
      <c r="N158" s="73" t="s">
        <v>32</v>
      </c>
      <c r="O158" s="73" t="s">
        <v>32</v>
      </c>
      <c r="P158" s="73" t="s">
        <v>32</v>
      </c>
      <c r="Q158" s="17" t="s">
        <v>32</v>
      </c>
      <c r="R158" s="17" t="s">
        <v>32</v>
      </c>
      <c r="S158" s="17" t="s">
        <v>32</v>
      </c>
      <c r="T158" s="17" t="s">
        <v>32</v>
      </c>
      <c r="U158" s="51" t="s">
        <v>32</v>
      </c>
      <c r="V158" s="73" t="n">
        <v>5</v>
      </c>
      <c r="W158" s="73" t="s">
        <v>32</v>
      </c>
      <c r="X158" s="73" t="s">
        <v>32</v>
      </c>
      <c r="Y158" s="73" t="s">
        <v>32</v>
      </c>
      <c r="Z158" s="73" t="n">
        <v>5</v>
      </c>
      <c r="AA158" s="73" t="s">
        <v>32</v>
      </c>
      <c r="AB158" s="73" t="s">
        <v>32</v>
      </c>
      <c r="AC158" s="73" t="s">
        <v>32</v>
      </c>
      <c r="AD158" s="73" t="n">
        <v>4</v>
      </c>
      <c r="AE158" s="73" t="s">
        <v>32</v>
      </c>
      <c r="AF158" s="73" t="s">
        <v>32</v>
      </c>
      <c r="AG158" s="73" t="s">
        <v>32</v>
      </c>
      <c r="AH158" s="73" t="n">
        <v>5</v>
      </c>
      <c r="AI158" s="73" t="s">
        <v>32</v>
      </c>
      <c r="AJ158" s="73" t="s">
        <v>32</v>
      </c>
      <c r="AK158" s="73" t="n">
        <v>4</v>
      </c>
      <c r="AL158" s="73" t="s">
        <v>32</v>
      </c>
      <c r="AM158" s="73" t="s">
        <v>32</v>
      </c>
      <c r="AN158" s="73" t="n">
        <v>4</v>
      </c>
      <c r="AO158" s="73" t="s">
        <v>32</v>
      </c>
      <c r="AP158" s="73" t="s">
        <v>32</v>
      </c>
      <c r="AQ158" s="73" t="n">
        <v>4</v>
      </c>
      <c r="AR158" s="73" t="s">
        <v>32</v>
      </c>
      <c r="AS158" s="73" t="s">
        <v>32</v>
      </c>
      <c r="AT158" s="73" t="s">
        <v>32</v>
      </c>
      <c r="AU158" s="73" t="s">
        <v>32</v>
      </c>
      <c r="AV158" s="73" t="s">
        <v>32</v>
      </c>
      <c r="AW158" s="73" t="s">
        <v>32</v>
      </c>
      <c r="AX158" s="73" t="s">
        <v>32</v>
      </c>
      <c r="AY158" s="73" t="s">
        <v>32</v>
      </c>
      <c r="AZ158" s="73" t="s">
        <v>32</v>
      </c>
      <c r="BA158" s="73" t="s">
        <v>32</v>
      </c>
      <c r="BB158" s="17" t="s">
        <v>32</v>
      </c>
      <c r="BC158" s="17" t="s">
        <v>32</v>
      </c>
      <c r="BD158" s="17" t="s">
        <v>32</v>
      </c>
      <c r="BE158" s="17" t="s">
        <v>32</v>
      </c>
      <c r="BF158" s="17" t="s">
        <v>32</v>
      </c>
      <c r="BG158" s="17" t="s">
        <v>32</v>
      </c>
      <c r="BH158" s="17" t="s">
        <v>32</v>
      </c>
      <c r="BI158" s="17" t="s">
        <v>32</v>
      </c>
      <c r="BJ158" s="17" t="s">
        <v>32</v>
      </c>
      <c r="BK158" s="17" t="s">
        <v>32</v>
      </c>
      <c r="BL158" s="17" t="s">
        <v>32</v>
      </c>
      <c r="BM158" s="17" t="n">
        <f aca="false">SUM(V158:BL158)</f>
        <v>31</v>
      </c>
      <c r="BN158" s="17" t="n">
        <f aca="false">IF(BM158&lt;1,0,(SUM(V158:BL158))/((43-(COUNTIF(V158:BL158,"N/A")))))</f>
        <v>4.42857142857143</v>
      </c>
      <c r="BO158" s="17"/>
      <c r="BP158" s="17"/>
      <c r="BQ158" s="17"/>
    </row>
    <row r="159" customFormat="false" ht="12.75" hidden="false" customHeight="false" outlineLevel="0" collapsed="false">
      <c r="A159" s="75" t="s">
        <v>545</v>
      </c>
      <c r="B159" s="76" t="s">
        <v>507</v>
      </c>
      <c r="C159" s="73" t="s">
        <v>1592</v>
      </c>
      <c r="D159" s="73" t="s">
        <v>1592</v>
      </c>
      <c r="E159" s="73" t="s">
        <v>1598</v>
      </c>
      <c r="F159" s="73" t="s">
        <v>1705</v>
      </c>
      <c r="G159" s="73" t="s">
        <v>1594</v>
      </c>
      <c r="H159" s="73" t="s">
        <v>1611</v>
      </c>
      <c r="I159" s="73" t="s">
        <v>32</v>
      </c>
      <c r="J159" s="73" t="s">
        <v>32</v>
      </c>
      <c r="K159" s="73" t="s">
        <v>32</v>
      </c>
      <c r="L159" s="73" t="s">
        <v>32</v>
      </c>
      <c r="M159" s="73" t="s">
        <v>32</v>
      </c>
      <c r="N159" s="73" t="s">
        <v>32</v>
      </c>
      <c r="O159" s="73" t="s">
        <v>32</v>
      </c>
      <c r="P159" s="73" t="s">
        <v>32</v>
      </c>
      <c r="Q159" s="17" t="s">
        <v>32</v>
      </c>
      <c r="R159" s="17" t="s">
        <v>32</v>
      </c>
      <c r="S159" s="17" t="s">
        <v>32</v>
      </c>
      <c r="T159" s="17" t="s">
        <v>32</v>
      </c>
      <c r="U159" s="51" t="s">
        <v>32</v>
      </c>
      <c r="V159" s="73" t="n">
        <v>5</v>
      </c>
      <c r="W159" s="73" t="s">
        <v>32</v>
      </c>
      <c r="X159" s="73" t="s">
        <v>32</v>
      </c>
      <c r="Y159" s="73" t="s">
        <v>32</v>
      </c>
      <c r="Z159" s="73" t="n">
        <v>4</v>
      </c>
      <c r="AA159" s="73" t="s">
        <v>32</v>
      </c>
      <c r="AB159" s="73" t="s">
        <v>32</v>
      </c>
      <c r="AC159" s="73" t="s">
        <v>32</v>
      </c>
      <c r="AD159" s="73" t="n">
        <v>0</v>
      </c>
      <c r="AE159" s="73" t="s">
        <v>32</v>
      </c>
      <c r="AF159" s="73" t="s">
        <v>32</v>
      </c>
      <c r="AG159" s="73" t="s">
        <v>32</v>
      </c>
      <c r="AH159" s="73" t="n">
        <v>5</v>
      </c>
      <c r="AI159" s="73" t="s">
        <v>32</v>
      </c>
      <c r="AJ159" s="73" t="s">
        <v>32</v>
      </c>
      <c r="AK159" s="73" t="n">
        <v>5</v>
      </c>
      <c r="AL159" s="73" t="s">
        <v>32</v>
      </c>
      <c r="AM159" s="73" t="s">
        <v>32</v>
      </c>
      <c r="AN159" s="73" t="n">
        <v>5</v>
      </c>
      <c r="AO159" s="73" t="s">
        <v>32</v>
      </c>
      <c r="AP159" s="73" t="s">
        <v>32</v>
      </c>
      <c r="AQ159" s="73" t="n">
        <v>5</v>
      </c>
      <c r="AR159" s="73" t="s">
        <v>32</v>
      </c>
      <c r="AS159" s="73" t="s">
        <v>32</v>
      </c>
      <c r="AT159" s="73" t="s">
        <v>32</v>
      </c>
      <c r="AU159" s="73" t="s">
        <v>32</v>
      </c>
      <c r="AV159" s="73" t="s">
        <v>32</v>
      </c>
      <c r="AW159" s="73" t="s">
        <v>32</v>
      </c>
      <c r="AX159" s="73" t="s">
        <v>32</v>
      </c>
      <c r="AY159" s="73" t="s">
        <v>32</v>
      </c>
      <c r="AZ159" s="73" t="s">
        <v>32</v>
      </c>
      <c r="BA159" s="73" t="s">
        <v>32</v>
      </c>
      <c r="BB159" s="17" t="s">
        <v>32</v>
      </c>
      <c r="BC159" s="17" t="s">
        <v>32</v>
      </c>
      <c r="BD159" s="17" t="s">
        <v>32</v>
      </c>
      <c r="BE159" s="17" t="s">
        <v>32</v>
      </c>
      <c r="BF159" s="17" t="s">
        <v>32</v>
      </c>
      <c r="BG159" s="17" t="s">
        <v>32</v>
      </c>
      <c r="BH159" s="17" t="s">
        <v>32</v>
      </c>
      <c r="BI159" s="17" t="s">
        <v>32</v>
      </c>
      <c r="BJ159" s="17" t="s">
        <v>32</v>
      </c>
      <c r="BK159" s="17" t="s">
        <v>32</v>
      </c>
      <c r="BL159" s="17" t="s">
        <v>32</v>
      </c>
      <c r="BM159" s="17" t="n">
        <f aca="false">SUM(V159:BL159)</f>
        <v>29</v>
      </c>
      <c r="BN159" s="17" t="n">
        <f aca="false">IF(BM159&lt;1,0,(SUM(V159:BL159))/((43-(COUNTIF(V159:BL159,"N/A")))))</f>
        <v>4.14285714285714</v>
      </c>
      <c r="BO159" s="17"/>
      <c r="BP159" s="17"/>
      <c r="BQ159" s="17"/>
    </row>
    <row r="160" customFormat="false" ht="12.75" hidden="false" customHeight="false" outlineLevel="0" collapsed="false">
      <c r="A160" s="75" t="s">
        <v>548</v>
      </c>
      <c r="B160" s="76" t="s">
        <v>507</v>
      </c>
      <c r="C160" s="73" t="s">
        <v>1702</v>
      </c>
      <c r="D160" s="73" t="s">
        <v>1703</v>
      </c>
      <c r="E160" s="73" t="s">
        <v>1611</v>
      </c>
      <c r="F160" s="73" t="s">
        <v>1705</v>
      </c>
      <c r="G160" s="73" t="s">
        <v>1705</v>
      </c>
      <c r="H160" s="73" t="s">
        <v>1594</v>
      </c>
      <c r="I160" s="73" t="s">
        <v>1594</v>
      </c>
      <c r="J160" s="73" t="s">
        <v>32</v>
      </c>
      <c r="K160" s="73" t="s">
        <v>32</v>
      </c>
      <c r="L160" s="73" t="s">
        <v>32</v>
      </c>
      <c r="M160" s="73" t="s">
        <v>32</v>
      </c>
      <c r="N160" s="73" t="s">
        <v>32</v>
      </c>
      <c r="O160" s="73" t="s">
        <v>32</v>
      </c>
      <c r="P160" s="73" t="s">
        <v>32</v>
      </c>
      <c r="Q160" s="17" t="s">
        <v>32</v>
      </c>
      <c r="R160" s="17" t="s">
        <v>32</v>
      </c>
      <c r="S160" s="17" t="s">
        <v>32</v>
      </c>
      <c r="T160" s="17" t="s">
        <v>32</v>
      </c>
      <c r="U160" s="51" t="s">
        <v>32</v>
      </c>
      <c r="V160" s="73" t="s">
        <v>1712</v>
      </c>
      <c r="W160" s="73" t="s">
        <v>32</v>
      </c>
      <c r="X160" s="73" t="s">
        <v>32</v>
      </c>
      <c r="Y160" s="73" t="s">
        <v>32</v>
      </c>
      <c r="Z160" s="73" t="n">
        <v>5</v>
      </c>
      <c r="AA160" s="73" t="s">
        <v>32</v>
      </c>
      <c r="AB160" s="73" t="s">
        <v>32</v>
      </c>
      <c r="AC160" s="73" t="s">
        <v>32</v>
      </c>
      <c r="AD160" s="73" t="n">
        <v>5</v>
      </c>
      <c r="AE160" s="73" t="s">
        <v>32</v>
      </c>
      <c r="AF160" s="73" t="s">
        <v>32</v>
      </c>
      <c r="AG160" s="73" t="s">
        <v>32</v>
      </c>
      <c r="AH160" s="73" t="n">
        <v>5</v>
      </c>
      <c r="AI160" s="73" t="s">
        <v>32</v>
      </c>
      <c r="AJ160" s="73" t="s">
        <v>32</v>
      </c>
      <c r="AK160" s="73" t="n">
        <v>4</v>
      </c>
      <c r="AL160" s="73" t="s">
        <v>32</v>
      </c>
      <c r="AM160" s="73" t="s">
        <v>32</v>
      </c>
      <c r="AN160" s="73" t="n">
        <v>4</v>
      </c>
      <c r="AO160" s="73" t="s">
        <v>32</v>
      </c>
      <c r="AP160" s="73" t="s">
        <v>32</v>
      </c>
      <c r="AQ160" s="73" t="n">
        <v>4</v>
      </c>
      <c r="AR160" s="73" t="s">
        <v>32</v>
      </c>
      <c r="AS160" s="73" t="s">
        <v>32</v>
      </c>
      <c r="AT160" s="73" t="s">
        <v>32</v>
      </c>
      <c r="AU160" s="73" t="s">
        <v>32</v>
      </c>
      <c r="AV160" s="73" t="s">
        <v>32</v>
      </c>
      <c r="AW160" s="73" t="s">
        <v>32</v>
      </c>
      <c r="AX160" s="73" t="s">
        <v>32</v>
      </c>
      <c r="AY160" s="73" t="s">
        <v>32</v>
      </c>
      <c r="AZ160" s="73" t="s">
        <v>32</v>
      </c>
      <c r="BA160" s="73" t="s">
        <v>32</v>
      </c>
      <c r="BB160" s="17" t="s">
        <v>32</v>
      </c>
      <c r="BC160" s="17" t="s">
        <v>32</v>
      </c>
      <c r="BD160" s="17" t="s">
        <v>32</v>
      </c>
      <c r="BE160" s="17" t="s">
        <v>32</v>
      </c>
      <c r="BF160" s="17" t="s">
        <v>32</v>
      </c>
      <c r="BG160" s="17" t="s">
        <v>32</v>
      </c>
      <c r="BH160" s="17" t="s">
        <v>32</v>
      </c>
      <c r="BI160" s="17" t="s">
        <v>32</v>
      </c>
      <c r="BJ160" s="17" t="s">
        <v>32</v>
      </c>
      <c r="BK160" s="17" t="s">
        <v>32</v>
      </c>
      <c r="BL160" s="17" t="s">
        <v>32</v>
      </c>
      <c r="BM160" s="17" t="n">
        <f aca="false">SUM(V160:BL160)</f>
        <v>27</v>
      </c>
      <c r="BN160" s="17" t="n">
        <f aca="false">IF(BM160&lt;1,0,(SUM(V160:BL160))/((43-(COUNTIF(V160:BL160,"N/A")))))</f>
        <v>3.85714285714286</v>
      </c>
      <c r="BO160" s="17"/>
      <c r="BP160" s="17"/>
      <c r="BQ160" s="17"/>
    </row>
    <row r="161" customFormat="false" ht="12.75" hidden="false" customHeight="false" outlineLevel="0" collapsed="false">
      <c r="A161" s="75" t="s">
        <v>551</v>
      </c>
      <c r="B161" s="76" t="s">
        <v>507</v>
      </c>
      <c r="C161" s="73" t="s">
        <v>1599</v>
      </c>
      <c r="D161" s="73" t="s">
        <v>1592</v>
      </c>
      <c r="E161" s="73" t="s">
        <v>1594</v>
      </c>
      <c r="F161" s="73" t="s">
        <v>32</v>
      </c>
      <c r="G161" s="73" t="s">
        <v>32</v>
      </c>
      <c r="H161" s="73" t="s">
        <v>32</v>
      </c>
      <c r="I161" s="73" t="s">
        <v>32</v>
      </c>
      <c r="J161" s="73" t="s">
        <v>32</v>
      </c>
      <c r="K161" s="73" t="s">
        <v>32</v>
      </c>
      <c r="L161" s="73" t="s">
        <v>32</v>
      </c>
      <c r="M161" s="73" t="s">
        <v>32</v>
      </c>
      <c r="N161" s="73" t="s">
        <v>32</v>
      </c>
      <c r="O161" s="73" t="s">
        <v>32</v>
      </c>
      <c r="P161" s="73" t="s">
        <v>32</v>
      </c>
      <c r="Q161" s="17" t="s">
        <v>32</v>
      </c>
      <c r="R161" s="17" t="s">
        <v>32</v>
      </c>
      <c r="S161" s="17" t="s">
        <v>32</v>
      </c>
      <c r="T161" s="17" t="s">
        <v>32</v>
      </c>
      <c r="U161" s="51" t="s">
        <v>32</v>
      </c>
      <c r="V161" s="73" t="n">
        <v>3</v>
      </c>
      <c r="W161" s="73" t="s">
        <v>32</v>
      </c>
      <c r="X161" s="73" t="s">
        <v>32</v>
      </c>
      <c r="Y161" s="73" t="s">
        <v>32</v>
      </c>
      <c r="Z161" s="73" t="n">
        <v>2</v>
      </c>
      <c r="AA161" s="73" t="s">
        <v>32</v>
      </c>
      <c r="AB161" s="73" t="s">
        <v>32</v>
      </c>
      <c r="AC161" s="73" t="s">
        <v>32</v>
      </c>
      <c r="AD161" s="73" t="n">
        <v>3</v>
      </c>
      <c r="AE161" s="73" t="s">
        <v>32</v>
      </c>
      <c r="AF161" s="73" t="s">
        <v>32</v>
      </c>
      <c r="AG161" s="73" t="s">
        <v>32</v>
      </c>
      <c r="AH161" s="73" t="s">
        <v>32</v>
      </c>
      <c r="AI161" s="73" t="s">
        <v>32</v>
      </c>
      <c r="AJ161" s="73" t="s">
        <v>32</v>
      </c>
      <c r="AK161" s="73" t="s">
        <v>32</v>
      </c>
      <c r="AL161" s="73" t="s">
        <v>32</v>
      </c>
      <c r="AM161" s="73" t="s">
        <v>32</v>
      </c>
      <c r="AN161" s="73" t="s">
        <v>32</v>
      </c>
      <c r="AO161" s="73" t="s">
        <v>32</v>
      </c>
      <c r="AP161" s="73" t="s">
        <v>32</v>
      </c>
      <c r="AQ161" s="73" t="s">
        <v>32</v>
      </c>
      <c r="AR161" s="73" t="s">
        <v>32</v>
      </c>
      <c r="AS161" s="73" t="s">
        <v>32</v>
      </c>
      <c r="AT161" s="73" t="s">
        <v>32</v>
      </c>
      <c r="AU161" s="73" t="s">
        <v>32</v>
      </c>
      <c r="AV161" s="73" t="s">
        <v>32</v>
      </c>
      <c r="AW161" s="73" t="s">
        <v>32</v>
      </c>
      <c r="AX161" s="73" t="s">
        <v>32</v>
      </c>
      <c r="AY161" s="73" t="s">
        <v>32</v>
      </c>
      <c r="AZ161" s="73" t="s">
        <v>32</v>
      </c>
      <c r="BA161" s="73" t="s">
        <v>32</v>
      </c>
      <c r="BB161" s="17" t="s">
        <v>32</v>
      </c>
      <c r="BC161" s="17" t="s">
        <v>32</v>
      </c>
      <c r="BD161" s="17" t="s">
        <v>32</v>
      </c>
      <c r="BE161" s="17" t="s">
        <v>32</v>
      </c>
      <c r="BF161" s="17" t="s">
        <v>32</v>
      </c>
      <c r="BG161" s="17" t="s">
        <v>32</v>
      </c>
      <c r="BH161" s="17" t="s">
        <v>32</v>
      </c>
      <c r="BI161" s="17" t="s">
        <v>32</v>
      </c>
      <c r="BJ161" s="17" t="s">
        <v>32</v>
      </c>
      <c r="BK161" s="17" t="s">
        <v>32</v>
      </c>
      <c r="BL161" s="17" t="s">
        <v>32</v>
      </c>
      <c r="BM161" s="17" t="n">
        <f aca="false">SUM(V161:BL161)</f>
        <v>8</v>
      </c>
      <c r="BN161" s="17" t="n">
        <f aca="false">IF(BM161&lt;1,0,(SUM(V161:BL161))/((43-(COUNTIF(V161:BL161,"N/A")))))</f>
        <v>2.66666666666667</v>
      </c>
      <c r="BO161" s="17"/>
      <c r="BP161" s="17"/>
      <c r="BQ161" s="17"/>
    </row>
    <row r="162" customFormat="false" ht="12.75" hidden="false" customHeight="false" outlineLevel="0" collapsed="false">
      <c r="A162" s="75" t="s">
        <v>555</v>
      </c>
      <c r="B162" s="76" t="s">
        <v>557</v>
      </c>
      <c r="C162" s="73" t="s">
        <v>1591</v>
      </c>
      <c r="D162" s="73" t="s">
        <v>1591</v>
      </c>
      <c r="E162" s="73" t="s">
        <v>1700</v>
      </c>
      <c r="F162" s="73" t="s">
        <v>1724</v>
      </c>
      <c r="G162" s="73" t="s">
        <v>1607</v>
      </c>
      <c r="H162" s="73" t="s">
        <v>1611</v>
      </c>
      <c r="I162" s="73" t="s">
        <v>32</v>
      </c>
      <c r="J162" s="73" t="s">
        <v>32</v>
      </c>
      <c r="K162" s="73" t="s">
        <v>32</v>
      </c>
      <c r="L162" s="73" t="s">
        <v>32</v>
      </c>
      <c r="M162" s="73" t="s">
        <v>32</v>
      </c>
      <c r="N162" s="73" t="s">
        <v>32</v>
      </c>
      <c r="O162" s="73" t="s">
        <v>32</v>
      </c>
      <c r="P162" s="73" t="s">
        <v>32</v>
      </c>
      <c r="Q162" s="17" t="s">
        <v>32</v>
      </c>
      <c r="R162" s="17" t="s">
        <v>32</v>
      </c>
      <c r="S162" s="17" t="s">
        <v>32</v>
      </c>
      <c r="T162" s="17" t="s">
        <v>32</v>
      </c>
      <c r="U162" s="51" t="s">
        <v>32</v>
      </c>
      <c r="V162" s="73" t="n">
        <v>4</v>
      </c>
      <c r="W162" s="73" t="s">
        <v>32</v>
      </c>
      <c r="X162" s="73" t="s">
        <v>32</v>
      </c>
      <c r="Y162" s="73" t="s">
        <v>32</v>
      </c>
      <c r="Z162" s="73" t="s">
        <v>1712</v>
      </c>
      <c r="AA162" s="73" t="s">
        <v>32</v>
      </c>
      <c r="AB162" s="73" t="s">
        <v>32</v>
      </c>
      <c r="AC162" s="73" t="s">
        <v>32</v>
      </c>
      <c r="AD162" s="73" t="n">
        <v>4</v>
      </c>
      <c r="AE162" s="73" t="s">
        <v>32</v>
      </c>
      <c r="AF162" s="73" t="s">
        <v>32</v>
      </c>
      <c r="AG162" s="73" t="s">
        <v>32</v>
      </c>
      <c r="AH162" s="73" t="n">
        <v>5</v>
      </c>
      <c r="AI162" s="73" t="s">
        <v>32</v>
      </c>
      <c r="AJ162" s="73" t="s">
        <v>32</v>
      </c>
      <c r="AK162" s="73" t="n">
        <v>5</v>
      </c>
      <c r="AL162" s="73" t="s">
        <v>32</v>
      </c>
      <c r="AM162" s="73" t="s">
        <v>32</v>
      </c>
      <c r="AN162" s="73" t="n">
        <v>5</v>
      </c>
      <c r="AO162" s="73" t="s">
        <v>32</v>
      </c>
      <c r="AP162" s="73" t="s">
        <v>32</v>
      </c>
      <c r="AQ162" s="73" t="s">
        <v>32</v>
      </c>
      <c r="AR162" s="73" t="s">
        <v>32</v>
      </c>
      <c r="AS162" s="73" t="s">
        <v>32</v>
      </c>
      <c r="AT162" s="73" t="s">
        <v>32</v>
      </c>
      <c r="AU162" s="73" t="s">
        <v>32</v>
      </c>
      <c r="AV162" s="73" t="s">
        <v>32</v>
      </c>
      <c r="AW162" s="73" t="s">
        <v>32</v>
      </c>
      <c r="AX162" s="73" t="s">
        <v>32</v>
      </c>
      <c r="AY162" s="73" t="s">
        <v>32</v>
      </c>
      <c r="AZ162" s="73" t="s">
        <v>32</v>
      </c>
      <c r="BA162" s="73" t="s">
        <v>32</v>
      </c>
      <c r="BB162" s="17" t="s">
        <v>32</v>
      </c>
      <c r="BC162" s="17" t="s">
        <v>32</v>
      </c>
      <c r="BD162" s="17" t="s">
        <v>32</v>
      </c>
      <c r="BE162" s="17" t="s">
        <v>32</v>
      </c>
      <c r="BF162" s="17" t="s">
        <v>32</v>
      </c>
      <c r="BG162" s="17" t="s">
        <v>32</v>
      </c>
      <c r="BH162" s="17" t="s">
        <v>32</v>
      </c>
      <c r="BI162" s="17" t="s">
        <v>32</v>
      </c>
      <c r="BJ162" s="17" t="s">
        <v>32</v>
      </c>
      <c r="BK162" s="17" t="s">
        <v>32</v>
      </c>
      <c r="BL162" s="17" t="s">
        <v>32</v>
      </c>
      <c r="BM162" s="17" t="n">
        <f aca="false">SUM(V162:BL162)</f>
        <v>23</v>
      </c>
      <c r="BN162" s="17" t="n">
        <f aca="false">IF(BM162&lt;1,0,(SUM(V162:BL162))/((43-(COUNTIF(V162:BL162,"N/A")))))</f>
        <v>3.83333333333333</v>
      </c>
      <c r="BO162" s="17"/>
      <c r="BP162" s="17"/>
      <c r="BQ162" s="17"/>
    </row>
    <row r="163" customFormat="false" ht="12.75" hidden="false" customHeight="false" outlineLevel="0" collapsed="false">
      <c r="A163" s="75" t="s">
        <v>559</v>
      </c>
      <c r="B163" s="76" t="s">
        <v>507</v>
      </c>
      <c r="C163" s="73" t="s">
        <v>1705</v>
      </c>
      <c r="D163" s="73" t="s">
        <v>1705</v>
      </c>
      <c r="E163" s="73" t="s">
        <v>1705</v>
      </c>
      <c r="F163" s="73" t="s">
        <v>1705</v>
      </c>
      <c r="G163" s="73" t="s">
        <v>1592</v>
      </c>
      <c r="H163" s="73" t="s">
        <v>1705</v>
      </c>
      <c r="I163" s="73" t="s">
        <v>1725</v>
      </c>
      <c r="J163" s="73" t="s">
        <v>1700</v>
      </c>
      <c r="K163" s="73" t="s">
        <v>1702</v>
      </c>
      <c r="L163" s="73" t="s">
        <v>32</v>
      </c>
      <c r="M163" s="73" t="s">
        <v>32</v>
      </c>
      <c r="N163" s="73" t="s">
        <v>32</v>
      </c>
      <c r="O163" s="73" t="s">
        <v>32</v>
      </c>
      <c r="P163" s="73" t="s">
        <v>32</v>
      </c>
      <c r="Q163" s="17" t="s">
        <v>32</v>
      </c>
      <c r="R163" s="17" t="s">
        <v>32</v>
      </c>
      <c r="S163" s="17" t="s">
        <v>32</v>
      </c>
      <c r="T163" s="17" t="s">
        <v>32</v>
      </c>
      <c r="U163" s="51" t="s">
        <v>32</v>
      </c>
      <c r="V163" s="73" t="n">
        <v>2</v>
      </c>
      <c r="W163" s="73" t="s">
        <v>32</v>
      </c>
      <c r="X163" s="73" t="s">
        <v>32</v>
      </c>
      <c r="Y163" s="73" t="s">
        <v>32</v>
      </c>
      <c r="Z163" s="73" t="n">
        <v>4</v>
      </c>
      <c r="AA163" s="73" t="s">
        <v>32</v>
      </c>
      <c r="AB163" s="73" t="s">
        <v>32</v>
      </c>
      <c r="AC163" s="73" t="s">
        <v>32</v>
      </c>
      <c r="AD163" s="73" t="n">
        <v>5</v>
      </c>
      <c r="AE163" s="73" t="s">
        <v>32</v>
      </c>
      <c r="AF163" s="73" t="s">
        <v>32</v>
      </c>
      <c r="AG163" s="73" t="s">
        <v>32</v>
      </c>
      <c r="AH163" s="73" t="n">
        <v>2</v>
      </c>
      <c r="AI163" s="73" t="s">
        <v>32</v>
      </c>
      <c r="AJ163" s="73" t="s">
        <v>32</v>
      </c>
      <c r="AK163" s="73" t="n">
        <v>3</v>
      </c>
      <c r="AL163" s="73" t="n">
        <v>3</v>
      </c>
      <c r="AM163" s="73" t="s">
        <v>32</v>
      </c>
      <c r="AN163" s="73" t="n">
        <v>2</v>
      </c>
      <c r="AO163" s="73" t="s">
        <v>32</v>
      </c>
      <c r="AP163" s="73" t="s">
        <v>32</v>
      </c>
      <c r="AQ163" s="73" t="n">
        <v>1</v>
      </c>
      <c r="AR163" s="73" t="n">
        <v>0</v>
      </c>
      <c r="AS163" s="73" t="s">
        <v>32</v>
      </c>
      <c r="AT163" s="73" t="s">
        <v>32</v>
      </c>
      <c r="AU163" s="73" t="n">
        <v>5</v>
      </c>
      <c r="AV163" s="73" t="s">
        <v>32</v>
      </c>
      <c r="AW163" s="73" t="n">
        <v>5</v>
      </c>
      <c r="AX163" s="73" t="s">
        <v>32</v>
      </c>
      <c r="AY163" s="73" t="s">
        <v>32</v>
      </c>
      <c r="AZ163" s="73" t="s">
        <v>32</v>
      </c>
      <c r="BA163" s="73" t="s">
        <v>32</v>
      </c>
      <c r="BB163" s="17" t="s">
        <v>32</v>
      </c>
      <c r="BC163" s="17" t="s">
        <v>32</v>
      </c>
      <c r="BD163" s="17" t="s">
        <v>32</v>
      </c>
      <c r="BE163" s="17" t="s">
        <v>32</v>
      </c>
      <c r="BF163" s="17" t="s">
        <v>32</v>
      </c>
      <c r="BG163" s="17" t="s">
        <v>32</v>
      </c>
      <c r="BH163" s="17" t="s">
        <v>32</v>
      </c>
      <c r="BI163" s="17" t="s">
        <v>32</v>
      </c>
      <c r="BJ163" s="17" t="s">
        <v>32</v>
      </c>
      <c r="BK163" s="17" t="s">
        <v>32</v>
      </c>
      <c r="BL163" s="17" t="s">
        <v>32</v>
      </c>
      <c r="BM163" s="17" t="n">
        <f aca="false">SUM(V163:BL163)</f>
        <v>32</v>
      </c>
      <c r="BN163" s="17" t="n">
        <f aca="false">IF(BM163&lt;1,0,(SUM(V163:BL163))/((43-(COUNTIF(V163:BL163,"N/A")))))</f>
        <v>2.90909090909091</v>
      </c>
      <c r="BO163" s="17"/>
      <c r="BP163" s="17"/>
      <c r="BQ163" s="17"/>
    </row>
    <row r="164" customFormat="false" ht="12.75" hidden="false" customHeight="false" outlineLevel="0" collapsed="false">
      <c r="A164" s="75" t="s">
        <v>562</v>
      </c>
      <c r="B164" s="76" t="s">
        <v>557</v>
      </c>
      <c r="C164" s="73" t="s">
        <v>32</v>
      </c>
      <c r="D164" s="73" t="s">
        <v>32</v>
      </c>
      <c r="E164" s="73" t="s">
        <v>32</v>
      </c>
      <c r="F164" s="73" t="s">
        <v>32</v>
      </c>
      <c r="G164" s="73" t="s">
        <v>32</v>
      </c>
      <c r="H164" s="73" t="s">
        <v>32</v>
      </c>
      <c r="I164" s="73" t="s">
        <v>32</v>
      </c>
      <c r="J164" s="73" t="s">
        <v>32</v>
      </c>
      <c r="K164" s="73" t="s">
        <v>32</v>
      </c>
      <c r="L164" s="73" t="s">
        <v>32</v>
      </c>
      <c r="M164" s="73" t="s">
        <v>32</v>
      </c>
      <c r="N164" s="73" t="s">
        <v>32</v>
      </c>
      <c r="O164" s="73" t="s">
        <v>32</v>
      </c>
      <c r="P164" s="73" t="s">
        <v>32</v>
      </c>
      <c r="Q164" s="17" t="s">
        <v>32</v>
      </c>
      <c r="R164" s="17" t="s">
        <v>32</v>
      </c>
      <c r="S164" s="17" t="s">
        <v>32</v>
      </c>
      <c r="T164" s="17" t="s">
        <v>32</v>
      </c>
      <c r="U164" s="51" t="s">
        <v>32</v>
      </c>
      <c r="V164" s="73" t="s">
        <v>32</v>
      </c>
      <c r="W164" s="73" t="s">
        <v>32</v>
      </c>
      <c r="X164" s="73" t="s">
        <v>32</v>
      </c>
      <c r="Y164" s="73" t="s">
        <v>32</v>
      </c>
      <c r="Z164" s="73" t="s">
        <v>32</v>
      </c>
      <c r="AA164" s="73" t="s">
        <v>32</v>
      </c>
      <c r="AB164" s="73" t="s">
        <v>32</v>
      </c>
      <c r="AC164" s="73" t="s">
        <v>32</v>
      </c>
      <c r="AD164" s="73" t="s">
        <v>32</v>
      </c>
      <c r="AE164" s="73" t="s">
        <v>32</v>
      </c>
      <c r="AF164" s="73" t="s">
        <v>32</v>
      </c>
      <c r="AG164" s="73" t="s">
        <v>32</v>
      </c>
      <c r="AH164" s="73" t="s">
        <v>32</v>
      </c>
      <c r="AI164" s="73" t="s">
        <v>32</v>
      </c>
      <c r="AJ164" s="73" t="s">
        <v>32</v>
      </c>
      <c r="AK164" s="73" t="s">
        <v>32</v>
      </c>
      <c r="AL164" s="73" t="s">
        <v>32</v>
      </c>
      <c r="AM164" s="73" t="s">
        <v>32</v>
      </c>
      <c r="AN164" s="73" t="s">
        <v>32</v>
      </c>
      <c r="AO164" s="73" t="s">
        <v>32</v>
      </c>
      <c r="AP164" s="73" t="s">
        <v>32</v>
      </c>
      <c r="AQ164" s="73" t="s">
        <v>32</v>
      </c>
      <c r="AR164" s="73" t="s">
        <v>32</v>
      </c>
      <c r="AS164" s="73" t="s">
        <v>32</v>
      </c>
      <c r="AT164" s="73" t="s">
        <v>32</v>
      </c>
      <c r="AU164" s="73" t="s">
        <v>32</v>
      </c>
      <c r="AV164" s="73" t="s">
        <v>32</v>
      </c>
      <c r="AW164" s="73" t="s">
        <v>32</v>
      </c>
      <c r="AX164" s="73" t="s">
        <v>32</v>
      </c>
      <c r="AY164" s="73" t="s">
        <v>32</v>
      </c>
      <c r="AZ164" s="73" t="s">
        <v>32</v>
      </c>
      <c r="BA164" s="73" t="s">
        <v>32</v>
      </c>
      <c r="BB164" s="17" t="s">
        <v>32</v>
      </c>
      <c r="BC164" s="17" t="s">
        <v>32</v>
      </c>
      <c r="BD164" s="17" t="s">
        <v>32</v>
      </c>
      <c r="BE164" s="17" t="s">
        <v>32</v>
      </c>
      <c r="BF164" s="17" t="s">
        <v>32</v>
      </c>
      <c r="BG164" s="17" t="s">
        <v>32</v>
      </c>
      <c r="BH164" s="17" t="s">
        <v>32</v>
      </c>
      <c r="BI164" s="17" t="s">
        <v>32</v>
      </c>
      <c r="BJ164" s="17" t="s">
        <v>32</v>
      </c>
      <c r="BK164" s="17" t="s">
        <v>32</v>
      </c>
      <c r="BL164" s="17" t="s">
        <v>32</v>
      </c>
      <c r="BM164" s="17" t="n">
        <f aca="false">SUM(V164:BL164)</f>
        <v>0</v>
      </c>
      <c r="BN164" s="17" t="n">
        <f aca="false">IF(BM164&lt;1,0,(SUM(V164:BL164))/((43-(COUNTIF(V164:BL164,"N/A")))))</f>
        <v>0</v>
      </c>
      <c r="BO164" s="17"/>
      <c r="BP164" s="17"/>
      <c r="BQ164" s="17"/>
    </row>
    <row r="165" customFormat="false" ht="12.75" hidden="false" customHeight="false" outlineLevel="0" collapsed="false">
      <c r="A165" s="75" t="s">
        <v>564</v>
      </c>
      <c r="B165" s="76" t="s">
        <v>557</v>
      </c>
      <c r="C165" s="73" t="s">
        <v>1591</v>
      </c>
      <c r="D165" s="73" t="s">
        <v>1609</v>
      </c>
      <c r="E165" s="73" t="s">
        <v>1591</v>
      </c>
      <c r="F165" s="73" t="s">
        <v>1611</v>
      </c>
      <c r="G165" s="73" t="s">
        <v>1591</v>
      </c>
      <c r="H165" s="73" t="s">
        <v>32</v>
      </c>
      <c r="I165" s="73" t="s">
        <v>32</v>
      </c>
      <c r="J165" s="73" t="s">
        <v>32</v>
      </c>
      <c r="K165" s="73" t="s">
        <v>32</v>
      </c>
      <c r="L165" s="73" t="s">
        <v>32</v>
      </c>
      <c r="M165" s="73" t="s">
        <v>32</v>
      </c>
      <c r="N165" s="73" t="s">
        <v>32</v>
      </c>
      <c r="O165" s="73" t="s">
        <v>32</v>
      </c>
      <c r="P165" s="73" t="s">
        <v>32</v>
      </c>
      <c r="Q165" s="17" t="s">
        <v>32</v>
      </c>
      <c r="R165" s="17" t="s">
        <v>32</v>
      </c>
      <c r="S165" s="17" t="s">
        <v>32</v>
      </c>
      <c r="T165" s="17" t="s">
        <v>32</v>
      </c>
      <c r="U165" s="51" t="s">
        <v>32</v>
      </c>
      <c r="V165" s="73" t="n">
        <v>2</v>
      </c>
      <c r="W165" s="73" t="s">
        <v>32</v>
      </c>
      <c r="X165" s="73" t="s">
        <v>32</v>
      </c>
      <c r="Y165" s="73" t="s">
        <v>32</v>
      </c>
      <c r="Z165" s="73" t="n">
        <v>1</v>
      </c>
      <c r="AA165" s="73" t="s">
        <v>32</v>
      </c>
      <c r="AB165" s="73" t="s">
        <v>32</v>
      </c>
      <c r="AC165" s="73" t="s">
        <v>32</v>
      </c>
      <c r="AD165" s="73" t="n">
        <v>2</v>
      </c>
      <c r="AE165" s="73" t="s">
        <v>32</v>
      </c>
      <c r="AF165" s="73" t="s">
        <v>32</v>
      </c>
      <c r="AG165" s="73" t="s">
        <v>32</v>
      </c>
      <c r="AH165" s="73" t="n">
        <v>4</v>
      </c>
      <c r="AI165" s="73" t="s">
        <v>32</v>
      </c>
      <c r="AJ165" s="73" t="s">
        <v>32</v>
      </c>
      <c r="AK165" s="73" t="n">
        <v>3</v>
      </c>
      <c r="AL165" s="73" t="s">
        <v>32</v>
      </c>
      <c r="AM165" s="73" t="s">
        <v>32</v>
      </c>
      <c r="AN165" s="73" t="s">
        <v>32</v>
      </c>
      <c r="AO165" s="73" t="s">
        <v>32</v>
      </c>
      <c r="AP165" s="73" t="s">
        <v>32</v>
      </c>
      <c r="AQ165" s="73" t="s">
        <v>32</v>
      </c>
      <c r="AR165" s="73" t="s">
        <v>32</v>
      </c>
      <c r="AS165" s="73" t="s">
        <v>32</v>
      </c>
      <c r="AT165" s="73" t="s">
        <v>32</v>
      </c>
      <c r="AU165" s="73" t="s">
        <v>32</v>
      </c>
      <c r="AV165" s="73" t="s">
        <v>32</v>
      </c>
      <c r="AW165" s="73" t="s">
        <v>32</v>
      </c>
      <c r="AX165" s="73" t="s">
        <v>32</v>
      </c>
      <c r="AY165" s="73" t="s">
        <v>32</v>
      </c>
      <c r="AZ165" s="73" t="s">
        <v>32</v>
      </c>
      <c r="BA165" s="73" t="s">
        <v>32</v>
      </c>
      <c r="BB165" s="17" t="s">
        <v>32</v>
      </c>
      <c r="BC165" s="17" t="s">
        <v>32</v>
      </c>
      <c r="BD165" s="17" t="s">
        <v>32</v>
      </c>
      <c r="BE165" s="17" t="s">
        <v>32</v>
      </c>
      <c r="BF165" s="17" t="s">
        <v>32</v>
      </c>
      <c r="BG165" s="17" t="s">
        <v>32</v>
      </c>
      <c r="BH165" s="17" t="s">
        <v>32</v>
      </c>
      <c r="BI165" s="17" t="s">
        <v>32</v>
      </c>
      <c r="BJ165" s="17" t="s">
        <v>32</v>
      </c>
      <c r="BK165" s="17" t="s">
        <v>32</v>
      </c>
      <c r="BL165" s="17" t="s">
        <v>32</v>
      </c>
      <c r="BM165" s="17" t="n">
        <f aca="false">SUM(V165:BL165)</f>
        <v>12</v>
      </c>
      <c r="BN165" s="17" t="n">
        <f aca="false">IF(BM165&lt;1,0,(SUM(V165:BL165))/((43-(COUNTIF(V165:BL165,"N/A")))))</f>
        <v>2.4</v>
      </c>
      <c r="BO165" s="17"/>
      <c r="BP165" s="17"/>
      <c r="BQ165" s="17"/>
    </row>
    <row r="166" customFormat="false" ht="12.75" hidden="false" customHeight="false" outlineLevel="0" collapsed="false">
      <c r="A166" s="75" t="s">
        <v>568</v>
      </c>
      <c r="B166" s="76" t="s">
        <v>557</v>
      </c>
      <c r="C166" s="73" t="s">
        <v>1592</v>
      </c>
      <c r="D166" s="73" t="s">
        <v>1592</v>
      </c>
      <c r="E166" s="73" t="s">
        <v>1592</v>
      </c>
      <c r="F166" s="73" t="s">
        <v>1700</v>
      </c>
      <c r="G166" s="73" t="s">
        <v>32</v>
      </c>
      <c r="H166" s="73" t="s">
        <v>32</v>
      </c>
      <c r="I166" s="73" t="s">
        <v>32</v>
      </c>
      <c r="J166" s="73" t="s">
        <v>32</v>
      </c>
      <c r="K166" s="73" t="s">
        <v>32</v>
      </c>
      <c r="L166" s="73" t="s">
        <v>32</v>
      </c>
      <c r="M166" s="73" t="s">
        <v>32</v>
      </c>
      <c r="N166" s="73" t="s">
        <v>32</v>
      </c>
      <c r="O166" s="73" t="s">
        <v>32</v>
      </c>
      <c r="P166" s="73" t="s">
        <v>32</v>
      </c>
      <c r="Q166" s="17" t="s">
        <v>32</v>
      </c>
      <c r="R166" s="17" t="s">
        <v>32</v>
      </c>
      <c r="S166" s="17" t="s">
        <v>32</v>
      </c>
      <c r="T166" s="17" t="s">
        <v>32</v>
      </c>
      <c r="U166" s="51" t="s">
        <v>32</v>
      </c>
      <c r="V166" s="73" t="n">
        <v>4</v>
      </c>
      <c r="W166" s="73" t="s">
        <v>32</v>
      </c>
      <c r="X166" s="73" t="s">
        <v>32</v>
      </c>
      <c r="Y166" s="73" t="s">
        <v>32</v>
      </c>
      <c r="Z166" s="73" t="n">
        <v>3</v>
      </c>
      <c r="AA166" s="73" t="s">
        <v>32</v>
      </c>
      <c r="AB166" s="73" t="s">
        <v>32</v>
      </c>
      <c r="AC166" s="73" t="s">
        <v>32</v>
      </c>
      <c r="AD166" s="73" t="n">
        <v>2</v>
      </c>
      <c r="AE166" s="73" t="n">
        <v>1</v>
      </c>
      <c r="AF166" s="73" t="s">
        <v>32</v>
      </c>
      <c r="AG166" s="73" t="s">
        <v>32</v>
      </c>
      <c r="AH166" s="73" t="n">
        <v>4</v>
      </c>
      <c r="AI166" s="73" t="s">
        <v>32</v>
      </c>
      <c r="AJ166" s="73" t="s">
        <v>32</v>
      </c>
      <c r="AK166" s="73" t="s">
        <v>32</v>
      </c>
      <c r="AL166" s="73" t="s">
        <v>32</v>
      </c>
      <c r="AM166" s="73" t="s">
        <v>32</v>
      </c>
      <c r="AN166" s="73" t="s">
        <v>32</v>
      </c>
      <c r="AO166" s="73" t="s">
        <v>32</v>
      </c>
      <c r="AP166" s="73" t="s">
        <v>32</v>
      </c>
      <c r="AQ166" s="73" t="s">
        <v>32</v>
      </c>
      <c r="AR166" s="73" t="s">
        <v>32</v>
      </c>
      <c r="AS166" s="73" t="s">
        <v>32</v>
      </c>
      <c r="AT166" s="73" t="s">
        <v>32</v>
      </c>
      <c r="AU166" s="73" t="s">
        <v>32</v>
      </c>
      <c r="AV166" s="73" t="s">
        <v>32</v>
      </c>
      <c r="AW166" s="73" t="s">
        <v>32</v>
      </c>
      <c r="AX166" s="73" t="s">
        <v>32</v>
      </c>
      <c r="AY166" s="73" t="s">
        <v>32</v>
      </c>
      <c r="AZ166" s="73" t="s">
        <v>32</v>
      </c>
      <c r="BA166" s="73" t="s">
        <v>32</v>
      </c>
      <c r="BB166" s="17" t="s">
        <v>32</v>
      </c>
      <c r="BC166" s="17" t="s">
        <v>32</v>
      </c>
      <c r="BD166" s="17" t="s">
        <v>32</v>
      </c>
      <c r="BE166" s="17" t="s">
        <v>32</v>
      </c>
      <c r="BF166" s="17" t="s">
        <v>32</v>
      </c>
      <c r="BG166" s="17" t="s">
        <v>32</v>
      </c>
      <c r="BH166" s="17" t="s">
        <v>32</v>
      </c>
      <c r="BI166" s="17" t="s">
        <v>32</v>
      </c>
      <c r="BJ166" s="17" t="s">
        <v>32</v>
      </c>
      <c r="BK166" s="17" t="s">
        <v>32</v>
      </c>
      <c r="BL166" s="17" t="s">
        <v>32</v>
      </c>
      <c r="BM166" s="17" t="n">
        <f aca="false">SUM(V166:BL166)</f>
        <v>14</v>
      </c>
      <c r="BN166" s="17" t="n">
        <f aca="false">IF(BM166&lt;1,0,(SUM(V166:BL166))/((43-(COUNTIF(V166:BL166,"N/A")))))</f>
        <v>2.8</v>
      </c>
      <c r="BO166" s="17"/>
      <c r="BP166" s="17"/>
      <c r="BQ166" s="17"/>
    </row>
    <row r="167" customFormat="false" ht="12.75" hidden="false" customHeight="false" outlineLevel="0" collapsed="false">
      <c r="A167" s="75" t="s">
        <v>572</v>
      </c>
      <c r="B167" s="76" t="s">
        <v>557</v>
      </c>
      <c r="C167" s="73" t="s">
        <v>32</v>
      </c>
      <c r="D167" s="73" t="s">
        <v>32</v>
      </c>
      <c r="E167" s="73" t="s">
        <v>32</v>
      </c>
      <c r="F167" s="73" t="s">
        <v>32</v>
      </c>
      <c r="G167" s="73" t="s">
        <v>32</v>
      </c>
      <c r="H167" s="73" t="s">
        <v>32</v>
      </c>
      <c r="I167" s="73" t="s">
        <v>32</v>
      </c>
      <c r="J167" s="73" t="s">
        <v>32</v>
      </c>
      <c r="K167" s="73" t="s">
        <v>32</v>
      </c>
      <c r="L167" s="73" t="s">
        <v>32</v>
      </c>
      <c r="M167" s="73" t="s">
        <v>32</v>
      </c>
      <c r="N167" s="73" t="s">
        <v>32</v>
      </c>
      <c r="O167" s="73" t="s">
        <v>32</v>
      </c>
      <c r="P167" s="73" t="s">
        <v>32</v>
      </c>
      <c r="Q167" s="17" t="s">
        <v>32</v>
      </c>
      <c r="R167" s="17" t="s">
        <v>32</v>
      </c>
      <c r="S167" s="17" t="s">
        <v>32</v>
      </c>
      <c r="T167" s="17" t="s">
        <v>32</v>
      </c>
      <c r="U167" s="51" t="s">
        <v>32</v>
      </c>
      <c r="V167" s="73" t="s">
        <v>32</v>
      </c>
      <c r="W167" s="73" t="s">
        <v>32</v>
      </c>
      <c r="X167" s="73" t="s">
        <v>32</v>
      </c>
      <c r="Y167" s="73" t="s">
        <v>32</v>
      </c>
      <c r="Z167" s="73" t="s">
        <v>32</v>
      </c>
      <c r="AA167" s="73" t="s">
        <v>32</v>
      </c>
      <c r="AB167" s="73" t="s">
        <v>32</v>
      </c>
      <c r="AC167" s="73" t="s">
        <v>32</v>
      </c>
      <c r="AD167" s="73" t="s">
        <v>32</v>
      </c>
      <c r="AE167" s="73" t="s">
        <v>32</v>
      </c>
      <c r="AF167" s="73" t="s">
        <v>32</v>
      </c>
      <c r="AG167" s="73" t="s">
        <v>32</v>
      </c>
      <c r="AH167" s="73" t="s">
        <v>32</v>
      </c>
      <c r="AI167" s="73" t="s">
        <v>32</v>
      </c>
      <c r="AJ167" s="73" t="s">
        <v>32</v>
      </c>
      <c r="AK167" s="73" t="s">
        <v>32</v>
      </c>
      <c r="AL167" s="73" t="s">
        <v>32</v>
      </c>
      <c r="AM167" s="73" t="s">
        <v>32</v>
      </c>
      <c r="AN167" s="73" t="s">
        <v>32</v>
      </c>
      <c r="AO167" s="73" t="s">
        <v>32</v>
      </c>
      <c r="AP167" s="73" t="s">
        <v>32</v>
      </c>
      <c r="AQ167" s="73" t="s">
        <v>32</v>
      </c>
      <c r="AR167" s="73" t="s">
        <v>32</v>
      </c>
      <c r="AS167" s="73" t="s">
        <v>32</v>
      </c>
      <c r="AT167" s="73" t="s">
        <v>32</v>
      </c>
      <c r="AU167" s="73" t="s">
        <v>32</v>
      </c>
      <c r="AV167" s="73" t="s">
        <v>32</v>
      </c>
      <c r="AW167" s="73" t="s">
        <v>32</v>
      </c>
      <c r="AX167" s="73" t="s">
        <v>32</v>
      </c>
      <c r="AY167" s="73" t="s">
        <v>32</v>
      </c>
      <c r="AZ167" s="73" t="s">
        <v>32</v>
      </c>
      <c r="BA167" s="73" t="s">
        <v>32</v>
      </c>
      <c r="BB167" s="17" t="s">
        <v>32</v>
      </c>
      <c r="BC167" s="17" t="s">
        <v>32</v>
      </c>
      <c r="BD167" s="17" t="s">
        <v>32</v>
      </c>
      <c r="BE167" s="17" t="s">
        <v>32</v>
      </c>
      <c r="BF167" s="17" t="s">
        <v>32</v>
      </c>
      <c r="BG167" s="17" t="s">
        <v>32</v>
      </c>
      <c r="BH167" s="17" t="s">
        <v>32</v>
      </c>
      <c r="BI167" s="17" t="s">
        <v>32</v>
      </c>
      <c r="BJ167" s="17" t="s">
        <v>32</v>
      </c>
      <c r="BK167" s="17" t="s">
        <v>32</v>
      </c>
      <c r="BL167" s="17" t="s">
        <v>32</v>
      </c>
      <c r="BM167" s="17" t="n">
        <f aca="false">SUM(V167:BL167)</f>
        <v>0</v>
      </c>
      <c r="BN167" s="17" t="n">
        <f aca="false">IF(BM167&lt;1,0,(SUM(V167:BL167))/((43-(COUNTIF(V167:BL167,"N/A")))))</f>
        <v>0</v>
      </c>
      <c r="BO167" s="17"/>
      <c r="BP167" s="17"/>
      <c r="BQ167" s="17"/>
    </row>
    <row r="168" customFormat="false" ht="12.75" hidden="false" customHeight="false" outlineLevel="0" collapsed="false">
      <c r="A168" s="75" t="s">
        <v>574</v>
      </c>
      <c r="B168" s="76" t="s">
        <v>557</v>
      </c>
      <c r="C168" s="73" t="s">
        <v>32</v>
      </c>
      <c r="D168" s="73" t="s">
        <v>32</v>
      </c>
      <c r="E168" s="73" t="s">
        <v>32</v>
      </c>
      <c r="F168" s="73" t="s">
        <v>32</v>
      </c>
      <c r="G168" s="73" t="s">
        <v>32</v>
      </c>
      <c r="H168" s="73" t="s">
        <v>32</v>
      </c>
      <c r="I168" s="73" t="s">
        <v>32</v>
      </c>
      <c r="J168" s="73" t="s">
        <v>32</v>
      </c>
      <c r="K168" s="73" t="s">
        <v>32</v>
      </c>
      <c r="L168" s="73" t="s">
        <v>32</v>
      </c>
      <c r="M168" s="73" t="s">
        <v>32</v>
      </c>
      <c r="N168" s="73" t="s">
        <v>32</v>
      </c>
      <c r="O168" s="73" t="s">
        <v>32</v>
      </c>
      <c r="P168" s="73" t="s">
        <v>32</v>
      </c>
      <c r="Q168" s="17" t="s">
        <v>32</v>
      </c>
      <c r="R168" s="17" t="s">
        <v>32</v>
      </c>
      <c r="S168" s="17" t="s">
        <v>32</v>
      </c>
      <c r="T168" s="17" t="s">
        <v>32</v>
      </c>
      <c r="U168" s="51" t="s">
        <v>32</v>
      </c>
      <c r="V168" s="73" t="s">
        <v>32</v>
      </c>
      <c r="W168" s="73" t="s">
        <v>32</v>
      </c>
      <c r="X168" s="73" t="s">
        <v>32</v>
      </c>
      <c r="Y168" s="73" t="s">
        <v>32</v>
      </c>
      <c r="Z168" s="73" t="s">
        <v>32</v>
      </c>
      <c r="AA168" s="73" t="s">
        <v>32</v>
      </c>
      <c r="AB168" s="73" t="s">
        <v>32</v>
      </c>
      <c r="AC168" s="73" t="s">
        <v>32</v>
      </c>
      <c r="AD168" s="73" t="s">
        <v>32</v>
      </c>
      <c r="AE168" s="73" t="s">
        <v>32</v>
      </c>
      <c r="AF168" s="73" t="s">
        <v>32</v>
      </c>
      <c r="AG168" s="73" t="s">
        <v>32</v>
      </c>
      <c r="AH168" s="73" t="s">
        <v>32</v>
      </c>
      <c r="AI168" s="73" t="s">
        <v>32</v>
      </c>
      <c r="AJ168" s="73" t="s">
        <v>32</v>
      </c>
      <c r="AK168" s="73" t="s">
        <v>32</v>
      </c>
      <c r="AL168" s="73" t="s">
        <v>32</v>
      </c>
      <c r="AM168" s="73" t="s">
        <v>32</v>
      </c>
      <c r="AN168" s="73" t="s">
        <v>32</v>
      </c>
      <c r="AO168" s="73" t="s">
        <v>32</v>
      </c>
      <c r="AP168" s="73" t="s">
        <v>32</v>
      </c>
      <c r="AQ168" s="73" t="s">
        <v>32</v>
      </c>
      <c r="AR168" s="73" t="s">
        <v>32</v>
      </c>
      <c r="AS168" s="73" t="s">
        <v>32</v>
      </c>
      <c r="AT168" s="73" t="s">
        <v>32</v>
      </c>
      <c r="AU168" s="73" t="s">
        <v>32</v>
      </c>
      <c r="AV168" s="73" t="s">
        <v>32</v>
      </c>
      <c r="AW168" s="73" t="s">
        <v>32</v>
      </c>
      <c r="AX168" s="73" t="s">
        <v>32</v>
      </c>
      <c r="AY168" s="73" t="s">
        <v>32</v>
      </c>
      <c r="AZ168" s="73" t="s">
        <v>32</v>
      </c>
      <c r="BA168" s="73" t="s">
        <v>32</v>
      </c>
      <c r="BB168" s="17" t="s">
        <v>32</v>
      </c>
      <c r="BC168" s="17" t="s">
        <v>32</v>
      </c>
      <c r="BD168" s="17" t="s">
        <v>32</v>
      </c>
      <c r="BE168" s="17" t="s">
        <v>32</v>
      </c>
      <c r="BF168" s="17" t="s">
        <v>32</v>
      </c>
      <c r="BG168" s="17" t="s">
        <v>32</v>
      </c>
      <c r="BH168" s="17" t="s">
        <v>32</v>
      </c>
      <c r="BI168" s="17" t="s">
        <v>32</v>
      </c>
      <c r="BJ168" s="17" t="s">
        <v>32</v>
      </c>
      <c r="BK168" s="17" t="s">
        <v>32</v>
      </c>
      <c r="BL168" s="17" t="s">
        <v>32</v>
      </c>
      <c r="BM168" s="17" t="n">
        <f aca="false">SUM(V168:BL168)</f>
        <v>0</v>
      </c>
      <c r="BN168" s="17" t="n">
        <f aca="false">IF(BM168&lt;1,0,(SUM(V168:BL168))/((43-(COUNTIF(V168:BL168,"N/A")))))</f>
        <v>0</v>
      </c>
      <c r="BO168" s="17"/>
      <c r="BP168" s="17"/>
      <c r="BQ168" s="17"/>
    </row>
    <row r="169" customFormat="false" ht="12.75" hidden="false" customHeight="false" outlineLevel="0" collapsed="false">
      <c r="A169" s="75" t="s">
        <v>576</v>
      </c>
      <c r="B169" s="76" t="s">
        <v>557</v>
      </c>
      <c r="C169" s="73" t="s">
        <v>32</v>
      </c>
      <c r="D169" s="73" t="s">
        <v>32</v>
      </c>
      <c r="E169" s="73" t="s">
        <v>32</v>
      </c>
      <c r="F169" s="73" t="s">
        <v>32</v>
      </c>
      <c r="G169" s="73" t="s">
        <v>32</v>
      </c>
      <c r="H169" s="73" t="s">
        <v>32</v>
      </c>
      <c r="I169" s="73" t="s">
        <v>32</v>
      </c>
      <c r="J169" s="73" t="s">
        <v>32</v>
      </c>
      <c r="K169" s="73" t="s">
        <v>32</v>
      </c>
      <c r="L169" s="73" t="s">
        <v>32</v>
      </c>
      <c r="M169" s="73" t="s">
        <v>32</v>
      </c>
      <c r="N169" s="73" t="s">
        <v>32</v>
      </c>
      <c r="O169" s="73" t="s">
        <v>32</v>
      </c>
      <c r="P169" s="73" t="s">
        <v>32</v>
      </c>
      <c r="Q169" s="17" t="s">
        <v>32</v>
      </c>
      <c r="R169" s="17" t="s">
        <v>32</v>
      </c>
      <c r="S169" s="17" t="s">
        <v>32</v>
      </c>
      <c r="T169" s="17" t="s">
        <v>32</v>
      </c>
      <c r="U169" s="51" t="s">
        <v>32</v>
      </c>
      <c r="V169" s="73" t="s">
        <v>32</v>
      </c>
      <c r="W169" s="73" t="s">
        <v>32</v>
      </c>
      <c r="X169" s="73" t="s">
        <v>32</v>
      </c>
      <c r="Y169" s="73" t="s">
        <v>32</v>
      </c>
      <c r="Z169" s="73" t="s">
        <v>32</v>
      </c>
      <c r="AA169" s="73" t="s">
        <v>32</v>
      </c>
      <c r="AB169" s="73" t="s">
        <v>32</v>
      </c>
      <c r="AC169" s="73" t="s">
        <v>32</v>
      </c>
      <c r="AD169" s="73" t="s">
        <v>32</v>
      </c>
      <c r="AE169" s="73" t="s">
        <v>32</v>
      </c>
      <c r="AF169" s="73" t="s">
        <v>32</v>
      </c>
      <c r="AG169" s="73" t="s">
        <v>32</v>
      </c>
      <c r="AH169" s="73" t="s">
        <v>32</v>
      </c>
      <c r="AI169" s="73" t="s">
        <v>32</v>
      </c>
      <c r="AJ169" s="73" t="s">
        <v>32</v>
      </c>
      <c r="AK169" s="73" t="s">
        <v>32</v>
      </c>
      <c r="AL169" s="73" t="s">
        <v>32</v>
      </c>
      <c r="AM169" s="73" t="s">
        <v>32</v>
      </c>
      <c r="AN169" s="73" t="s">
        <v>32</v>
      </c>
      <c r="AO169" s="73" t="s">
        <v>32</v>
      </c>
      <c r="AP169" s="73" t="s">
        <v>32</v>
      </c>
      <c r="AQ169" s="73" t="s">
        <v>32</v>
      </c>
      <c r="AR169" s="73" t="s">
        <v>32</v>
      </c>
      <c r="AS169" s="73" t="s">
        <v>32</v>
      </c>
      <c r="AT169" s="73" t="s">
        <v>32</v>
      </c>
      <c r="AU169" s="73" t="s">
        <v>32</v>
      </c>
      <c r="AV169" s="73" t="s">
        <v>32</v>
      </c>
      <c r="AW169" s="73" t="s">
        <v>32</v>
      </c>
      <c r="AX169" s="73" t="s">
        <v>32</v>
      </c>
      <c r="AY169" s="73" t="s">
        <v>32</v>
      </c>
      <c r="AZ169" s="73" t="s">
        <v>32</v>
      </c>
      <c r="BA169" s="73" t="s">
        <v>32</v>
      </c>
      <c r="BB169" s="17" t="s">
        <v>32</v>
      </c>
      <c r="BC169" s="17" t="s">
        <v>32</v>
      </c>
      <c r="BD169" s="17" t="s">
        <v>32</v>
      </c>
      <c r="BE169" s="17" t="s">
        <v>32</v>
      </c>
      <c r="BF169" s="17" t="s">
        <v>32</v>
      </c>
      <c r="BG169" s="17" t="s">
        <v>32</v>
      </c>
      <c r="BH169" s="17" t="s">
        <v>32</v>
      </c>
      <c r="BI169" s="17" t="s">
        <v>32</v>
      </c>
      <c r="BJ169" s="17" t="s">
        <v>32</v>
      </c>
      <c r="BK169" s="17" t="s">
        <v>32</v>
      </c>
      <c r="BL169" s="17" t="s">
        <v>32</v>
      </c>
      <c r="BM169" s="17" t="n">
        <f aca="false">SUM(V169:BL169)</f>
        <v>0</v>
      </c>
      <c r="BN169" s="17" t="n">
        <f aca="false">IF(BM169&lt;1,0,(SUM(V169:BL169))/((43-(COUNTIF(V169:BL169,"N/A")))))</f>
        <v>0</v>
      </c>
      <c r="BO169" s="17"/>
      <c r="BP169" s="17"/>
      <c r="BQ169" s="17"/>
    </row>
    <row r="170" customFormat="false" ht="12.75" hidden="false" customHeight="false" outlineLevel="0" collapsed="false">
      <c r="A170" s="75" t="s">
        <v>578</v>
      </c>
      <c r="B170" s="76" t="s">
        <v>557</v>
      </c>
      <c r="C170" s="73" t="s">
        <v>32</v>
      </c>
      <c r="D170" s="73" t="s">
        <v>32</v>
      </c>
      <c r="E170" s="73" t="s">
        <v>32</v>
      </c>
      <c r="F170" s="73" t="s">
        <v>32</v>
      </c>
      <c r="G170" s="73" t="s">
        <v>32</v>
      </c>
      <c r="H170" s="73" t="s">
        <v>32</v>
      </c>
      <c r="I170" s="73" t="s">
        <v>32</v>
      </c>
      <c r="J170" s="73" t="s">
        <v>32</v>
      </c>
      <c r="K170" s="73" t="s">
        <v>32</v>
      </c>
      <c r="L170" s="73" t="s">
        <v>32</v>
      </c>
      <c r="M170" s="73" t="s">
        <v>32</v>
      </c>
      <c r="N170" s="73" t="s">
        <v>32</v>
      </c>
      <c r="O170" s="73" t="s">
        <v>32</v>
      </c>
      <c r="P170" s="73" t="s">
        <v>32</v>
      </c>
      <c r="Q170" s="17" t="s">
        <v>32</v>
      </c>
      <c r="R170" s="17" t="s">
        <v>32</v>
      </c>
      <c r="S170" s="17" t="s">
        <v>32</v>
      </c>
      <c r="T170" s="17" t="s">
        <v>32</v>
      </c>
      <c r="U170" s="51" t="s">
        <v>32</v>
      </c>
      <c r="V170" s="73" t="s">
        <v>32</v>
      </c>
      <c r="W170" s="73" t="s">
        <v>32</v>
      </c>
      <c r="X170" s="73" t="s">
        <v>32</v>
      </c>
      <c r="Y170" s="73" t="s">
        <v>32</v>
      </c>
      <c r="Z170" s="73" t="s">
        <v>32</v>
      </c>
      <c r="AA170" s="73" t="s">
        <v>32</v>
      </c>
      <c r="AB170" s="73" t="s">
        <v>32</v>
      </c>
      <c r="AC170" s="73" t="s">
        <v>32</v>
      </c>
      <c r="AD170" s="73" t="s">
        <v>32</v>
      </c>
      <c r="AE170" s="73" t="s">
        <v>32</v>
      </c>
      <c r="AF170" s="73" t="s">
        <v>32</v>
      </c>
      <c r="AG170" s="73" t="s">
        <v>32</v>
      </c>
      <c r="AH170" s="73" t="s">
        <v>32</v>
      </c>
      <c r="AI170" s="73" t="s">
        <v>32</v>
      </c>
      <c r="AJ170" s="73" t="s">
        <v>32</v>
      </c>
      <c r="AK170" s="73" t="s">
        <v>32</v>
      </c>
      <c r="AL170" s="73" t="s">
        <v>32</v>
      </c>
      <c r="AM170" s="73" t="s">
        <v>32</v>
      </c>
      <c r="AN170" s="73" t="s">
        <v>32</v>
      </c>
      <c r="AO170" s="73" t="s">
        <v>32</v>
      </c>
      <c r="AP170" s="73" t="s">
        <v>32</v>
      </c>
      <c r="AQ170" s="73" t="s">
        <v>32</v>
      </c>
      <c r="AR170" s="73" t="s">
        <v>32</v>
      </c>
      <c r="AS170" s="73" t="s">
        <v>32</v>
      </c>
      <c r="AT170" s="73" t="s">
        <v>32</v>
      </c>
      <c r="AU170" s="73" t="s">
        <v>32</v>
      </c>
      <c r="AV170" s="73" t="s">
        <v>32</v>
      </c>
      <c r="AW170" s="73" t="s">
        <v>32</v>
      </c>
      <c r="AX170" s="73" t="s">
        <v>32</v>
      </c>
      <c r="AY170" s="73" t="s">
        <v>32</v>
      </c>
      <c r="AZ170" s="73" t="s">
        <v>32</v>
      </c>
      <c r="BA170" s="73" t="s">
        <v>32</v>
      </c>
      <c r="BB170" s="17" t="s">
        <v>32</v>
      </c>
      <c r="BC170" s="17" t="s">
        <v>32</v>
      </c>
      <c r="BD170" s="17" t="s">
        <v>32</v>
      </c>
      <c r="BE170" s="17" t="s">
        <v>32</v>
      </c>
      <c r="BF170" s="17" t="s">
        <v>32</v>
      </c>
      <c r="BG170" s="17" t="s">
        <v>32</v>
      </c>
      <c r="BH170" s="17" t="s">
        <v>32</v>
      </c>
      <c r="BI170" s="17" t="s">
        <v>32</v>
      </c>
      <c r="BJ170" s="17" t="s">
        <v>32</v>
      </c>
      <c r="BK170" s="17" t="s">
        <v>32</v>
      </c>
      <c r="BL170" s="17" t="s">
        <v>32</v>
      </c>
      <c r="BM170" s="17" t="n">
        <f aca="false">SUM(V170:BL170)</f>
        <v>0</v>
      </c>
      <c r="BN170" s="17" t="n">
        <f aca="false">IF(BM170&lt;1,0,(SUM(V170:BL170))/((43-(COUNTIF(V170:BL170,"N/A")))))</f>
        <v>0</v>
      </c>
      <c r="BO170" s="17"/>
      <c r="BP170" s="17"/>
      <c r="BQ170" s="17"/>
    </row>
    <row r="171" customFormat="false" ht="12.75" hidden="false" customHeight="false" outlineLevel="0" collapsed="false">
      <c r="A171" s="75" t="s">
        <v>580</v>
      </c>
      <c r="B171" s="76" t="s">
        <v>557</v>
      </c>
      <c r="C171" s="73" t="s">
        <v>1703</v>
      </c>
      <c r="D171" s="73" t="s">
        <v>1611</v>
      </c>
      <c r="E171" s="73" t="s">
        <v>1700</v>
      </c>
      <c r="F171" s="73" t="s">
        <v>1592</v>
      </c>
      <c r="G171" s="73" t="s">
        <v>1592</v>
      </c>
      <c r="H171" s="73" t="s">
        <v>32</v>
      </c>
      <c r="I171" s="73" t="s">
        <v>32</v>
      </c>
      <c r="J171" s="73" t="s">
        <v>32</v>
      </c>
      <c r="K171" s="73" t="s">
        <v>32</v>
      </c>
      <c r="L171" s="73" t="s">
        <v>32</v>
      </c>
      <c r="M171" s="73" t="s">
        <v>32</v>
      </c>
      <c r="N171" s="73" t="s">
        <v>32</v>
      </c>
      <c r="O171" s="73" t="s">
        <v>32</v>
      </c>
      <c r="P171" s="73" t="s">
        <v>32</v>
      </c>
      <c r="Q171" s="17" t="s">
        <v>32</v>
      </c>
      <c r="R171" s="17" t="s">
        <v>32</v>
      </c>
      <c r="S171" s="17" t="s">
        <v>32</v>
      </c>
      <c r="T171" s="17" t="s">
        <v>32</v>
      </c>
      <c r="U171" s="51" t="s">
        <v>32</v>
      </c>
      <c r="V171" s="73" t="n">
        <v>4</v>
      </c>
      <c r="W171" s="73" t="s">
        <v>32</v>
      </c>
      <c r="X171" s="73" t="s">
        <v>32</v>
      </c>
      <c r="Y171" s="73" t="s">
        <v>32</v>
      </c>
      <c r="Z171" s="73" t="n">
        <v>3</v>
      </c>
      <c r="AA171" s="73" t="s">
        <v>32</v>
      </c>
      <c r="AB171" s="73" t="s">
        <v>32</v>
      </c>
      <c r="AC171" s="73" t="s">
        <v>32</v>
      </c>
      <c r="AD171" s="73" t="n">
        <v>2</v>
      </c>
      <c r="AE171" s="73" t="s">
        <v>32</v>
      </c>
      <c r="AF171" s="73" t="s">
        <v>32</v>
      </c>
      <c r="AG171" s="73" t="s">
        <v>32</v>
      </c>
      <c r="AH171" s="73" t="n">
        <v>3</v>
      </c>
      <c r="AI171" s="73" t="s">
        <v>32</v>
      </c>
      <c r="AJ171" s="73" t="s">
        <v>32</v>
      </c>
      <c r="AK171" s="73" t="n">
        <v>4</v>
      </c>
      <c r="AL171" s="73" t="s">
        <v>32</v>
      </c>
      <c r="AM171" s="73" t="s">
        <v>32</v>
      </c>
      <c r="AN171" s="73" t="s">
        <v>32</v>
      </c>
      <c r="AO171" s="73" t="s">
        <v>32</v>
      </c>
      <c r="AP171" s="73" t="s">
        <v>32</v>
      </c>
      <c r="AQ171" s="73" t="s">
        <v>32</v>
      </c>
      <c r="AR171" s="73" t="s">
        <v>32</v>
      </c>
      <c r="AS171" s="73" t="s">
        <v>32</v>
      </c>
      <c r="AT171" s="73" t="s">
        <v>32</v>
      </c>
      <c r="AU171" s="73" t="s">
        <v>32</v>
      </c>
      <c r="AV171" s="73" t="s">
        <v>32</v>
      </c>
      <c r="AW171" s="73" t="s">
        <v>32</v>
      </c>
      <c r="AX171" s="73" t="s">
        <v>32</v>
      </c>
      <c r="AY171" s="73" t="s">
        <v>32</v>
      </c>
      <c r="AZ171" s="73" t="s">
        <v>32</v>
      </c>
      <c r="BA171" s="73" t="s">
        <v>32</v>
      </c>
      <c r="BB171" s="17" t="s">
        <v>32</v>
      </c>
      <c r="BC171" s="17" t="s">
        <v>32</v>
      </c>
      <c r="BD171" s="17" t="s">
        <v>32</v>
      </c>
      <c r="BE171" s="17" t="s">
        <v>32</v>
      </c>
      <c r="BF171" s="17" t="s">
        <v>32</v>
      </c>
      <c r="BG171" s="17" t="s">
        <v>32</v>
      </c>
      <c r="BH171" s="17" t="s">
        <v>32</v>
      </c>
      <c r="BI171" s="17" t="s">
        <v>32</v>
      </c>
      <c r="BJ171" s="17" t="s">
        <v>32</v>
      </c>
      <c r="BK171" s="17" t="s">
        <v>32</v>
      </c>
      <c r="BL171" s="17" t="s">
        <v>32</v>
      </c>
      <c r="BM171" s="17" t="n">
        <f aca="false">SUM(V171:BL171)</f>
        <v>16</v>
      </c>
      <c r="BN171" s="17" t="n">
        <f aca="false">IF(BM171&lt;1,0,(SUM(V171:BL171))/((43-(COUNTIF(V171:BL171,"N/A")))))</f>
        <v>3.2</v>
      </c>
      <c r="BO171" s="17"/>
      <c r="BP171" s="17"/>
      <c r="BQ171" s="17"/>
    </row>
    <row r="172" customFormat="false" ht="12.75" hidden="false" customHeight="false" outlineLevel="0" collapsed="false">
      <c r="A172" s="75" t="s">
        <v>583</v>
      </c>
      <c r="B172" s="76" t="s">
        <v>557</v>
      </c>
      <c r="C172" s="73" t="s">
        <v>1598</v>
      </c>
      <c r="D172" s="73" t="s">
        <v>1609</v>
      </c>
      <c r="E172" s="73" t="s">
        <v>1703</v>
      </c>
      <c r="F172" s="73" t="s">
        <v>1592</v>
      </c>
      <c r="G172" s="73" t="s">
        <v>1609</v>
      </c>
      <c r="H172" s="73" t="s">
        <v>32</v>
      </c>
      <c r="I172" s="73" t="s">
        <v>32</v>
      </c>
      <c r="J172" s="73" t="s">
        <v>32</v>
      </c>
      <c r="K172" s="73" t="s">
        <v>32</v>
      </c>
      <c r="L172" s="73" t="s">
        <v>32</v>
      </c>
      <c r="M172" s="73" t="s">
        <v>32</v>
      </c>
      <c r="N172" s="73" t="s">
        <v>32</v>
      </c>
      <c r="O172" s="73" t="s">
        <v>32</v>
      </c>
      <c r="P172" s="73" t="s">
        <v>32</v>
      </c>
      <c r="Q172" s="17" t="s">
        <v>32</v>
      </c>
      <c r="R172" s="17" t="s">
        <v>32</v>
      </c>
      <c r="S172" s="17" t="s">
        <v>32</v>
      </c>
      <c r="T172" s="17" t="s">
        <v>32</v>
      </c>
      <c r="U172" s="51" t="s">
        <v>32</v>
      </c>
      <c r="V172" s="73" t="n">
        <v>5</v>
      </c>
      <c r="W172" s="73" t="s">
        <v>32</v>
      </c>
      <c r="X172" s="73" t="s">
        <v>32</v>
      </c>
      <c r="Y172" s="73" t="s">
        <v>32</v>
      </c>
      <c r="Z172" s="73" t="n">
        <v>5</v>
      </c>
      <c r="AA172" s="73" t="n">
        <v>5</v>
      </c>
      <c r="AB172" s="73"/>
      <c r="AC172" s="73"/>
      <c r="AD172" s="73" t="s">
        <v>1712</v>
      </c>
      <c r="AE172" s="73" t="s">
        <v>32</v>
      </c>
      <c r="AF172" s="73" t="s">
        <v>32</v>
      </c>
      <c r="AG172" s="73" t="s">
        <v>32</v>
      </c>
      <c r="AH172" s="73" t="n">
        <v>5</v>
      </c>
      <c r="AI172" s="73" t="s">
        <v>32</v>
      </c>
      <c r="AJ172" s="73" t="s">
        <v>32</v>
      </c>
      <c r="AK172" s="73" t="s">
        <v>1712</v>
      </c>
      <c r="AL172" s="73" t="s">
        <v>32</v>
      </c>
      <c r="AM172" s="73" t="s">
        <v>32</v>
      </c>
      <c r="AN172" s="73" t="s">
        <v>32</v>
      </c>
      <c r="AO172" s="73" t="s">
        <v>32</v>
      </c>
      <c r="AP172" s="73" t="s">
        <v>32</v>
      </c>
      <c r="AQ172" s="73" t="s">
        <v>32</v>
      </c>
      <c r="AR172" s="73" t="s">
        <v>32</v>
      </c>
      <c r="AS172" s="73" t="s">
        <v>32</v>
      </c>
      <c r="AT172" s="73" t="s">
        <v>32</v>
      </c>
      <c r="AU172" s="73" t="s">
        <v>32</v>
      </c>
      <c r="AV172" s="73" t="s">
        <v>32</v>
      </c>
      <c r="AW172" s="73" t="s">
        <v>32</v>
      </c>
      <c r="AX172" s="73" t="s">
        <v>32</v>
      </c>
      <c r="AY172" s="73" t="s">
        <v>32</v>
      </c>
      <c r="AZ172" s="73" t="s">
        <v>32</v>
      </c>
      <c r="BA172" s="73" t="s">
        <v>32</v>
      </c>
      <c r="BB172" s="17" t="s">
        <v>32</v>
      </c>
      <c r="BC172" s="17" t="s">
        <v>32</v>
      </c>
      <c r="BD172" s="17" t="s">
        <v>32</v>
      </c>
      <c r="BE172" s="17" t="s">
        <v>32</v>
      </c>
      <c r="BF172" s="17" t="s">
        <v>32</v>
      </c>
      <c r="BG172" s="17" t="s">
        <v>32</v>
      </c>
      <c r="BH172" s="17" t="s">
        <v>32</v>
      </c>
      <c r="BI172" s="17" t="s">
        <v>32</v>
      </c>
      <c r="BJ172" s="17" t="s">
        <v>32</v>
      </c>
      <c r="BK172" s="17" t="s">
        <v>32</v>
      </c>
      <c r="BL172" s="17" t="s">
        <v>32</v>
      </c>
      <c r="BM172" s="17" t="n">
        <f aca="false">SUM(V172:BL172)</f>
        <v>20</v>
      </c>
      <c r="BN172" s="17" t="n">
        <f aca="false">IF(BM172&lt;1,0,(SUM(V172:BL172))/((43-(COUNTIF(V172:BL172,"N/A")))))</f>
        <v>2.5</v>
      </c>
      <c r="BO172" s="17"/>
      <c r="BP172" s="17"/>
      <c r="BQ172" s="17"/>
    </row>
    <row r="173" customFormat="false" ht="12.75" hidden="false" customHeight="false" outlineLevel="0" collapsed="false">
      <c r="A173" s="75" t="s">
        <v>587</v>
      </c>
      <c r="B173" s="76" t="s">
        <v>557</v>
      </c>
      <c r="C173" s="73" t="s">
        <v>32</v>
      </c>
      <c r="D173" s="73" t="s">
        <v>32</v>
      </c>
      <c r="E173" s="73" t="s">
        <v>32</v>
      </c>
      <c r="F173" s="73" t="s">
        <v>32</v>
      </c>
      <c r="G173" s="73" t="s">
        <v>32</v>
      </c>
      <c r="H173" s="73" t="s">
        <v>32</v>
      </c>
      <c r="I173" s="73" t="s">
        <v>32</v>
      </c>
      <c r="J173" s="73" t="s">
        <v>32</v>
      </c>
      <c r="K173" s="73" t="s">
        <v>32</v>
      </c>
      <c r="L173" s="73" t="s">
        <v>32</v>
      </c>
      <c r="M173" s="73" t="s">
        <v>32</v>
      </c>
      <c r="N173" s="73" t="s">
        <v>32</v>
      </c>
      <c r="O173" s="73" t="s">
        <v>32</v>
      </c>
      <c r="P173" s="73" t="s">
        <v>32</v>
      </c>
      <c r="Q173" s="17" t="s">
        <v>32</v>
      </c>
      <c r="R173" s="17" t="s">
        <v>32</v>
      </c>
      <c r="S173" s="17" t="s">
        <v>32</v>
      </c>
      <c r="T173" s="17" t="s">
        <v>32</v>
      </c>
      <c r="U173" s="51" t="s">
        <v>32</v>
      </c>
      <c r="V173" s="73" t="s">
        <v>32</v>
      </c>
      <c r="W173" s="73" t="s">
        <v>32</v>
      </c>
      <c r="X173" s="73" t="s">
        <v>32</v>
      </c>
      <c r="Y173" s="73" t="s">
        <v>32</v>
      </c>
      <c r="Z173" s="73" t="s">
        <v>32</v>
      </c>
      <c r="AA173" s="73" t="s">
        <v>32</v>
      </c>
      <c r="AB173" s="73" t="s">
        <v>32</v>
      </c>
      <c r="AC173" s="73" t="s">
        <v>32</v>
      </c>
      <c r="AD173" s="73" t="s">
        <v>32</v>
      </c>
      <c r="AE173" s="73" t="s">
        <v>32</v>
      </c>
      <c r="AF173" s="73" t="s">
        <v>32</v>
      </c>
      <c r="AG173" s="73" t="s">
        <v>32</v>
      </c>
      <c r="AH173" s="73" t="s">
        <v>32</v>
      </c>
      <c r="AI173" s="73" t="s">
        <v>32</v>
      </c>
      <c r="AJ173" s="73" t="s">
        <v>32</v>
      </c>
      <c r="AK173" s="73" t="s">
        <v>32</v>
      </c>
      <c r="AL173" s="73" t="s">
        <v>32</v>
      </c>
      <c r="AM173" s="73" t="s">
        <v>32</v>
      </c>
      <c r="AN173" s="73" t="s">
        <v>32</v>
      </c>
      <c r="AO173" s="73" t="s">
        <v>32</v>
      </c>
      <c r="AP173" s="73" t="s">
        <v>32</v>
      </c>
      <c r="AQ173" s="73" t="s">
        <v>32</v>
      </c>
      <c r="AR173" s="73" t="s">
        <v>32</v>
      </c>
      <c r="AS173" s="73" t="s">
        <v>32</v>
      </c>
      <c r="AT173" s="73" t="s">
        <v>32</v>
      </c>
      <c r="AU173" s="73" t="s">
        <v>32</v>
      </c>
      <c r="AV173" s="73" t="s">
        <v>32</v>
      </c>
      <c r="AW173" s="73" t="s">
        <v>32</v>
      </c>
      <c r="AX173" s="73" t="s">
        <v>32</v>
      </c>
      <c r="AY173" s="73" t="s">
        <v>32</v>
      </c>
      <c r="AZ173" s="73" t="s">
        <v>32</v>
      </c>
      <c r="BA173" s="73" t="s">
        <v>32</v>
      </c>
      <c r="BB173" s="17" t="s">
        <v>32</v>
      </c>
      <c r="BC173" s="17" t="s">
        <v>32</v>
      </c>
      <c r="BD173" s="17" t="s">
        <v>32</v>
      </c>
      <c r="BE173" s="17" t="s">
        <v>32</v>
      </c>
      <c r="BF173" s="17" t="s">
        <v>32</v>
      </c>
      <c r="BG173" s="17" t="s">
        <v>32</v>
      </c>
      <c r="BH173" s="17" t="s">
        <v>32</v>
      </c>
      <c r="BI173" s="17" t="s">
        <v>32</v>
      </c>
      <c r="BJ173" s="17" t="s">
        <v>32</v>
      </c>
      <c r="BK173" s="17" t="s">
        <v>32</v>
      </c>
      <c r="BL173" s="17" t="s">
        <v>32</v>
      </c>
      <c r="BM173" s="17" t="n">
        <f aca="false">SUM(V173:BL173)</f>
        <v>0</v>
      </c>
      <c r="BN173" s="17" t="n">
        <f aca="false">IF(BM173&lt;1,0,(SUM(V173:BL173))/((43-(COUNTIF(V173:BL173,"N/A")))))</f>
        <v>0</v>
      </c>
      <c r="BO173" s="17"/>
      <c r="BP173" s="17"/>
      <c r="BQ173" s="17"/>
    </row>
    <row r="174" customFormat="false" ht="12.75" hidden="false" customHeight="false" outlineLevel="0" collapsed="false">
      <c r="A174" s="75" t="s">
        <v>589</v>
      </c>
      <c r="B174" s="76" t="s">
        <v>557</v>
      </c>
      <c r="C174" s="73" t="s">
        <v>32</v>
      </c>
      <c r="D174" s="73" t="s">
        <v>32</v>
      </c>
      <c r="E174" s="73" t="s">
        <v>32</v>
      </c>
      <c r="F174" s="73" t="s">
        <v>32</v>
      </c>
      <c r="G174" s="73" t="s">
        <v>32</v>
      </c>
      <c r="H174" s="73" t="s">
        <v>32</v>
      </c>
      <c r="I174" s="73" t="s">
        <v>32</v>
      </c>
      <c r="J174" s="73" t="s">
        <v>32</v>
      </c>
      <c r="K174" s="73" t="s">
        <v>32</v>
      </c>
      <c r="L174" s="73" t="s">
        <v>32</v>
      </c>
      <c r="M174" s="73" t="s">
        <v>32</v>
      </c>
      <c r="N174" s="73" t="s">
        <v>32</v>
      </c>
      <c r="O174" s="73" t="s">
        <v>32</v>
      </c>
      <c r="P174" s="73" t="s">
        <v>32</v>
      </c>
      <c r="Q174" s="17" t="s">
        <v>32</v>
      </c>
      <c r="R174" s="17" t="s">
        <v>32</v>
      </c>
      <c r="S174" s="17" t="s">
        <v>32</v>
      </c>
      <c r="T174" s="17" t="s">
        <v>32</v>
      </c>
      <c r="U174" s="51" t="s">
        <v>32</v>
      </c>
      <c r="V174" s="73" t="s">
        <v>32</v>
      </c>
      <c r="W174" s="73" t="s">
        <v>32</v>
      </c>
      <c r="X174" s="73" t="s">
        <v>32</v>
      </c>
      <c r="Y174" s="73" t="s">
        <v>32</v>
      </c>
      <c r="Z174" s="73" t="s">
        <v>32</v>
      </c>
      <c r="AA174" s="73" t="s">
        <v>32</v>
      </c>
      <c r="AB174" s="73" t="s">
        <v>32</v>
      </c>
      <c r="AC174" s="73" t="s">
        <v>32</v>
      </c>
      <c r="AD174" s="73" t="s">
        <v>32</v>
      </c>
      <c r="AE174" s="73" t="s">
        <v>32</v>
      </c>
      <c r="AF174" s="73" t="s">
        <v>32</v>
      </c>
      <c r="AG174" s="73" t="s">
        <v>32</v>
      </c>
      <c r="AH174" s="73" t="s">
        <v>32</v>
      </c>
      <c r="AI174" s="73" t="s">
        <v>32</v>
      </c>
      <c r="AJ174" s="73" t="s">
        <v>32</v>
      </c>
      <c r="AK174" s="73" t="s">
        <v>32</v>
      </c>
      <c r="AL174" s="73" t="s">
        <v>32</v>
      </c>
      <c r="AM174" s="73" t="s">
        <v>32</v>
      </c>
      <c r="AN174" s="73" t="s">
        <v>32</v>
      </c>
      <c r="AO174" s="73" t="s">
        <v>32</v>
      </c>
      <c r="AP174" s="73" t="s">
        <v>32</v>
      </c>
      <c r="AQ174" s="73" t="s">
        <v>32</v>
      </c>
      <c r="AR174" s="73" t="s">
        <v>32</v>
      </c>
      <c r="AS174" s="73" t="s">
        <v>32</v>
      </c>
      <c r="AT174" s="73" t="s">
        <v>32</v>
      </c>
      <c r="AU174" s="73" t="s">
        <v>32</v>
      </c>
      <c r="AV174" s="73" t="s">
        <v>32</v>
      </c>
      <c r="AW174" s="73" t="s">
        <v>32</v>
      </c>
      <c r="AX174" s="73" t="s">
        <v>32</v>
      </c>
      <c r="AY174" s="73" t="s">
        <v>32</v>
      </c>
      <c r="AZ174" s="73" t="s">
        <v>32</v>
      </c>
      <c r="BA174" s="73" t="s">
        <v>32</v>
      </c>
      <c r="BB174" s="17" t="s">
        <v>32</v>
      </c>
      <c r="BC174" s="17" t="s">
        <v>32</v>
      </c>
      <c r="BD174" s="17" t="s">
        <v>32</v>
      </c>
      <c r="BE174" s="17" t="s">
        <v>32</v>
      </c>
      <c r="BF174" s="17" t="s">
        <v>32</v>
      </c>
      <c r="BG174" s="17" t="s">
        <v>32</v>
      </c>
      <c r="BH174" s="17" t="s">
        <v>32</v>
      </c>
      <c r="BI174" s="17" t="s">
        <v>32</v>
      </c>
      <c r="BJ174" s="17" t="s">
        <v>32</v>
      </c>
      <c r="BK174" s="17" t="s">
        <v>32</v>
      </c>
      <c r="BL174" s="17" t="s">
        <v>32</v>
      </c>
      <c r="BM174" s="17" t="n">
        <f aca="false">SUM(V174:BL174)</f>
        <v>0</v>
      </c>
      <c r="BN174" s="17" t="n">
        <f aca="false">IF(BM174&lt;1,0,(SUM(V174:BL174))/((43-(COUNTIF(V174:BL174,"N/A")))))</f>
        <v>0</v>
      </c>
      <c r="BO174" s="17"/>
      <c r="BP174" s="17"/>
      <c r="BQ174" s="17"/>
    </row>
    <row r="175" customFormat="false" ht="12.75" hidden="false" customHeight="false" outlineLevel="0" collapsed="false">
      <c r="A175" s="75" t="s">
        <v>593</v>
      </c>
      <c r="B175" s="72" t="s">
        <v>595</v>
      </c>
      <c r="C175" s="73" t="s">
        <v>1592</v>
      </c>
      <c r="D175" s="73" t="s">
        <v>1592</v>
      </c>
      <c r="E175" s="73" t="s">
        <v>1592</v>
      </c>
      <c r="F175" s="73" t="s">
        <v>1592</v>
      </c>
      <c r="G175" s="73" t="s">
        <v>1592</v>
      </c>
      <c r="H175" s="73" t="s">
        <v>1611</v>
      </c>
      <c r="I175" s="73" t="s">
        <v>1607</v>
      </c>
      <c r="J175" s="73" t="s">
        <v>1588</v>
      </c>
      <c r="K175" s="73" t="s">
        <v>1607</v>
      </c>
      <c r="L175" s="73" t="s">
        <v>32</v>
      </c>
      <c r="M175" s="73" t="s">
        <v>32</v>
      </c>
      <c r="N175" s="73" t="s">
        <v>32</v>
      </c>
      <c r="O175" s="73" t="s">
        <v>32</v>
      </c>
      <c r="P175" s="73" t="s">
        <v>32</v>
      </c>
      <c r="Q175" s="17" t="s">
        <v>32</v>
      </c>
      <c r="R175" s="17" t="s">
        <v>32</v>
      </c>
      <c r="S175" s="17" t="s">
        <v>32</v>
      </c>
      <c r="T175" s="17" t="s">
        <v>32</v>
      </c>
      <c r="U175" s="51" t="s">
        <v>32</v>
      </c>
      <c r="V175" s="73" t="n">
        <v>5</v>
      </c>
      <c r="W175" s="73" t="s">
        <v>32</v>
      </c>
      <c r="X175" s="73" t="s">
        <v>32</v>
      </c>
      <c r="Y175" s="73" t="s">
        <v>32</v>
      </c>
      <c r="Z175" s="73" t="s">
        <v>1712</v>
      </c>
      <c r="AA175" s="73" t="s">
        <v>32</v>
      </c>
      <c r="AB175" s="73" t="s">
        <v>32</v>
      </c>
      <c r="AC175" s="73" t="s">
        <v>32</v>
      </c>
      <c r="AD175" s="73" t="n">
        <v>3</v>
      </c>
      <c r="AE175" s="73" t="s">
        <v>32</v>
      </c>
      <c r="AF175" s="73" t="s">
        <v>32</v>
      </c>
      <c r="AG175" s="73" t="s">
        <v>32</v>
      </c>
      <c r="AH175" s="73" t="n">
        <v>0</v>
      </c>
      <c r="AI175" s="73" t="s">
        <v>32</v>
      </c>
      <c r="AJ175" s="73" t="s">
        <v>32</v>
      </c>
      <c r="AK175" s="73" t="n">
        <v>4</v>
      </c>
      <c r="AL175" s="73" t="s">
        <v>32</v>
      </c>
      <c r="AM175" s="73" t="s">
        <v>32</v>
      </c>
      <c r="AN175" s="73" t="n">
        <v>5</v>
      </c>
      <c r="AO175" s="73" t="s">
        <v>32</v>
      </c>
      <c r="AP175" s="73" t="s">
        <v>32</v>
      </c>
      <c r="AQ175" s="73" t="n">
        <v>1</v>
      </c>
      <c r="AR175" s="73" t="s">
        <v>32</v>
      </c>
      <c r="AS175" s="73" t="s">
        <v>32</v>
      </c>
      <c r="AT175" s="73" t="s">
        <v>32</v>
      </c>
      <c r="AU175" s="73" t="n">
        <v>3</v>
      </c>
      <c r="AV175" s="73" t="s">
        <v>32</v>
      </c>
      <c r="AW175" s="73" t="n">
        <v>2</v>
      </c>
      <c r="AX175" s="73" t="s">
        <v>32</v>
      </c>
      <c r="AY175" s="73" t="s">
        <v>32</v>
      </c>
      <c r="AZ175" s="73" t="s">
        <v>32</v>
      </c>
      <c r="BA175" s="73" t="s">
        <v>32</v>
      </c>
      <c r="BB175" s="17" t="s">
        <v>32</v>
      </c>
      <c r="BC175" s="17" t="s">
        <v>32</v>
      </c>
      <c r="BD175" s="17" t="s">
        <v>32</v>
      </c>
      <c r="BE175" s="17" t="s">
        <v>32</v>
      </c>
      <c r="BF175" s="17" t="s">
        <v>32</v>
      </c>
      <c r="BG175" s="17" t="s">
        <v>32</v>
      </c>
      <c r="BH175" s="17" t="s">
        <v>32</v>
      </c>
      <c r="BI175" s="17" t="s">
        <v>32</v>
      </c>
      <c r="BJ175" s="17" t="s">
        <v>32</v>
      </c>
      <c r="BK175" s="17" t="s">
        <v>32</v>
      </c>
      <c r="BL175" s="17" t="s">
        <v>32</v>
      </c>
      <c r="BM175" s="17" t="n">
        <f aca="false">SUM(V175:BL175)</f>
        <v>23</v>
      </c>
      <c r="BN175" s="17" t="n">
        <f aca="false">IF(BM175&lt;1,0,(SUM(V175:BL175))/((43-(COUNTIF(V175:BL175,"N/A")))))</f>
        <v>2.55555555555556</v>
      </c>
      <c r="BO175" s="17"/>
      <c r="BP175" s="17"/>
      <c r="BQ175" s="17"/>
    </row>
    <row r="176" customFormat="false" ht="12.75" hidden="false" customHeight="false" outlineLevel="0" collapsed="false">
      <c r="A176" s="75" t="s">
        <v>598</v>
      </c>
      <c r="B176" s="72" t="s">
        <v>595</v>
      </c>
      <c r="C176" s="73" t="s">
        <v>1588</v>
      </c>
      <c r="D176" s="73" t="s">
        <v>1592</v>
      </c>
      <c r="E176" s="73" t="s">
        <v>1592</v>
      </c>
      <c r="F176" s="73" t="s">
        <v>32</v>
      </c>
      <c r="G176" s="73" t="s">
        <v>32</v>
      </c>
      <c r="H176" s="73" t="s">
        <v>32</v>
      </c>
      <c r="I176" s="73" t="s">
        <v>32</v>
      </c>
      <c r="J176" s="73" t="s">
        <v>32</v>
      </c>
      <c r="K176" s="73" t="s">
        <v>32</v>
      </c>
      <c r="L176" s="73" t="s">
        <v>32</v>
      </c>
      <c r="M176" s="73" t="s">
        <v>32</v>
      </c>
      <c r="N176" s="73" t="s">
        <v>32</v>
      </c>
      <c r="O176" s="73" t="s">
        <v>32</v>
      </c>
      <c r="P176" s="73" t="s">
        <v>32</v>
      </c>
      <c r="Q176" s="17" t="s">
        <v>32</v>
      </c>
      <c r="R176" s="17" t="s">
        <v>32</v>
      </c>
      <c r="S176" s="17" t="s">
        <v>32</v>
      </c>
      <c r="T176" s="17" t="s">
        <v>32</v>
      </c>
      <c r="U176" s="51" t="s">
        <v>32</v>
      </c>
      <c r="V176" s="73" t="n">
        <v>5</v>
      </c>
      <c r="W176" s="73" t="s">
        <v>32</v>
      </c>
      <c r="X176" s="73" t="s">
        <v>32</v>
      </c>
      <c r="Y176" s="73" t="s">
        <v>32</v>
      </c>
      <c r="Z176" s="73" t="n">
        <v>5</v>
      </c>
      <c r="AA176" s="73" t="s">
        <v>32</v>
      </c>
      <c r="AB176" s="73" t="s">
        <v>32</v>
      </c>
      <c r="AC176" s="73" t="s">
        <v>32</v>
      </c>
      <c r="AD176" s="73" t="n">
        <v>0</v>
      </c>
      <c r="AE176" s="73" t="s">
        <v>32</v>
      </c>
      <c r="AF176" s="73" t="s">
        <v>32</v>
      </c>
      <c r="AG176" s="73" t="s">
        <v>32</v>
      </c>
      <c r="AH176" s="73" t="s">
        <v>32</v>
      </c>
      <c r="AI176" s="73" t="s">
        <v>32</v>
      </c>
      <c r="AJ176" s="73" t="s">
        <v>32</v>
      </c>
      <c r="AK176" s="73" t="s">
        <v>32</v>
      </c>
      <c r="AL176" s="73" t="s">
        <v>32</v>
      </c>
      <c r="AM176" s="73" t="s">
        <v>32</v>
      </c>
      <c r="AN176" s="73" t="s">
        <v>32</v>
      </c>
      <c r="AO176" s="73" t="s">
        <v>32</v>
      </c>
      <c r="AP176" s="73" t="s">
        <v>32</v>
      </c>
      <c r="AQ176" s="73" t="s">
        <v>32</v>
      </c>
      <c r="AR176" s="73" t="s">
        <v>32</v>
      </c>
      <c r="AS176" s="73" t="s">
        <v>32</v>
      </c>
      <c r="AT176" s="73" t="s">
        <v>32</v>
      </c>
      <c r="AU176" s="73" t="s">
        <v>32</v>
      </c>
      <c r="AV176" s="73" t="s">
        <v>32</v>
      </c>
      <c r="AW176" s="73" t="s">
        <v>32</v>
      </c>
      <c r="AX176" s="73" t="s">
        <v>32</v>
      </c>
      <c r="AY176" s="73" t="s">
        <v>32</v>
      </c>
      <c r="AZ176" s="73" t="s">
        <v>32</v>
      </c>
      <c r="BA176" s="73" t="s">
        <v>32</v>
      </c>
      <c r="BB176" s="17" t="s">
        <v>32</v>
      </c>
      <c r="BC176" s="17" t="s">
        <v>32</v>
      </c>
      <c r="BD176" s="17" t="s">
        <v>32</v>
      </c>
      <c r="BE176" s="17" t="s">
        <v>32</v>
      </c>
      <c r="BF176" s="17" t="s">
        <v>32</v>
      </c>
      <c r="BG176" s="17" t="s">
        <v>32</v>
      </c>
      <c r="BH176" s="17" t="s">
        <v>32</v>
      </c>
      <c r="BI176" s="17" t="s">
        <v>32</v>
      </c>
      <c r="BJ176" s="17" t="s">
        <v>32</v>
      </c>
      <c r="BK176" s="17" t="s">
        <v>32</v>
      </c>
      <c r="BL176" s="17" t="s">
        <v>32</v>
      </c>
      <c r="BM176" s="17" t="n">
        <f aca="false">SUM(V176:BL176)</f>
        <v>10</v>
      </c>
      <c r="BN176" s="17" t="n">
        <f aca="false">IF(BM176&lt;1,0,(SUM(V176:BL176))/((43-(COUNTIF(V176:BL176,"N/A")))))</f>
        <v>3.33333333333333</v>
      </c>
      <c r="BO176" s="17"/>
      <c r="BP176" s="17"/>
      <c r="BQ176" s="17"/>
    </row>
    <row r="177" customFormat="false" ht="12.75" hidden="false" customHeight="false" outlineLevel="0" collapsed="false">
      <c r="A177" s="75" t="s">
        <v>601</v>
      </c>
      <c r="B177" s="72" t="s">
        <v>595</v>
      </c>
      <c r="C177" s="73" t="s">
        <v>32</v>
      </c>
      <c r="D177" s="73" t="s">
        <v>32</v>
      </c>
      <c r="E177" s="73" t="s">
        <v>32</v>
      </c>
      <c r="F177" s="73" t="s">
        <v>32</v>
      </c>
      <c r="G177" s="73" t="s">
        <v>32</v>
      </c>
      <c r="H177" s="73" t="s">
        <v>32</v>
      </c>
      <c r="I177" s="73" t="s">
        <v>32</v>
      </c>
      <c r="J177" s="73" t="s">
        <v>32</v>
      </c>
      <c r="K177" s="73" t="s">
        <v>32</v>
      </c>
      <c r="L177" s="73" t="s">
        <v>32</v>
      </c>
      <c r="M177" s="73" t="s">
        <v>32</v>
      </c>
      <c r="N177" s="73" t="s">
        <v>32</v>
      </c>
      <c r="O177" s="73" t="s">
        <v>32</v>
      </c>
      <c r="P177" s="73" t="s">
        <v>32</v>
      </c>
      <c r="Q177" s="17" t="s">
        <v>32</v>
      </c>
      <c r="R177" s="17" t="s">
        <v>32</v>
      </c>
      <c r="S177" s="17" t="s">
        <v>32</v>
      </c>
      <c r="T177" s="17" t="s">
        <v>32</v>
      </c>
      <c r="U177" s="51" t="s">
        <v>32</v>
      </c>
      <c r="V177" s="73" t="s">
        <v>32</v>
      </c>
      <c r="W177" s="73" t="s">
        <v>32</v>
      </c>
      <c r="X177" s="73" t="s">
        <v>32</v>
      </c>
      <c r="Y177" s="73" t="s">
        <v>32</v>
      </c>
      <c r="Z177" s="73" t="s">
        <v>32</v>
      </c>
      <c r="AA177" s="73" t="s">
        <v>32</v>
      </c>
      <c r="AB177" s="73" t="s">
        <v>32</v>
      </c>
      <c r="AC177" s="73" t="s">
        <v>32</v>
      </c>
      <c r="AD177" s="73" t="s">
        <v>32</v>
      </c>
      <c r="AE177" s="73" t="s">
        <v>32</v>
      </c>
      <c r="AF177" s="73" t="s">
        <v>32</v>
      </c>
      <c r="AG177" s="73" t="s">
        <v>32</v>
      </c>
      <c r="AH177" s="73" t="s">
        <v>32</v>
      </c>
      <c r="AI177" s="73" t="s">
        <v>32</v>
      </c>
      <c r="AJ177" s="73" t="s">
        <v>32</v>
      </c>
      <c r="AK177" s="73" t="s">
        <v>32</v>
      </c>
      <c r="AL177" s="73" t="s">
        <v>32</v>
      </c>
      <c r="AM177" s="73" t="s">
        <v>32</v>
      </c>
      <c r="AN177" s="73" t="s">
        <v>32</v>
      </c>
      <c r="AO177" s="73" t="s">
        <v>32</v>
      </c>
      <c r="AP177" s="73" t="s">
        <v>32</v>
      </c>
      <c r="AQ177" s="73" t="s">
        <v>32</v>
      </c>
      <c r="AR177" s="73" t="s">
        <v>32</v>
      </c>
      <c r="AS177" s="73" t="s">
        <v>32</v>
      </c>
      <c r="AT177" s="73" t="s">
        <v>32</v>
      </c>
      <c r="AU177" s="73" t="s">
        <v>32</v>
      </c>
      <c r="AV177" s="73" t="s">
        <v>32</v>
      </c>
      <c r="AW177" s="73" t="s">
        <v>32</v>
      </c>
      <c r="AX177" s="73" t="s">
        <v>32</v>
      </c>
      <c r="AY177" s="73" t="s">
        <v>32</v>
      </c>
      <c r="AZ177" s="73" t="s">
        <v>32</v>
      </c>
      <c r="BA177" s="73" t="s">
        <v>32</v>
      </c>
      <c r="BB177" s="17" t="s">
        <v>32</v>
      </c>
      <c r="BC177" s="17" t="s">
        <v>32</v>
      </c>
      <c r="BD177" s="17" t="s">
        <v>32</v>
      </c>
      <c r="BE177" s="17" t="s">
        <v>32</v>
      </c>
      <c r="BF177" s="17" t="s">
        <v>32</v>
      </c>
      <c r="BG177" s="17" t="s">
        <v>32</v>
      </c>
      <c r="BH177" s="17" t="s">
        <v>32</v>
      </c>
      <c r="BI177" s="17" t="s">
        <v>32</v>
      </c>
      <c r="BJ177" s="17" t="s">
        <v>32</v>
      </c>
      <c r="BK177" s="17" t="s">
        <v>32</v>
      </c>
      <c r="BL177" s="17" t="s">
        <v>32</v>
      </c>
      <c r="BM177" s="17" t="n">
        <f aca="false">SUM(V177:BL177)</f>
        <v>0</v>
      </c>
      <c r="BN177" s="17" t="n">
        <f aca="false">IF(BM177&lt;1,0,(SUM(V177:BL177))/((43-(COUNTIF(V177:BL177,"N/A")))))</f>
        <v>0</v>
      </c>
      <c r="BO177" s="17"/>
      <c r="BP177" s="17"/>
      <c r="BQ177" s="17"/>
    </row>
    <row r="178" customFormat="false" ht="12.75" hidden="false" customHeight="false" outlineLevel="0" collapsed="false">
      <c r="A178" s="75" t="s">
        <v>603</v>
      </c>
      <c r="B178" s="72" t="s">
        <v>605</v>
      </c>
      <c r="C178" s="73" t="s">
        <v>1602</v>
      </c>
      <c r="D178" s="73" t="s">
        <v>1591</v>
      </c>
      <c r="E178" s="73" t="s">
        <v>1594</v>
      </c>
      <c r="F178" s="73" t="s">
        <v>1607</v>
      </c>
      <c r="G178" s="73" t="s">
        <v>1597</v>
      </c>
      <c r="H178" s="73" t="s">
        <v>1594</v>
      </c>
      <c r="I178" s="73" t="s">
        <v>1610</v>
      </c>
      <c r="J178" s="73" t="s">
        <v>32</v>
      </c>
      <c r="K178" s="73" t="s">
        <v>32</v>
      </c>
      <c r="L178" s="73" t="s">
        <v>32</v>
      </c>
      <c r="M178" s="73" t="s">
        <v>32</v>
      </c>
      <c r="N178" s="73" t="s">
        <v>32</v>
      </c>
      <c r="O178" s="73" t="s">
        <v>32</v>
      </c>
      <c r="P178" s="73" t="s">
        <v>32</v>
      </c>
      <c r="Q178" s="17" t="s">
        <v>32</v>
      </c>
      <c r="R178" s="17" t="s">
        <v>32</v>
      </c>
      <c r="S178" s="17" t="s">
        <v>32</v>
      </c>
      <c r="T178" s="17" t="s">
        <v>32</v>
      </c>
      <c r="U178" s="51" t="s">
        <v>32</v>
      </c>
      <c r="V178" s="73" t="n">
        <v>0</v>
      </c>
      <c r="W178" s="73" t="s">
        <v>32</v>
      </c>
      <c r="X178" s="73" t="s">
        <v>32</v>
      </c>
      <c r="Y178" s="73" t="s">
        <v>32</v>
      </c>
      <c r="Z178" s="73" t="n">
        <v>0</v>
      </c>
      <c r="AA178" s="73" t="s">
        <v>32</v>
      </c>
      <c r="AB178" s="73" t="s">
        <v>32</v>
      </c>
      <c r="AC178" s="73" t="s">
        <v>32</v>
      </c>
      <c r="AD178" s="73" t="n">
        <v>0</v>
      </c>
      <c r="AE178" s="73" t="s">
        <v>32</v>
      </c>
      <c r="AF178" s="73" t="s">
        <v>32</v>
      </c>
      <c r="AG178" s="73" t="s">
        <v>32</v>
      </c>
      <c r="AH178" s="73" t="n">
        <v>0</v>
      </c>
      <c r="AI178" s="73" t="s">
        <v>32</v>
      </c>
      <c r="AJ178" s="73" t="s">
        <v>32</v>
      </c>
      <c r="AK178" s="73" t="n">
        <v>0</v>
      </c>
      <c r="AL178" s="73" t="s">
        <v>32</v>
      </c>
      <c r="AM178" s="73" t="s">
        <v>32</v>
      </c>
      <c r="AN178" s="73" t="n">
        <v>0</v>
      </c>
      <c r="AO178" s="73" t="s">
        <v>32</v>
      </c>
      <c r="AP178" s="73" t="s">
        <v>32</v>
      </c>
      <c r="AQ178" s="73" t="n">
        <v>0</v>
      </c>
      <c r="AR178" s="73" t="s">
        <v>32</v>
      </c>
      <c r="AS178" s="73" t="s">
        <v>32</v>
      </c>
      <c r="AT178" s="73" t="s">
        <v>32</v>
      </c>
      <c r="AU178" s="73" t="s">
        <v>32</v>
      </c>
      <c r="AV178" s="73" t="s">
        <v>32</v>
      </c>
      <c r="AW178" s="73" t="s">
        <v>32</v>
      </c>
      <c r="AX178" s="73" t="s">
        <v>32</v>
      </c>
      <c r="AY178" s="73" t="s">
        <v>32</v>
      </c>
      <c r="AZ178" s="73" t="s">
        <v>32</v>
      </c>
      <c r="BA178" s="73" t="s">
        <v>32</v>
      </c>
      <c r="BB178" s="17" t="s">
        <v>32</v>
      </c>
      <c r="BC178" s="17" t="s">
        <v>32</v>
      </c>
      <c r="BD178" s="17" t="s">
        <v>32</v>
      </c>
      <c r="BE178" s="17" t="s">
        <v>32</v>
      </c>
      <c r="BF178" s="17" t="s">
        <v>32</v>
      </c>
      <c r="BG178" s="17" t="s">
        <v>32</v>
      </c>
      <c r="BH178" s="17" t="s">
        <v>32</v>
      </c>
      <c r="BI178" s="17" t="s">
        <v>32</v>
      </c>
      <c r="BJ178" s="17" t="s">
        <v>32</v>
      </c>
      <c r="BK178" s="17" t="s">
        <v>32</v>
      </c>
      <c r="BL178" s="17" t="s">
        <v>32</v>
      </c>
      <c r="BM178" s="17" t="n">
        <f aca="false">SUM(V178:BL178)</f>
        <v>0</v>
      </c>
      <c r="BN178" s="17" t="n">
        <f aca="false">IF(BM178&lt;1,0,(SUM(V178:BL178))/((43-(COUNTIF(V178:BL178,"N/A")))))</f>
        <v>0</v>
      </c>
      <c r="BO178" s="17"/>
      <c r="BP178" s="17"/>
      <c r="BQ178" s="17"/>
    </row>
    <row r="179" customFormat="false" ht="12.75" hidden="false" customHeight="false" outlineLevel="0" collapsed="false">
      <c r="A179" s="75" t="s">
        <v>608</v>
      </c>
      <c r="B179" s="72" t="s">
        <v>605</v>
      </c>
      <c r="C179" s="73" t="s">
        <v>1607</v>
      </c>
      <c r="D179" s="73" t="s">
        <v>1607</v>
      </c>
      <c r="E179" s="73" t="s">
        <v>1704</v>
      </c>
      <c r="F179" s="73" t="s">
        <v>1594</v>
      </c>
      <c r="G179" s="73" t="s">
        <v>1591</v>
      </c>
      <c r="H179" s="73" t="s">
        <v>1702</v>
      </c>
      <c r="I179" s="73" t="s">
        <v>32</v>
      </c>
      <c r="J179" s="73" t="s">
        <v>32</v>
      </c>
      <c r="K179" s="73" t="s">
        <v>32</v>
      </c>
      <c r="L179" s="73" t="s">
        <v>32</v>
      </c>
      <c r="M179" s="73" t="s">
        <v>32</v>
      </c>
      <c r="N179" s="73" t="s">
        <v>32</v>
      </c>
      <c r="O179" s="73" t="s">
        <v>32</v>
      </c>
      <c r="P179" s="73" t="s">
        <v>32</v>
      </c>
      <c r="Q179" s="17" t="s">
        <v>32</v>
      </c>
      <c r="R179" s="17" t="s">
        <v>32</v>
      </c>
      <c r="S179" s="17" t="s">
        <v>32</v>
      </c>
      <c r="T179" s="17" t="s">
        <v>32</v>
      </c>
      <c r="U179" s="51" t="s">
        <v>32</v>
      </c>
      <c r="V179" s="73" t="n">
        <v>0</v>
      </c>
      <c r="W179" s="73" t="s">
        <v>32</v>
      </c>
      <c r="X179" s="73" t="s">
        <v>32</v>
      </c>
      <c r="Y179" s="73" t="s">
        <v>32</v>
      </c>
      <c r="Z179" s="73" t="n">
        <v>0</v>
      </c>
      <c r="AA179" s="73" t="s">
        <v>32</v>
      </c>
      <c r="AB179" s="73" t="s">
        <v>32</v>
      </c>
      <c r="AC179" s="73" t="s">
        <v>32</v>
      </c>
      <c r="AD179" s="73" t="n">
        <v>0</v>
      </c>
      <c r="AE179" s="73" t="s">
        <v>32</v>
      </c>
      <c r="AF179" s="73" t="s">
        <v>32</v>
      </c>
      <c r="AG179" s="73" t="s">
        <v>32</v>
      </c>
      <c r="AH179" s="73" t="s">
        <v>1716</v>
      </c>
      <c r="AI179" s="73" t="s">
        <v>32</v>
      </c>
      <c r="AJ179" s="73" t="s">
        <v>32</v>
      </c>
      <c r="AK179" s="73" t="n">
        <v>0</v>
      </c>
      <c r="AL179" s="73" t="s">
        <v>32</v>
      </c>
      <c r="AM179" s="73" t="s">
        <v>32</v>
      </c>
      <c r="AN179" s="73" t="n">
        <v>0</v>
      </c>
      <c r="AO179" s="73" t="s">
        <v>32</v>
      </c>
      <c r="AP179" s="73" t="s">
        <v>32</v>
      </c>
      <c r="AQ179" s="73" t="s">
        <v>32</v>
      </c>
      <c r="AR179" s="73" t="s">
        <v>32</v>
      </c>
      <c r="AS179" s="73" t="s">
        <v>32</v>
      </c>
      <c r="AT179" s="73" t="s">
        <v>32</v>
      </c>
      <c r="AU179" s="73" t="s">
        <v>32</v>
      </c>
      <c r="AV179" s="73" t="s">
        <v>32</v>
      </c>
      <c r="AW179" s="73" t="s">
        <v>32</v>
      </c>
      <c r="AX179" s="73" t="s">
        <v>32</v>
      </c>
      <c r="AY179" s="73" t="s">
        <v>32</v>
      </c>
      <c r="AZ179" s="73" t="s">
        <v>32</v>
      </c>
      <c r="BA179" s="73" t="s">
        <v>32</v>
      </c>
      <c r="BB179" s="17" t="s">
        <v>32</v>
      </c>
      <c r="BC179" s="17" t="s">
        <v>32</v>
      </c>
      <c r="BD179" s="17" t="s">
        <v>32</v>
      </c>
      <c r="BE179" s="17" t="s">
        <v>32</v>
      </c>
      <c r="BF179" s="17" t="s">
        <v>32</v>
      </c>
      <c r="BG179" s="17" t="s">
        <v>32</v>
      </c>
      <c r="BH179" s="17" t="s">
        <v>32</v>
      </c>
      <c r="BI179" s="17" t="s">
        <v>32</v>
      </c>
      <c r="BJ179" s="17" t="s">
        <v>32</v>
      </c>
      <c r="BK179" s="17" t="s">
        <v>32</v>
      </c>
      <c r="BL179" s="17" t="s">
        <v>32</v>
      </c>
      <c r="BM179" s="17" t="n">
        <f aca="false">SUM(V179:BL179)</f>
        <v>0</v>
      </c>
      <c r="BN179" s="17" t="n">
        <f aca="false">IF(BM179&lt;1,0,(SUM(V179:BL179))/((43-(COUNTIF(V179:BL179,"N/A")))))</f>
        <v>0</v>
      </c>
      <c r="BO179" s="17"/>
      <c r="BP179" s="17"/>
      <c r="BQ179" s="17"/>
    </row>
    <row r="180" customFormat="false" ht="12.75" hidden="false" customHeight="false" outlineLevel="0" collapsed="false">
      <c r="A180" s="75" t="s">
        <v>612</v>
      </c>
      <c r="B180" s="72" t="s">
        <v>595</v>
      </c>
      <c r="C180" s="73" t="s">
        <v>1591</v>
      </c>
      <c r="D180" s="73" t="s">
        <v>1602</v>
      </c>
      <c r="E180" s="73" t="s">
        <v>1596</v>
      </c>
      <c r="F180" s="73" t="s">
        <v>1702</v>
      </c>
      <c r="G180" s="73" t="s">
        <v>1588</v>
      </c>
      <c r="H180" s="73" t="s">
        <v>1592</v>
      </c>
      <c r="I180" s="73" t="s">
        <v>1703</v>
      </c>
      <c r="J180" s="73" t="s">
        <v>1703</v>
      </c>
      <c r="K180" s="73" t="s">
        <v>1587</v>
      </c>
      <c r="L180" s="73" t="s">
        <v>32</v>
      </c>
      <c r="M180" s="73" t="s">
        <v>32</v>
      </c>
      <c r="N180" s="73" t="s">
        <v>32</v>
      </c>
      <c r="O180" s="73" t="s">
        <v>32</v>
      </c>
      <c r="P180" s="73" t="s">
        <v>32</v>
      </c>
      <c r="Q180" s="17" t="s">
        <v>32</v>
      </c>
      <c r="R180" s="17" t="s">
        <v>32</v>
      </c>
      <c r="S180" s="17" t="s">
        <v>32</v>
      </c>
      <c r="T180" s="17" t="s">
        <v>32</v>
      </c>
      <c r="U180" s="51" t="s">
        <v>32</v>
      </c>
      <c r="V180" s="73" t="n">
        <v>0</v>
      </c>
      <c r="W180" s="73" t="s">
        <v>32</v>
      </c>
      <c r="X180" s="73" t="s">
        <v>32</v>
      </c>
      <c r="Y180" s="73" t="s">
        <v>32</v>
      </c>
      <c r="Z180" s="73" t="n">
        <v>1</v>
      </c>
      <c r="AA180" s="73" t="s">
        <v>32</v>
      </c>
      <c r="AB180" s="73" t="s">
        <v>32</v>
      </c>
      <c r="AC180" s="73" t="s">
        <v>32</v>
      </c>
      <c r="AD180" s="73" t="n">
        <v>3</v>
      </c>
      <c r="AE180" s="73" t="s">
        <v>32</v>
      </c>
      <c r="AF180" s="73" t="s">
        <v>32</v>
      </c>
      <c r="AG180" s="73" t="s">
        <v>32</v>
      </c>
      <c r="AH180" s="73" t="n">
        <v>4</v>
      </c>
      <c r="AI180" s="73" t="s">
        <v>32</v>
      </c>
      <c r="AJ180" s="73" t="s">
        <v>32</v>
      </c>
      <c r="AK180" s="73" t="n">
        <v>0</v>
      </c>
      <c r="AL180" s="73" t="s">
        <v>32</v>
      </c>
      <c r="AM180" s="73" t="s">
        <v>32</v>
      </c>
      <c r="AN180" s="73" t="n">
        <v>0</v>
      </c>
      <c r="AO180" s="73" t="s">
        <v>32</v>
      </c>
      <c r="AP180" s="73" t="s">
        <v>32</v>
      </c>
      <c r="AQ180" s="73" t="n">
        <v>3</v>
      </c>
      <c r="AR180" s="73" t="s">
        <v>32</v>
      </c>
      <c r="AS180" s="73" t="s">
        <v>32</v>
      </c>
      <c r="AT180" s="73" t="s">
        <v>32</v>
      </c>
      <c r="AU180" s="73" t="n">
        <v>3</v>
      </c>
      <c r="AV180" s="73" t="s">
        <v>32</v>
      </c>
      <c r="AW180" s="73" t="n">
        <v>1</v>
      </c>
      <c r="AX180" s="73" t="s">
        <v>32</v>
      </c>
      <c r="AY180" s="73" t="s">
        <v>32</v>
      </c>
      <c r="AZ180" s="73" t="s">
        <v>32</v>
      </c>
      <c r="BA180" s="73" t="s">
        <v>32</v>
      </c>
      <c r="BB180" s="17" t="s">
        <v>32</v>
      </c>
      <c r="BC180" s="17" t="s">
        <v>32</v>
      </c>
      <c r="BD180" s="17" t="s">
        <v>32</v>
      </c>
      <c r="BE180" s="17" t="s">
        <v>32</v>
      </c>
      <c r="BF180" s="17" t="s">
        <v>32</v>
      </c>
      <c r="BG180" s="17" t="s">
        <v>32</v>
      </c>
      <c r="BH180" s="17" t="s">
        <v>32</v>
      </c>
      <c r="BI180" s="17" t="s">
        <v>32</v>
      </c>
      <c r="BJ180" s="17" t="s">
        <v>32</v>
      </c>
      <c r="BK180" s="17" t="s">
        <v>32</v>
      </c>
      <c r="BL180" s="17" t="s">
        <v>32</v>
      </c>
      <c r="BM180" s="17" t="n">
        <f aca="false">SUM(V180:BL180)</f>
        <v>15</v>
      </c>
      <c r="BN180" s="17" t="n">
        <f aca="false">IF(BM180&lt;1,0,(SUM(V180:BL180))/((43-(COUNTIF(V180:BL180,"N/A")))))</f>
        <v>1.66666666666667</v>
      </c>
      <c r="BO180" s="17"/>
      <c r="BP180" s="17"/>
      <c r="BQ180" s="17"/>
    </row>
    <row r="181" customFormat="false" ht="12.75" hidden="false" customHeight="false" outlineLevel="0" collapsed="false">
      <c r="A181" s="75" t="s">
        <v>615</v>
      </c>
      <c r="B181" s="72" t="s">
        <v>595</v>
      </c>
      <c r="C181" s="73" t="s">
        <v>1591</v>
      </c>
      <c r="D181" s="73" t="s">
        <v>1591</v>
      </c>
      <c r="E181" s="73" t="s">
        <v>1591</v>
      </c>
      <c r="F181" s="73" t="s">
        <v>1591</v>
      </c>
      <c r="G181" s="73" t="s">
        <v>1702</v>
      </c>
      <c r="H181" s="73" t="s">
        <v>32</v>
      </c>
      <c r="I181" s="73" t="s">
        <v>32</v>
      </c>
      <c r="J181" s="73" t="s">
        <v>32</v>
      </c>
      <c r="K181" s="73" t="s">
        <v>32</v>
      </c>
      <c r="L181" s="73" t="s">
        <v>32</v>
      </c>
      <c r="M181" s="73" t="s">
        <v>32</v>
      </c>
      <c r="N181" s="73" t="s">
        <v>32</v>
      </c>
      <c r="O181" s="73" t="s">
        <v>32</v>
      </c>
      <c r="P181" s="73" t="s">
        <v>32</v>
      </c>
      <c r="Q181" s="17" t="s">
        <v>32</v>
      </c>
      <c r="R181" s="17" t="s">
        <v>32</v>
      </c>
      <c r="S181" s="17" t="s">
        <v>32</v>
      </c>
      <c r="T181" s="17" t="s">
        <v>32</v>
      </c>
      <c r="U181" s="51" t="s">
        <v>32</v>
      </c>
      <c r="V181" s="73" t="n">
        <v>0</v>
      </c>
      <c r="W181" s="73" t="s">
        <v>32</v>
      </c>
      <c r="X181" s="73" t="s">
        <v>32</v>
      </c>
      <c r="Y181" s="73" t="s">
        <v>32</v>
      </c>
      <c r="Z181" s="73" t="n">
        <v>0</v>
      </c>
      <c r="AA181" s="73" t="s">
        <v>32</v>
      </c>
      <c r="AB181" s="73" t="s">
        <v>32</v>
      </c>
      <c r="AC181" s="73" t="s">
        <v>32</v>
      </c>
      <c r="AD181" s="73" t="n">
        <v>0</v>
      </c>
      <c r="AE181" s="73" t="s">
        <v>32</v>
      </c>
      <c r="AF181" s="73" t="s">
        <v>32</v>
      </c>
      <c r="AG181" s="73" t="s">
        <v>32</v>
      </c>
      <c r="AH181" s="73" t="n">
        <v>0</v>
      </c>
      <c r="AI181" s="73" t="s">
        <v>32</v>
      </c>
      <c r="AJ181" s="73" t="s">
        <v>32</v>
      </c>
      <c r="AK181" s="73" t="n">
        <v>0</v>
      </c>
      <c r="AL181" s="73" t="s">
        <v>32</v>
      </c>
      <c r="AM181" s="73" t="s">
        <v>32</v>
      </c>
      <c r="AN181" s="73" t="s">
        <v>32</v>
      </c>
      <c r="AO181" s="73" t="s">
        <v>32</v>
      </c>
      <c r="AP181" s="73" t="s">
        <v>32</v>
      </c>
      <c r="AQ181" s="73" t="s">
        <v>32</v>
      </c>
      <c r="AR181" s="73" t="s">
        <v>32</v>
      </c>
      <c r="AS181" s="73" t="s">
        <v>32</v>
      </c>
      <c r="AT181" s="73" t="s">
        <v>32</v>
      </c>
      <c r="AU181" s="73" t="s">
        <v>32</v>
      </c>
      <c r="AV181" s="73" t="s">
        <v>32</v>
      </c>
      <c r="AW181" s="73" t="s">
        <v>32</v>
      </c>
      <c r="AX181" s="73" t="s">
        <v>32</v>
      </c>
      <c r="AY181" s="73" t="s">
        <v>32</v>
      </c>
      <c r="AZ181" s="73" t="s">
        <v>32</v>
      </c>
      <c r="BA181" s="73" t="s">
        <v>32</v>
      </c>
      <c r="BB181" s="17" t="s">
        <v>32</v>
      </c>
      <c r="BC181" s="17" t="s">
        <v>32</v>
      </c>
      <c r="BD181" s="17" t="s">
        <v>32</v>
      </c>
      <c r="BE181" s="17" t="s">
        <v>32</v>
      </c>
      <c r="BF181" s="17" t="s">
        <v>32</v>
      </c>
      <c r="BG181" s="17" t="s">
        <v>32</v>
      </c>
      <c r="BH181" s="17" t="s">
        <v>32</v>
      </c>
      <c r="BI181" s="17" t="s">
        <v>32</v>
      </c>
      <c r="BJ181" s="17" t="s">
        <v>32</v>
      </c>
      <c r="BK181" s="17" t="s">
        <v>32</v>
      </c>
      <c r="BL181" s="17" t="s">
        <v>32</v>
      </c>
      <c r="BM181" s="17" t="n">
        <f aca="false">SUM(V181:BL181)</f>
        <v>0</v>
      </c>
      <c r="BN181" s="17" t="n">
        <f aca="false">IF(BM181&lt;1,0,(SUM(V181:BL181))/((43-(COUNTIF(V181:BL181,"N/A")))))</f>
        <v>0</v>
      </c>
      <c r="BO181" s="17"/>
      <c r="BP181" s="17"/>
      <c r="BQ181" s="17"/>
    </row>
    <row r="182" customFormat="false" ht="12.75" hidden="false" customHeight="false" outlineLevel="0" collapsed="false">
      <c r="A182" s="75" t="s">
        <v>619</v>
      </c>
      <c r="B182" s="72" t="s">
        <v>621</v>
      </c>
      <c r="C182" s="73" t="s">
        <v>1591</v>
      </c>
      <c r="D182" s="73" t="s">
        <v>1598</v>
      </c>
      <c r="E182" s="73" t="s">
        <v>1588</v>
      </c>
      <c r="F182" s="73" t="s">
        <v>1607</v>
      </c>
      <c r="G182" s="73" t="s">
        <v>1594</v>
      </c>
      <c r="H182" s="73" t="s">
        <v>1591</v>
      </c>
      <c r="I182" s="73" t="s">
        <v>32</v>
      </c>
      <c r="J182" s="73" t="s">
        <v>32</v>
      </c>
      <c r="K182" s="73" t="s">
        <v>32</v>
      </c>
      <c r="L182" s="73" t="s">
        <v>32</v>
      </c>
      <c r="M182" s="73" t="s">
        <v>32</v>
      </c>
      <c r="N182" s="73" t="s">
        <v>32</v>
      </c>
      <c r="O182" s="73" t="s">
        <v>32</v>
      </c>
      <c r="P182" s="73" t="s">
        <v>32</v>
      </c>
      <c r="Q182" s="17" t="s">
        <v>32</v>
      </c>
      <c r="R182" s="17" t="s">
        <v>32</v>
      </c>
      <c r="S182" s="17" t="s">
        <v>32</v>
      </c>
      <c r="T182" s="17" t="s">
        <v>32</v>
      </c>
      <c r="U182" s="51" t="s">
        <v>32</v>
      </c>
      <c r="V182" s="73" t="n">
        <v>1</v>
      </c>
      <c r="W182" s="73" t="s">
        <v>32</v>
      </c>
      <c r="X182" s="73" t="s">
        <v>32</v>
      </c>
      <c r="Y182" s="73" t="s">
        <v>32</v>
      </c>
      <c r="Z182" s="73" t="s">
        <v>1716</v>
      </c>
      <c r="AA182" s="73" t="s">
        <v>32</v>
      </c>
      <c r="AB182" s="73" t="s">
        <v>32</v>
      </c>
      <c r="AC182" s="73" t="s">
        <v>32</v>
      </c>
      <c r="AD182" s="73" t="s">
        <v>1712</v>
      </c>
      <c r="AE182" s="73" t="s">
        <v>32</v>
      </c>
      <c r="AF182" s="73" t="s">
        <v>32</v>
      </c>
      <c r="AG182" s="73" t="s">
        <v>32</v>
      </c>
      <c r="AH182" s="73" t="n">
        <v>3</v>
      </c>
      <c r="AI182" s="73" t="s">
        <v>32</v>
      </c>
      <c r="AJ182" s="73" t="s">
        <v>32</v>
      </c>
      <c r="AK182" s="73" t="s">
        <v>1716</v>
      </c>
      <c r="AL182" s="73" t="s">
        <v>32</v>
      </c>
      <c r="AM182" s="73" t="s">
        <v>32</v>
      </c>
      <c r="AN182" s="73" t="n">
        <v>0</v>
      </c>
      <c r="AO182" s="73" t="s">
        <v>32</v>
      </c>
      <c r="AP182" s="73" t="s">
        <v>32</v>
      </c>
      <c r="AQ182" s="73" t="s">
        <v>32</v>
      </c>
      <c r="AR182" s="73" t="s">
        <v>32</v>
      </c>
      <c r="AS182" s="73" t="s">
        <v>32</v>
      </c>
      <c r="AT182" s="73" t="s">
        <v>32</v>
      </c>
      <c r="AU182" s="73" t="s">
        <v>32</v>
      </c>
      <c r="AV182" s="73" t="s">
        <v>32</v>
      </c>
      <c r="AW182" s="73" t="s">
        <v>32</v>
      </c>
      <c r="AX182" s="73" t="s">
        <v>32</v>
      </c>
      <c r="AY182" s="73" t="s">
        <v>32</v>
      </c>
      <c r="AZ182" s="73" t="s">
        <v>32</v>
      </c>
      <c r="BA182" s="73" t="s">
        <v>32</v>
      </c>
      <c r="BB182" s="17" t="s">
        <v>32</v>
      </c>
      <c r="BC182" s="17" t="s">
        <v>32</v>
      </c>
      <c r="BD182" s="17" t="s">
        <v>32</v>
      </c>
      <c r="BE182" s="17" t="s">
        <v>32</v>
      </c>
      <c r="BF182" s="17" t="s">
        <v>32</v>
      </c>
      <c r="BG182" s="17" t="s">
        <v>32</v>
      </c>
      <c r="BH182" s="17" t="s">
        <v>32</v>
      </c>
      <c r="BI182" s="17" t="s">
        <v>32</v>
      </c>
      <c r="BJ182" s="17" t="s">
        <v>32</v>
      </c>
      <c r="BK182" s="17" t="s">
        <v>32</v>
      </c>
      <c r="BL182" s="17" t="s">
        <v>32</v>
      </c>
      <c r="BM182" s="17" t="n">
        <f aca="false">SUM(V182:BL182)</f>
        <v>4</v>
      </c>
      <c r="BN182" s="17" t="n">
        <f aca="false">IF(BM182&lt;1,0,(SUM(V182:BL182))/((43-(COUNTIF(V182:BL182,"N/A")))))</f>
        <v>0.666666666666667</v>
      </c>
      <c r="BO182" s="17"/>
      <c r="BP182" s="17"/>
      <c r="BQ182" s="17"/>
    </row>
    <row r="183" customFormat="false" ht="12.75" hidden="false" customHeight="false" outlineLevel="0" collapsed="false">
      <c r="A183" s="75" t="s">
        <v>623</v>
      </c>
      <c r="B183" s="72" t="s">
        <v>621</v>
      </c>
      <c r="C183" s="73" t="s">
        <v>1594</v>
      </c>
      <c r="D183" s="73" t="s">
        <v>1591</v>
      </c>
      <c r="E183" s="73" t="s">
        <v>1602</v>
      </c>
      <c r="F183" s="73" t="s">
        <v>1702</v>
      </c>
      <c r="G183" s="73" t="s">
        <v>1594</v>
      </c>
      <c r="H183" s="73" t="s">
        <v>1591</v>
      </c>
      <c r="I183" s="73" t="s">
        <v>1591</v>
      </c>
      <c r="J183" s="73" t="s">
        <v>1591</v>
      </c>
      <c r="K183" s="73" t="s">
        <v>1598</v>
      </c>
      <c r="L183" s="73" t="s">
        <v>1607</v>
      </c>
      <c r="M183" s="73" t="s">
        <v>1594</v>
      </c>
      <c r="N183" s="73" t="s">
        <v>1594</v>
      </c>
      <c r="O183" s="73" t="s">
        <v>32</v>
      </c>
      <c r="P183" s="73" t="s">
        <v>32</v>
      </c>
      <c r="Q183" s="17" t="s">
        <v>32</v>
      </c>
      <c r="R183" s="17" t="s">
        <v>32</v>
      </c>
      <c r="S183" s="17" t="s">
        <v>32</v>
      </c>
      <c r="T183" s="17" t="s">
        <v>32</v>
      </c>
      <c r="U183" s="51" t="s">
        <v>32</v>
      </c>
      <c r="V183" s="73" t="n">
        <v>4</v>
      </c>
      <c r="W183" s="73" t="s">
        <v>32</v>
      </c>
      <c r="X183" s="73" t="s">
        <v>32</v>
      </c>
      <c r="Y183" s="73" t="s">
        <v>32</v>
      </c>
      <c r="Z183" s="73" t="n">
        <v>4</v>
      </c>
      <c r="AA183" s="73" t="s">
        <v>32</v>
      </c>
      <c r="AB183" s="73" t="s">
        <v>32</v>
      </c>
      <c r="AC183" s="73" t="s">
        <v>32</v>
      </c>
      <c r="AD183" s="73" t="n">
        <v>4</v>
      </c>
      <c r="AE183" s="73" t="s">
        <v>32</v>
      </c>
      <c r="AF183" s="73" t="s">
        <v>32</v>
      </c>
      <c r="AG183" s="73" t="s">
        <v>32</v>
      </c>
      <c r="AH183" s="73" t="n">
        <v>0</v>
      </c>
      <c r="AI183" s="73" t="s">
        <v>32</v>
      </c>
      <c r="AJ183" s="73" t="s">
        <v>32</v>
      </c>
      <c r="AK183" s="73" t="n">
        <v>4</v>
      </c>
      <c r="AL183" s="73" t="s">
        <v>32</v>
      </c>
      <c r="AM183" s="73" t="s">
        <v>32</v>
      </c>
      <c r="AN183" s="73" t="n">
        <v>0</v>
      </c>
      <c r="AO183" s="73" t="s">
        <v>32</v>
      </c>
      <c r="AP183" s="73" t="s">
        <v>32</v>
      </c>
      <c r="AQ183" s="73" t="n">
        <v>0</v>
      </c>
      <c r="AR183" s="73" t="s">
        <v>32</v>
      </c>
      <c r="AS183" s="73" t="s">
        <v>32</v>
      </c>
      <c r="AT183" s="73" t="s">
        <v>32</v>
      </c>
      <c r="AU183" s="73" t="n">
        <v>0</v>
      </c>
      <c r="AV183" s="73" t="s">
        <v>32</v>
      </c>
      <c r="AW183" s="73" t="s">
        <v>1716</v>
      </c>
      <c r="AX183" s="73" t="s">
        <v>32</v>
      </c>
      <c r="AY183" s="73" t="s">
        <v>32</v>
      </c>
      <c r="AZ183" s="73" t="n">
        <v>0</v>
      </c>
      <c r="BA183" s="73" t="s">
        <v>32</v>
      </c>
      <c r="BB183" s="17" t="n">
        <v>0</v>
      </c>
      <c r="BC183" s="17" t="s">
        <v>32</v>
      </c>
      <c r="BD183" s="17" t="n">
        <v>0</v>
      </c>
      <c r="BE183" s="17" t="s">
        <v>32</v>
      </c>
      <c r="BF183" s="17" t="s">
        <v>32</v>
      </c>
      <c r="BG183" s="17" t="s">
        <v>32</v>
      </c>
      <c r="BH183" s="17" t="s">
        <v>32</v>
      </c>
      <c r="BI183" s="17" t="s">
        <v>32</v>
      </c>
      <c r="BJ183" s="17" t="s">
        <v>32</v>
      </c>
      <c r="BK183" s="17" t="s">
        <v>32</v>
      </c>
      <c r="BL183" s="17" t="s">
        <v>32</v>
      </c>
      <c r="BM183" s="17" t="n">
        <f aca="false">SUM(V183:BL183)</f>
        <v>16</v>
      </c>
      <c r="BN183" s="17" t="n">
        <f aca="false">IF(BM183&lt;1,0,(SUM(V183:BL183))/((43-(COUNTIF(V183:BL183,"N/A")))))</f>
        <v>1.33333333333333</v>
      </c>
      <c r="BO183" s="17"/>
      <c r="BP183" s="17"/>
      <c r="BQ183" s="17"/>
    </row>
    <row r="184" customFormat="false" ht="12.75" hidden="false" customHeight="false" outlineLevel="0" collapsed="false">
      <c r="A184" s="75" t="s">
        <v>626</v>
      </c>
      <c r="B184" s="72" t="s">
        <v>595</v>
      </c>
      <c r="C184" s="73" t="s">
        <v>1597</v>
      </c>
      <c r="D184" s="73" t="s">
        <v>1594</v>
      </c>
      <c r="E184" s="73" t="s">
        <v>1594</v>
      </c>
      <c r="F184" s="73" t="s">
        <v>1591</v>
      </c>
      <c r="G184" s="73" t="s">
        <v>1591</v>
      </c>
      <c r="H184" s="73" t="s">
        <v>1699</v>
      </c>
      <c r="I184" s="73" t="s">
        <v>32</v>
      </c>
      <c r="J184" s="73" t="s">
        <v>32</v>
      </c>
      <c r="K184" s="73" t="s">
        <v>32</v>
      </c>
      <c r="L184" s="73" t="s">
        <v>32</v>
      </c>
      <c r="M184" s="73" t="s">
        <v>32</v>
      </c>
      <c r="N184" s="73" t="s">
        <v>32</v>
      </c>
      <c r="O184" s="73" t="s">
        <v>32</v>
      </c>
      <c r="P184" s="73" t="s">
        <v>32</v>
      </c>
      <c r="Q184" s="17" t="s">
        <v>32</v>
      </c>
      <c r="R184" s="17" t="s">
        <v>32</v>
      </c>
      <c r="S184" s="17" t="s">
        <v>32</v>
      </c>
      <c r="T184" s="17" t="s">
        <v>32</v>
      </c>
      <c r="U184" s="51" t="s">
        <v>32</v>
      </c>
      <c r="V184" s="73" t="n">
        <v>2</v>
      </c>
      <c r="W184" s="73" t="s">
        <v>32</v>
      </c>
      <c r="X184" s="73" t="s">
        <v>32</v>
      </c>
      <c r="Y184" s="73" t="s">
        <v>32</v>
      </c>
      <c r="Z184" s="73" t="n">
        <v>0</v>
      </c>
      <c r="AA184" s="73" t="s">
        <v>32</v>
      </c>
      <c r="AB184" s="73" t="s">
        <v>32</v>
      </c>
      <c r="AC184" s="73" t="s">
        <v>32</v>
      </c>
      <c r="AD184" s="73" t="n">
        <v>5</v>
      </c>
      <c r="AE184" s="73" t="s">
        <v>32</v>
      </c>
      <c r="AF184" s="73" t="s">
        <v>32</v>
      </c>
      <c r="AG184" s="73" t="s">
        <v>32</v>
      </c>
      <c r="AH184" s="73" t="n">
        <v>0</v>
      </c>
      <c r="AI184" s="73" t="s">
        <v>32</v>
      </c>
      <c r="AJ184" s="73" t="s">
        <v>32</v>
      </c>
      <c r="AK184" s="73" t="s">
        <v>1712</v>
      </c>
      <c r="AL184" s="73" t="s">
        <v>32</v>
      </c>
      <c r="AM184" s="73" t="s">
        <v>32</v>
      </c>
      <c r="AN184" s="73" t="s">
        <v>1712</v>
      </c>
      <c r="AO184" s="73" t="s">
        <v>32</v>
      </c>
      <c r="AP184" s="73" t="s">
        <v>32</v>
      </c>
      <c r="AQ184" s="73" t="s">
        <v>32</v>
      </c>
      <c r="AR184" s="73" t="s">
        <v>32</v>
      </c>
      <c r="AS184" s="73" t="s">
        <v>32</v>
      </c>
      <c r="AT184" s="73" t="s">
        <v>32</v>
      </c>
      <c r="AU184" s="73" t="s">
        <v>32</v>
      </c>
      <c r="AV184" s="73" t="s">
        <v>32</v>
      </c>
      <c r="AW184" s="73" t="s">
        <v>32</v>
      </c>
      <c r="AX184" s="73" t="s">
        <v>32</v>
      </c>
      <c r="AY184" s="73" t="s">
        <v>32</v>
      </c>
      <c r="AZ184" s="73" t="s">
        <v>32</v>
      </c>
      <c r="BA184" s="73" t="s">
        <v>32</v>
      </c>
      <c r="BB184" s="17" t="s">
        <v>32</v>
      </c>
      <c r="BC184" s="17" t="s">
        <v>32</v>
      </c>
      <c r="BD184" s="17" t="s">
        <v>32</v>
      </c>
      <c r="BE184" s="17" t="s">
        <v>32</v>
      </c>
      <c r="BF184" s="17" t="s">
        <v>32</v>
      </c>
      <c r="BG184" s="17" t="s">
        <v>32</v>
      </c>
      <c r="BH184" s="17" t="s">
        <v>32</v>
      </c>
      <c r="BI184" s="17" t="s">
        <v>32</v>
      </c>
      <c r="BJ184" s="17" t="s">
        <v>32</v>
      </c>
      <c r="BK184" s="17" t="s">
        <v>32</v>
      </c>
      <c r="BL184" s="17" t="s">
        <v>32</v>
      </c>
      <c r="BM184" s="17" t="n">
        <f aca="false">SUM(V184:BL184)</f>
        <v>7</v>
      </c>
      <c r="BN184" s="17" t="n">
        <f aca="false">IF(BM184&lt;1,0,(SUM(V184:BL184))/((43-(COUNTIF(V184:BL184,"N/A")))))</f>
        <v>1.16666666666667</v>
      </c>
      <c r="BO184" s="17"/>
      <c r="BP184" s="17"/>
      <c r="BQ184" s="17"/>
    </row>
    <row r="185" customFormat="false" ht="12.75" hidden="false" customHeight="false" outlineLevel="0" collapsed="false">
      <c r="A185" s="75" t="s">
        <v>629</v>
      </c>
      <c r="B185" s="72" t="s">
        <v>631</v>
      </c>
      <c r="C185" s="73" t="s">
        <v>32</v>
      </c>
      <c r="D185" s="73" t="s">
        <v>32</v>
      </c>
      <c r="E185" s="73" t="s">
        <v>32</v>
      </c>
      <c r="F185" s="73" t="s">
        <v>32</v>
      </c>
      <c r="G185" s="73" t="s">
        <v>32</v>
      </c>
      <c r="H185" s="73" t="s">
        <v>32</v>
      </c>
      <c r="I185" s="73" t="s">
        <v>32</v>
      </c>
      <c r="J185" s="73" t="s">
        <v>32</v>
      </c>
      <c r="K185" s="73" t="s">
        <v>32</v>
      </c>
      <c r="L185" s="73" t="s">
        <v>32</v>
      </c>
      <c r="M185" s="73" t="s">
        <v>32</v>
      </c>
      <c r="N185" s="73" t="s">
        <v>32</v>
      </c>
      <c r="O185" s="73" t="s">
        <v>32</v>
      </c>
      <c r="P185" s="73" t="s">
        <v>32</v>
      </c>
      <c r="Q185" s="17" t="s">
        <v>32</v>
      </c>
      <c r="R185" s="17" t="s">
        <v>32</v>
      </c>
      <c r="S185" s="17" t="s">
        <v>32</v>
      </c>
      <c r="T185" s="17" t="s">
        <v>32</v>
      </c>
      <c r="U185" s="51" t="s">
        <v>32</v>
      </c>
      <c r="V185" s="73" t="s">
        <v>32</v>
      </c>
      <c r="W185" s="73" t="s">
        <v>32</v>
      </c>
      <c r="X185" s="73" t="s">
        <v>32</v>
      </c>
      <c r="Y185" s="73" t="s">
        <v>32</v>
      </c>
      <c r="Z185" s="73" t="s">
        <v>32</v>
      </c>
      <c r="AA185" s="73" t="s">
        <v>32</v>
      </c>
      <c r="AB185" s="73" t="s">
        <v>32</v>
      </c>
      <c r="AC185" s="73" t="s">
        <v>32</v>
      </c>
      <c r="AD185" s="73" t="s">
        <v>32</v>
      </c>
      <c r="AE185" s="73" t="s">
        <v>32</v>
      </c>
      <c r="AF185" s="73" t="s">
        <v>32</v>
      </c>
      <c r="AG185" s="73" t="s">
        <v>32</v>
      </c>
      <c r="AH185" s="73" t="s">
        <v>32</v>
      </c>
      <c r="AI185" s="73" t="s">
        <v>32</v>
      </c>
      <c r="AJ185" s="73" t="s">
        <v>32</v>
      </c>
      <c r="AK185" s="73" t="s">
        <v>32</v>
      </c>
      <c r="AL185" s="73" t="s">
        <v>32</v>
      </c>
      <c r="AM185" s="73" t="s">
        <v>32</v>
      </c>
      <c r="AN185" s="73" t="s">
        <v>32</v>
      </c>
      <c r="AO185" s="73" t="s">
        <v>32</v>
      </c>
      <c r="AP185" s="73" t="s">
        <v>32</v>
      </c>
      <c r="AQ185" s="73" t="s">
        <v>32</v>
      </c>
      <c r="AR185" s="73" t="s">
        <v>32</v>
      </c>
      <c r="AS185" s="73" t="s">
        <v>32</v>
      </c>
      <c r="AT185" s="73" t="s">
        <v>32</v>
      </c>
      <c r="AU185" s="73" t="s">
        <v>32</v>
      </c>
      <c r="AV185" s="73" t="s">
        <v>32</v>
      </c>
      <c r="AW185" s="73" t="s">
        <v>32</v>
      </c>
      <c r="AX185" s="73" t="s">
        <v>32</v>
      </c>
      <c r="AY185" s="73" t="s">
        <v>32</v>
      </c>
      <c r="AZ185" s="73" t="s">
        <v>32</v>
      </c>
      <c r="BA185" s="73" t="s">
        <v>32</v>
      </c>
      <c r="BB185" s="17" t="s">
        <v>32</v>
      </c>
      <c r="BC185" s="17" t="s">
        <v>32</v>
      </c>
      <c r="BD185" s="17" t="s">
        <v>32</v>
      </c>
      <c r="BE185" s="17" t="s">
        <v>32</v>
      </c>
      <c r="BF185" s="17" t="s">
        <v>32</v>
      </c>
      <c r="BG185" s="17" t="s">
        <v>32</v>
      </c>
      <c r="BH185" s="17" t="s">
        <v>32</v>
      </c>
      <c r="BI185" s="17" t="s">
        <v>32</v>
      </c>
      <c r="BJ185" s="17" t="s">
        <v>32</v>
      </c>
      <c r="BK185" s="17" t="s">
        <v>32</v>
      </c>
      <c r="BL185" s="17" t="s">
        <v>32</v>
      </c>
      <c r="BM185" s="17" t="n">
        <f aca="false">SUM(V185:BL185)</f>
        <v>0</v>
      </c>
      <c r="BN185" s="17" t="n">
        <f aca="false">IF(BM185&lt;1,0,(SUM(V185:BL185))/((43-(COUNTIF(V185:BL185,"N/A")))))</f>
        <v>0</v>
      </c>
      <c r="BO185" s="17"/>
      <c r="BP185" s="17"/>
      <c r="BQ185" s="17"/>
    </row>
    <row r="186" customFormat="false" ht="12.75" hidden="false" customHeight="false" outlineLevel="0" collapsed="false">
      <c r="A186" s="75" t="s">
        <v>632</v>
      </c>
      <c r="B186" s="72" t="s">
        <v>631</v>
      </c>
      <c r="C186" s="73" t="s">
        <v>32</v>
      </c>
      <c r="D186" s="73" t="s">
        <v>32</v>
      </c>
      <c r="E186" s="73" t="s">
        <v>32</v>
      </c>
      <c r="F186" s="73" t="s">
        <v>32</v>
      </c>
      <c r="G186" s="73" t="s">
        <v>32</v>
      </c>
      <c r="H186" s="73" t="s">
        <v>32</v>
      </c>
      <c r="I186" s="73" t="s">
        <v>32</v>
      </c>
      <c r="J186" s="73" t="s">
        <v>32</v>
      </c>
      <c r="K186" s="73" t="s">
        <v>32</v>
      </c>
      <c r="L186" s="73" t="s">
        <v>32</v>
      </c>
      <c r="M186" s="73" t="s">
        <v>32</v>
      </c>
      <c r="N186" s="73" t="s">
        <v>32</v>
      </c>
      <c r="O186" s="73" t="s">
        <v>32</v>
      </c>
      <c r="P186" s="73" t="s">
        <v>32</v>
      </c>
      <c r="Q186" s="17" t="s">
        <v>32</v>
      </c>
      <c r="R186" s="17" t="s">
        <v>32</v>
      </c>
      <c r="S186" s="17" t="s">
        <v>32</v>
      </c>
      <c r="T186" s="17" t="s">
        <v>32</v>
      </c>
      <c r="U186" s="51" t="s">
        <v>32</v>
      </c>
      <c r="V186" s="73" t="s">
        <v>32</v>
      </c>
      <c r="W186" s="73" t="s">
        <v>32</v>
      </c>
      <c r="X186" s="73" t="s">
        <v>32</v>
      </c>
      <c r="Y186" s="73" t="s">
        <v>32</v>
      </c>
      <c r="Z186" s="73" t="s">
        <v>32</v>
      </c>
      <c r="AA186" s="73" t="s">
        <v>32</v>
      </c>
      <c r="AB186" s="73" t="s">
        <v>32</v>
      </c>
      <c r="AC186" s="73" t="s">
        <v>32</v>
      </c>
      <c r="AD186" s="73" t="s">
        <v>32</v>
      </c>
      <c r="AE186" s="73" t="s">
        <v>32</v>
      </c>
      <c r="AF186" s="73" t="s">
        <v>32</v>
      </c>
      <c r="AG186" s="73" t="s">
        <v>32</v>
      </c>
      <c r="AH186" s="73" t="s">
        <v>32</v>
      </c>
      <c r="AI186" s="73" t="s">
        <v>32</v>
      </c>
      <c r="AJ186" s="73" t="s">
        <v>32</v>
      </c>
      <c r="AK186" s="73" t="s">
        <v>32</v>
      </c>
      <c r="AL186" s="73" t="s">
        <v>32</v>
      </c>
      <c r="AM186" s="73" t="s">
        <v>32</v>
      </c>
      <c r="AN186" s="73" t="s">
        <v>32</v>
      </c>
      <c r="AO186" s="73" t="s">
        <v>32</v>
      </c>
      <c r="AP186" s="73" t="s">
        <v>32</v>
      </c>
      <c r="AQ186" s="73" t="s">
        <v>32</v>
      </c>
      <c r="AR186" s="73" t="s">
        <v>32</v>
      </c>
      <c r="AS186" s="73" t="s">
        <v>32</v>
      </c>
      <c r="AT186" s="73" t="s">
        <v>32</v>
      </c>
      <c r="AU186" s="73" t="s">
        <v>32</v>
      </c>
      <c r="AV186" s="73" t="s">
        <v>32</v>
      </c>
      <c r="AW186" s="73" t="s">
        <v>32</v>
      </c>
      <c r="AX186" s="73" t="s">
        <v>32</v>
      </c>
      <c r="AY186" s="73" t="s">
        <v>32</v>
      </c>
      <c r="AZ186" s="73" t="s">
        <v>32</v>
      </c>
      <c r="BA186" s="73" t="s">
        <v>32</v>
      </c>
      <c r="BB186" s="17" t="s">
        <v>32</v>
      </c>
      <c r="BC186" s="17" t="s">
        <v>32</v>
      </c>
      <c r="BD186" s="17" t="s">
        <v>32</v>
      </c>
      <c r="BE186" s="17" t="s">
        <v>32</v>
      </c>
      <c r="BF186" s="17" t="s">
        <v>32</v>
      </c>
      <c r="BG186" s="17" t="s">
        <v>32</v>
      </c>
      <c r="BH186" s="17" t="s">
        <v>32</v>
      </c>
      <c r="BI186" s="17" t="s">
        <v>32</v>
      </c>
      <c r="BJ186" s="17" t="s">
        <v>32</v>
      </c>
      <c r="BK186" s="17" t="s">
        <v>32</v>
      </c>
      <c r="BL186" s="17" t="s">
        <v>32</v>
      </c>
      <c r="BM186" s="17" t="n">
        <f aca="false">SUM(V186:BL186)</f>
        <v>0</v>
      </c>
      <c r="BN186" s="17" t="n">
        <f aca="false">IF(BM186&lt;1,0,(SUM(V186:BL186))/((43-(COUNTIF(V186:BL186,"N/A")))))</f>
        <v>0</v>
      </c>
      <c r="BO186" s="17"/>
      <c r="BP186" s="17"/>
      <c r="BQ186" s="17"/>
    </row>
    <row r="187" customFormat="false" ht="12.75" hidden="false" customHeight="false" outlineLevel="0" collapsed="false">
      <c r="A187" s="75" t="s">
        <v>634</v>
      </c>
      <c r="B187" s="72" t="s">
        <v>631</v>
      </c>
      <c r="C187" s="73" t="s">
        <v>32</v>
      </c>
      <c r="D187" s="73" t="s">
        <v>32</v>
      </c>
      <c r="E187" s="73" t="s">
        <v>32</v>
      </c>
      <c r="F187" s="73" t="s">
        <v>32</v>
      </c>
      <c r="G187" s="73" t="s">
        <v>32</v>
      </c>
      <c r="H187" s="73" t="s">
        <v>32</v>
      </c>
      <c r="I187" s="73" t="s">
        <v>32</v>
      </c>
      <c r="J187" s="73" t="s">
        <v>32</v>
      </c>
      <c r="K187" s="73" t="s">
        <v>32</v>
      </c>
      <c r="L187" s="73" t="s">
        <v>32</v>
      </c>
      <c r="M187" s="73" t="s">
        <v>32</v>
      </c>
      <c r="N187" s="73" t="s">
        <v>32</v>
      </c>
      <c r="O187" s="73" t="s">
        <v>32</v>
      </c>
      <c r="P187" s="73" t="s">
        <v>32</v>
      </c>
      <c r="Q187" s="17" t="s">
        <v>32</v>
      </c>
      <c r="R187" s="17" t="s">
        <v>32</v>
      </c>
      <c r="S187" s="17" t="s">
        <v>32</v>
      </c>
      <c r="T187" s="17" t="s">
        <v>32</v>
      </c>
      <c r="U187" s="51" t="s">
        <v>32</v>
      </c>
      <c r="V187" s="73" t="s">
        <v>32</v>
      </c>
      <c r="W187" s="73" t="s">
        <v>32</v>
      </c>
      <c r="X187" s="73" t="s">
        <v>32</v>
      </c>
      <c r="Y187" s="73" t="s">
        <v>32</v>
      </c>
      <c r="Z187" s="73" t="s">
        <v>32</v>
      </c>
      <c r="AA187" s="73" t="s">
        <v>32</v>
      </c>
      <c r="AB187" s="73" t="s">
        <v>32</v>
      </c>
      <c r="AC187" s="73" t="s">
        <v>32</v>
      </c>
      <c r="AD187" s="73" t="s">
        <v>32</v>
      </c>
      <c r="AE187" s="73" t="s">
        <v>32</v>
      </c>
      <c r="AF187" s="73" t="s">
        <v>32</v>
      </c>
      <c r="AG187" s="73" t="s">
        <v>32</v>
      </c>
      <c r="AH187" s="73" t="s">
        <v>32</v>
      </c>
      <c r="AI187" s="73" t="s">
        <v>32</v>
      </c>
      <c r="AJ187" s="73" t="s">
        <v>32</v>
      </c>
      <c r="AK187" s="73" t="s">
        <v>32</v>
      </c>
      <c r="AL187" s="73" t="s">
        <v>32</v>
      </c>
      <c r="AM187" s="73" t="s">
        <v>32</v>
      </c>
      <c r="AN187" s="73" t="s">
        <v>32</v>
      </c>
      <c r="AO187" s="73" t="s">
        <v>32</v>
      </c>
      <c r="AP187" s="73" t="s">
        <v>32</v>
      </c>
      <c r="AQ187" s="73" t="s">
        <v>32</v>
      </c>
      <c r="AR187" s="73" t="s">
        <v>32</v>
      </c>
      <c r="AS187" s="73" t="s">
        <v>32</v>
      </c>
      <c r="AT187" s="73" t="s">
        <v>32</v>
      </c>
      <c r="AU187" s="73" t="s">
        <v>32</v>
      </c>
      <c r="AV187" s="73" t="s">
        <v>32</v>
      </c>
      <c r="AW187" s="73" t="s">
        <v>32</v>
      </c>
      <c r="AX187" s="73" t="s">
        <v>32</v>
      </c>
      <c r="AY187" s="73" t="s">
        <v>32</v>
      </c>
      <c r="AZ187" s="73" t="s">
        <v>32</v>
      </c>
      <c r="BA187" s="73" t="s">
        <v>32</v>
      </c>
      <c r="BB187" s="17" t="s">
        <v>32</v>
      </c>
      <c r="BC187" s="17" t="s">
        <v>32</v>
      </c>
      <c r="BD187" s="17" t="s">
        <v>32</v>
      </c>
      <c r="BE187" s="17" t="s">
        <v>32</v>
      </c>
      <c r="BF187" s="17" t="s">
        <v>32</v>
      </c>
      <c r="BG187" s="17" t="s">
        <v>32</v>
      </c>
      <c r="BH187" s="17" t="s">
        <v>32</v>
      </c>
      <c r="BI187" s="17" t="s">
        <v>32</v>
      </c>
      <c r="BJ187" s="17" t="s">
        <v>32</v>
      </c>
      <c r="BK187" s="17" t="s">
        <v>32</v>
      </c>
      <c r="BL187" s="17" t="s">
        <v>32</v>
      </c>
      <c r="BM187" s="17" t="n">
        <f aca="false">SUM(V187:BL187)</f>
        <v>0</v>
      </c>
      <c r="BN187" s="17" t="n">
        <f aca="false">IF(BM187&lt;1,0,(SUM(V187:BL187))/((43-(COUNTIF(V187:BL187,"N/A")))))</f>
        <v>0</v>
      </c>
      <c r="BO187" s="17"/>
      <c r="BP187" s="17"/>
      <c r="BQ187" s="17"/>
    </row>
    <row r="188" customFormat="false" ht="12.75" hidden="false" customHeight="false" outlineLevel="0" collapsed="false">
      <c r="A188" s="75" t="s">
        <v>636</v>
      </c>
      <c r="B188" s="72" t="s">
        <v>631</v>
      </c>
      <c r="C188" s="73" t="s">
        <v>32</v>
      </c>
      <c r="D188" s="73" t="s">
        <v>32</v>
      </c>
      <c r="E188" s="73" t="s">
        <v>32</v>
      </c>
      <c r="F188" s="73" t="s">
        <v>32</v>
      </c>
      <c r="G188" s="73" t="s">
        <v>32</v>
      </c>
      <c r="H188" s="73" t="s">
        <v>32</v>
      </c>
      <c r="I188" s="73" t="s">
        <v>32</v>
      </c>
      <c r="J188" s="73" t="s">
        <v>32</v>
      </c>
      <c r="K188" s="73" t="s">
        <v>32</v>
      </c>
      <c r="L188" s="73" t="s">
        <v>32</v>
      </c>
      <c r="M188" s="73" t="s">
        <v>32</v>
      </c>
      <c r="N188" s="73" t="s">
        <v>32</v>
      </c>
      <c r="O188" s="73" t="s">
        <v>32</v>
      </c>
      <c r="P188" s="73" t="s">
        <v>32</v>
      </c>
      <c r="Q188" s="17" t="s">
        <v>32</v>
      </c>
      <c r="R188" s="17" t="s">
        <v>32</v>
      </c>
      <c r="S188" s="17" t="s">
        <v>32</v>
      </c>
      <c r="T188" s="17" t="s">
        <v>32</v>
      </c>
      <c r="U188" s="51" t="s">
        <v>32</v>
      </c>
      <c r="V188" s="73" t="s">
        <v>32</v>
      </c>
      <c r="W188" s="73" t="s">
        <v>32</v>
      </c>
      <c r="X188" s="73" t="s">
        <v>32</v>
      </c>
      <c r="Y188" s="73" t="s">
        <v>32</v>
      </c>
      <c r="Z188" s="73" t="s">
        <v>32</v>
      </c>
      <c r="AA188" s="73" t="s">
        <v>32</v>
      </c>
      <c r="AB188" s="73" t="s">
        <v>32</v>
      </c>
      <c r="AC188" s="73" t="s">
        <v>32</v>
      </c>
      <c r="AD188" s="73" t="s">
        <v>32</v>
      </c>
      <c r="AE188" s="73" t="s">
        <v>32</v>
      </c>
      <c r="AF188" s="73" t="s">
        <v>32</v>
      </c>
      <c r="AG188" s="73" t="s">
        <v>32</v>
      </c>
      <c r="AH188" s="73" t="s">
        <v>32</v>
      </c>
      <c r="AI188" s="73" t="s">
        <v>32</v>
      </c>
      <c r="AJ188" s="73" t="s">
        <v>32</v>
      </c>
      <c r="AK188" s="73" t="s">
        <v>32</v>
      </c>
      <c r="AL188" s="73" t="s">
        <v>32</v>
      </c>
      <c r="AM188" s="73" t="s">
        <v>32</v>
      </c>
      <c r="AN188" s="73" t="s">
        <v>32</v>
      </c>
      <c r="AO188" s="73" t="s">
        <v>32</v>
      </c>
      <c r="AP188" s="73" t="s">
        <v>32</v>
      </c>
      <c r="AQ188" s="73" t="s">
        <v>32</v>
      </c>
      <c r="AR188" s="73" t="s">
        <v>32</v>
      </c>
      <c r="AS188" s="73" t="s">
        <v>32</v>
      </c>
      <c r="AT188" s="73" t="s">
        <v>32</v>
      </c>
      <c r="AU188" s="73" t="s">
        <v>32</v>
      </c>
      <c r="AV188" s="73" t="s">
        <v>32</v>
      </c>
      <c r="AW188" s="73" t="s">
        <v>32</v>
      </c>
      <c r="AX188" s="73" t="s">
        <v>32</v>
      </c>
      <c r="AY188" s="73" t="s">
        <v>32</v>
      </c>
      <c r="AZ188" s="73" t="s">
        <v>32</v>
      </c>
      <c r="BA188" s="73" t="s">
        <v>32</v>
      </c>
      <c r="BB188" s="17" t="s">
        <v>32</v>
      </c>
      <c r="BC188" s="17" t="s">
        <v>32</v>
      </c>
      <c r="BD188" s="17" t="s">
        <v>32</v>
      </c>
      <c r="BE188" s="17" t="s">
        <v>32</v>
      </c>
      <c r="BF188" s="17" t="s">
        <v>32</v>
      </c>
      <c r="BG188" s="17" t="s">
        <v>32</v>
      </c>
      <c r="BH188" s="17" t="s">
        <v>32</v>
      </c>
      <c r="BI188" s="17" t="s">
        <v>32</v>
      </c>
      <c r="BJ188" s="17" t="s">
        <v>32</v>
      </c>
      <c r="BK188" s="17" t="s">
        <v>32</v>
      </c>
      <c r="BL188" s="17" t="s">
        <v>32</v>
      </c>
      <c r="BM188" s="17" t="n">
        <f aca="false">SUM(V188:BL188)</f>
        <v>0</v>
      </c>
      <c r="BN188" s="17" t="n">
        <f aca="false">IF(BM188&lt;1,0,(SUM(V188:BL188))/((43-(COUNTIF(V188:BL188,"N/A")))))</f>
        <v>0</v>
      </c>
      <c r="BO188" s="17"/>
      <c r="BP188" s="17"/>
      <c r="BQ188" s="17"/>
    </row>
    <row r="189" customFormat="false" ht="12.75" hidden="false" customHeight="false" outlineLevel="0" collapsed="false">
      <c r="A189" s="75" t="s">
        <v>638</v>
      </c>
      <c r="B189" s="72" t="s">
        <v>631</v>
      </c>
      <c r="C189" s="73" t="s">
        <v>1607</v>
      </c>
      <c r="D189" s="73" t="s">
        <v>32</v>
      </c>
      <c r="E189" s="73" t="s">
        <v>32</v>
      </c>
      <c r="F189" s="73" t="s">
        <v>32</v>
      </c>
      <c r="G189" s="73" t="s">
        <v>32</v>
      </c>
      <c r="H189" s="73" t="s">
        <v>32</v>
      </c>
      <c r="I189" s="73" t="s">
        <v>32</v>
      </c>
      <c r="J189" s="73" t="s">
        <v>32</v>
      </c>
      <c r="K189" s="73" t="s">
        <v>32</v>
      </c>
      <c r="L189" s="73" t="s">
        <v>32</v>
      </c>
      <c r="M189" s="73" t="s">
        <v>32</v>
      </c>
      <c r="N189" s="73" t="s">
        <v>32</v>
      </c>
      <c r="O189" s="73" t="s">
        <v>32</v>
      </c>
      <c r="P189" s="73" t="s">
        <v>32</v>
      </c>
      <c r="Q189" s="17" t="s">
        <v>32</v>
      </c>
      <c r="R189" s="17" t="s">
        <v>32</v>
      </c>
      <c r="S189" s="17" t="s">
        <v>32</v>
      </c>
      <c r="T189" s="17" t="s">
        <v>32</v>
      </c>
      <c r="U189" s="51" t="s">
        <v>32</v>
      </c>
      <c r="V189" s="73" t="n">
        <v>4</v>
      </c>
      <c r="W189" s="73" t="s">
        <v>32</v>
      </c>
      <c r="X189" s="73" t="s">
        <v>32</v>
      </c>
      <c r="Y189" s="73" t="s">
        <v>32</v>
      </c>
      <c r="Z189" s="73" t="s">
        <v>32</v>
      </c>
      <c r="AA189" s="73" t="s">
        <v>32</v>
      </c>
      <c r="AB189" s="73" t="s">
        <v>32</v>
      </c>
      <c r="AC189" s="73" t="s">
        <v>32</v>
      </c>
      <c r="AD189" s="73" t="s">
        <v>32</v>
      </c>
      <c r="AE189" s="73" t="s">
        <v>32</v>
      </c>
      <c r="AF189" s="73" t="s">
        <v>32</v>
      </c>
      <c r="AG189" s="73" t="s">
        <v>32</v>
      </c>
      <c r="AH189" s="73" t="s">
        <v>32</v>
      </c>
      <c r="AI189" s="73" t="s">
        <v>32</v>
      </c>
      <c r="AJ189" s="73" t="s">
        <v>32</v>
      </c>
      <c r="AK189" s="73" t="s">
        <v>32</v>
      </c>
      <c r="AL189" s="73" t="s">
        <v>32</v>
      </c>
      <c r="AM189" s="73" t="s">
        <v>32</v>
      </c>
      <c r="AN189" s="73" t="s">
        <v>32</v>
      </c>
      <c r="AO189" s="73" t="s">
        <v>32</v>
      </c>
      <c r="AP189" s="73" t="s">
        <v>32</v>
      </c>
      <c r="AQ189" s="73" t="s">
        <v>32</v>
      </c>
      <c r="AR189" s="73" t="s">
        <v>32</v>
      </c>
      <c r="AS189" s="73" t="s">
        <v>32</v>
      </c>
      <c r="AT189" s="73" t="s">
        <v>32</v>
      </c>
      <c r="AU189" s="73" t="s">
        <v>32</v>
      </c>
      <c r="AV189" s="73" t="s">
        <v>32</v>
      </c>
      <c r="AW189" s="73" t="s">
        <v>32</v>
      </c>
      <c r="AX189" s="73" t="s">
        <v>32</v>
      </c>
      <c r="AY189" s="73" t="s">
        <v>32</v>
      </c>
      <c r="AZ189" s="73" t="s">
        <v>32</v>
      </c>
      <c r="BA189" s="73" t="s">
        <v>32</v>
      </c>
      <c r="BB189" s="17" t="s">
        <v>32</v>
      </c>
      <c r="BC189" s="17" t="s">
        <v>32</v>
      </c>
      <c r="BD189" s="17" t="s">
        <v>32</v>
      </c>
      <c r="BE189" s="17" t="s">
        <v>32</v>
      </c>
      <c r="BF189" s="17" t="s">
        <v>32</v>
      </c>
      <c r="BG189" s="17" t="s">
        <v>32</v>
      </c>
      <c r="BH189" s="17" t="s">
        <v>32</v>
      </c>
      <c r="BI189" s="17" t="s">
        <v>32</v>
      </c>
      <c r="BJ189" s="17" t="s">
        <v>32</v>
      </c>
      <c r="BK189" s="17" t="s">
        <v>32</v>
      </c>
      <c r="BL189" s="17" t="s">
        <v>32</v>
      </c>
      <c r="BM189" s="17" t="n">
        <f aca="false">SUM(V189:BL189)</f>
        <v>4</v>
      </c>
      <c r="BN189" s="17" t="n">
        <f aca="false">IF(BM189&lt;1,0,(SUM(V189:BL189))/((43-(COUNTIF(V189:BL189,"N/A")))))</f>
        <v>4</v>
      </c>
      <c r="BO189" s="17"/>
      <c r="BP189" s="17"/>
      <c r="BQ189" s="17"/>
    </row>
    <row r="190" customFormat="false" ht="12.75" hidden="false" customHeight="false" outlineLevel="0" collapsed="false">
      <c r="A190" s="75" t="s">
        <v>643</v>
      </c>
      <c r="B190" s="72" t="s">
        <v>631</v>
      </c>
      <c r="C190" s="73" t="s">
        <v>32</v>
      </c>
      <c r="D190" s="73" t="s">
        <v>32</v>
      </c>
      <c r="E190" s="73" t="s">
        <v>32</v>
      </c>
      <c r="F190" s="73" t="s">
        <v>32</v>
      </c>
      <c r="G190" s="73" t="s">
        <v>32</v>
      </c>
      <c r="H190" s="73" t="s">
        <v>32</v>
      </c>
      <c r="I190" s="73" t="s">
        <v>32</v>
      </c>
      <c r="J190" s="73" t="s">
        <v>32</v>
      </c>
      <c r="K190" s="73" t="s">
        <v>32</v>
      </c>
      <c r="L190" s="73" t="s">
        <v>32</v>
      </c>
      <c r="M190" s="73" t="s">
        <v>32</v>
      </c>
      <c r="N190" s="73" t="s">
        <v>32</v>
      </c>
      <c r="O190" s="73" t="s">
        <v>32</v>
      </c>
      <c r="P190" s="73" t="s">
        <v>32</v>
      </c>
      <c r="Q190" s="17" t="s">
        <v>32</v>
      </c>
      <c r="R190" s="17" t="s">
        <v>32</v>
      </c>
      <c r="S190" s="17" t="s">
        <v>32</v>
      </c>
      <c r="T190" s="17" t="s">
        <v>32</v>
      </c>
      <c r="U190" s="51" t="s">
        <v>32</v>
      </c>
      <c r="V190" s="73" t="s">
        <v>32</v>
      </c>
      <c r="W190" s="73" t="s">
        <v>32</v>
      </c>
      <c r="X190" s="73" t="s">
        <v>32</v>
      </c>
      <c r="Y190" s="73" t="s">
        <v>32</v>
      </c>
      <c r="Z190" s="73" t="s">
        <v>32</v>
      </c>
      <c r="AA190" s="73" t="s">
        <v>32</v>
      </c>
      <c r="AB190" s="73" t="s">
        <v>32</v>
      </c>
      <c r="AC190" s="73" t="s">
        <v>32</v>
      </c>
      <c r="AD190" s="73" t="s">
        <v>32</v>
      </c>
      <c r="AE190" s="73" t="s">
        <v>32</v>
      </c>
      <c r="AF190" s="73" t="s">
        <v>32</v>
      </c>
      <c r="AG190" s="73" t="s">
        <v>32</v>
      </c>
      <c r="AH190" s="73" t="s">
        <v>32</v>
      </c>
      <c r="AI190" s="73" t="s">
        <v>32</v>
      </c>
      <c r="AJ190" s="73" t="s">
        <v>32</v>
      </c>
      <c r="AK190" s="73" t="s">
        <v>32</v>
      </c>
      <c r="AL190" s="73" t="s">
        <v>32</v>
      </c>
      <c r="AM190" s="73" t="s">
        <v>32</v>
      </c>
      <c r="AN190" s="73" t="s">
        <v>32</v>
      </c>
      <c r="AO190" s="73" t="s">
        <v>32</v>
      </c>
      <c r="AP190" s="73" t="s">
        <v>32</v>
      </c>
      <c r="AQ190" s="73" t="s">
        <v>32</v>
      </c>
      <c r="AR190" s="73" t="s">
        <v>32</v>
      </c>
      <c r="AS190" s="73" t="s">
        <v>32</v>
      </c>
      <c r="AT190" s="73" t="s">
        <v>32</v>
      </c>
      <c r="AU190" s="73" t="s">
        <v>32</v>
      </c>
      <c r="AV190" s="73" t="s">
        <v>32</v>
      </c>
      <c r="AW190" s="73" t="s">
        <v>32</v>
      </c>
      <c r="AX190" s="73" t="s">
        <v>32</v>
      </c>
      <c r="AY190" s="73" t="s">
        <v>32</v>
      </c>
      <c r="AZ190" s="73" t="s">
        <v>32</v>
      </c>
      <c r="BA190" s="73" t="s">
        <v>32</v>
      </c>
      <c r="BB190" s="17" t="s">
        <v>32</v>
      </c>
      <c r="BC190" s="17" t="s">
        <v>32</v>
      </c>
      <c r="BD190" s="17" t="s">
        <v>32</v>
      </c>
      <c r="BE190" s="17" t="s">
        <v>32</v>
      </c>
      <c r="BF190" s="17" t="s">
        <v>32</v>
      </c>
      <c r="BG190" s="17" t="s">
        <v>32</v>
      </c>
      <c r="BH190" s="17" t="s">
        <v>32</v>
      </c>
      <c r="BI190" s="17" t="s">
        <v>32</v>
      </c>
      <c r="BJ190" s="17" t="s">
        <v>32</v>
      </c>
      <c r="BK190" s="17" t="s">
        <v>32</v>
      </c>
      <c r="BL190" s="17" t="s">
        <v>32</v>
      </c>
      <c r="BM190" s="17" t="n">
        <f aca="false">SUM(V190:BL190)</f>
        <v>0</v>
      </c>
      <c r="BN190" s="17" t="n">
        <f aca="false">IF(BM190&lt;1,0,(SUM(V190:BL190))/((43-(COUNTIF(V190:BL190,"N/A")))))</f>
        <v>0</v>
      </c>
      <c r="BO190" s="17"/>
      <c r="BP190" s="17"/>
      <c r="BQ190" s="17"/>
    </row>
    <row r="191" customFormat="false" ht="14.25" hidden="false" customHeight="true" outlineLevel="0" collapsed="false">
      <c r="A191" s="75" t="s">
        <v>646</v>
      </c>
      <c r="B191" s="72" t="s">
        <v>595</v>
      </c>
      <c r="C191" s="73" t="s">
        <v>1702</v>
      </c>
      <c r="D191" s="73" t="s">
        <v>1599</v>
      </c>
      <c r="E191" s="73" t="s">
        <v>1594</v>
      </c>
      <c r="F191" s="73" t="s">
        <v>1700</v>
      </c>
      <c r="G191" s="73" t="s">
        <v>1700</v>
      </c>
      <c r="H191" s="73" t="s">
        <v>32</v>
      </c>
      <c r="I191" s="73" t="s">
        <v>32</v>
      </c>
      <c r="J191" s="73" t="s">
        <v>32</v>
      </c>
      <c r="K191" s="73" t="s">
        <v>32</v>
      </c>
      <c r="L191" s="73" t="s">
        <v>32</v>
      </c>
      <c r="M191" s="73" t="s">
        <v>32</v>
      </c>
      <c r="N191" s="73" t="s">
        <v>32</v>
      </c>
      <c r="O191" s="73" t="s">
        <v>32</v>
      </c>
      <c r="P191" s="73" t="s">
        <v>32</v>
      </c>
      <c r="Q191" s="17" t="s">
        <v>32</v>
      </c>
      <c r="R191" s="17" t="s">
        <v>32</v>
      </c>
      <c r="S191" s="17" t="s">
        <v>32</v>
      </c>
      <c r="T191" s="17" t="s">
        <v>32</v>
      </c>
      <c r="U191" s="51" t="s">
        <v>32</v>
      </c>
      <c r="V191" s="74" t="n">
        <v>43104</v>
      </c>
      <c r="W191" s="73" t="s">
        <v>32</v>
      </c>
      <c r="X191" s="73" t="s">
        <v>32</v>
      </c>
      <c r="Y191" s="73" t="s">
        <v>32</v>
      </c>
      <c r="Z191" s="73" t="n">
        <v>1</v>
      </c>
      <c r="AA191" s="73" t="s">
        <v>32</v>
      </c>
      <c r="AB191" s="73" t="s">
        <v>32</v>
      </c>
      <c r="AC191" s="73" t="s">
        <v>32</v>
      </c>
      <c r="AD191" s="73" t="n">
        <v>5</v>
      </c>
      <c r="AE191" s="73" t="s">
        <v>32</v>
      </c>
      <c r="AF191" s="73" t="s">
        <v>32</v>
      </c>
      <c r="AG191" s="73" t="s">
        <v>32</v>
      </c>
      <c r="AH191" s="73" t="n">
        <v>0</v>
      </c>
      <c r="AI191" s="73" t="s">
        <v>32</v>
      </c>
      <c r="AJ191" s="73" t="s">
        <v>32</v>
      </c>
      <c r="AK191" s="73" t="n">
        <v>5</v>
      </c>
      <c r="AL191" s="73" t="s">
        <v>32</v>
      </c>
      <c r="AM191" s="73" t="s">
        <v>32</v>
      </c>
      <c r="AN191" s="73" t="s">
        <v>32</v>
      </c>
      <c r="AO191" s="73" t="s">
        <v>32</v>
      </c>
      <c r="AP191" s="73" t="s">
        <v>32</v>
      </c>
      <c r="AQ191" s="73" t="s">
        <v>32</v>
      </c>
      <c r="AR191" s="73" t="s">
        <v>32</v>
      </c>
      <c r="AS191" s="73" t="s">
        <v>32</v>
      </c>
      <c r="AT191" s="73" t="s">
        <v>32</v>
      </c>
      <c r="AU191" s="73" t="s">
        <v>32</v>
      </c>
      <c r="AV191" s="73" t="s">
        <v>32</v>
      </c>
      <c r="AW191" s="73" t="s">
        <v>32</v>
      </c>
      <c r="AX191" s="73" t="s">
        <v>32</v>
      </c>
      <c r="AY191" s="73" t="s">
        <v>32</v>
      </c>
      <c r="AZ191" s="73" t="s">
        <v>32</v>
      </c>
      <c r="BA191" s="73" t="s">
        <v>32</v>
      </c>
      <c r="BB191" s="17" t="s">
        <v>32</v>
      </c>
      <c r="BC191" s="17" t="s">
        <v>32</v>
      </c>
      <c r="BD191" s="17" t="s">
        <v>32</v>
      </c>
      <c r="BE191" s="17" t="s">
        <v>32</v>
      </c>
      <c r="BF191" s="17" t="s">
        <v>32</v>
      </c>
      <c r="BG191" s="17" t="s">
        <v>32</v>
      </c>
      <c r="BH191" s="17" t="s">
        <v>32</v>
      </c>
      <c r="BI191" s="17" t="s">
        <v>32</v>
      </c>
      <c r="BJ191" s="17" t="s">
        <v>32</v>
      </c>
      <c r="BK191" s="17" t="s">
        <v>32</v>
      </c>
      <c r="BL191" s="17" t="s">
        <v>32</v>
      </c>
      <c r="BM191" s="42" t="n">
        <f aca="false">SUM(V191:BL191)</f>
        <v>43115</v>
      </c>
      <c r="BN191" s="42" t="n">
        <f aca="false">IF(BM191&lt;1,0,(SUM(V191:BL191))/((43-(COUNTIF(V191:BL191,"N/A")))))</f>
        <v>8623</v>
      </c>
      <c r="BO191" s="17"/>
      <c r="BP191" s="17"/>
      <c r="BQ191" s="17"/>
    </row>
    <row r="192" customFormat="false" ht="12.75" hidden="false" customHeight="false" outlineLevel="0" collapsed="false">
      <c r="A192" s="75" t="s">
        <v>650</v>
      </c>
      <c r="B192" s="72" t="s">
        <v>631</v>
      </c>
      <c r="C192" s="73" t="s">
        <v>1594</v>
      </c>
      <c r="D192" s="73" t="s">
        <v>1594</v>
      </c>
      <c r="E192" s="73" t="s">
        <v>1594</v>
      </c>
      <c r="F192" s="73" t="s">
        <v>1594</v>
      </c>
      <c r="G192" s="73" t="s">
        <v>1594</v>
      </c>
      <c r="H192" s="73" t="s">
        <v>1594</v>
      </c>
      <c r="I192" s="73" t="s">
        <v>1594</v>
      </c>
      <c r="J192" s="73" t="s">
        <v>1599</v>
      </c>
      <c r="K192" s="73" t="s">
        <v>32</v>
      </c>
      <c r="L192" s="73" t="s">
        <v>32</v>
      </c>
      <c r="M192" s="73" t="s">
        <v>32</v>
      </c>
      <c r="N192" s="73" t="s">
        <v>32</v>
      </c>
      <c r="O192" s="73" t="s">
        <v>32</v>
      </c>
      <c r="P192" s="73" t="s">
        <v>32</v>
      </c>
      <c r="Q192" s="17" t="s">
        <v>32</v>
      </c>
      <c r="R192" s="17" t="s">
        <v>32</v>
      </c>
      <c r="S192" s="17" t="s">
        <v>32</v>
      </c>
      <c r="T192" s="17" t="s">
        <v>32</v>
      </c>
      <c r="U192" s="51" t="s">
        <v>32</v>
      </c>
      <c r="V192" s="73" t="n">
        <v>0</v>
      </c>
      <c r="W192" s="73" t="s">
        <v>32</v>
      </c>
      <c r="X192" s="73" t="s">
        <v>32</v>
      </c>
      <c r="Y192" s="73" t="s">
        <v>32</v>
      </c>
      <c r="Z192" s="73" t="n">
        <v>0</v>
      </c>
      <c r="AA192" s="73" t="s">
        <v>32</v>
      </c>
      <c r="AB192" s="73" t="s">
        <v>32</v>
      </c>
      <c r="AC192" s="73" t="s">
        <v>32</v>
      </c>
      <c r="AD192" s="73" t="n">
        <v>0</v>
      </c>
      <c r="AE192" s="73" t="s">
        <v>32</v>
      </c>
      <c r="AF192" s="73" t="s">
        <v>32</v>
      </c>
      <c r="AG192" s="73" t="s">
        <v>32</v>
      </c>
      <c r="AH192" s="73" t="n">
        <v>0</v>
      </c>
      <c r="AI192" s="73" t="n">
        <v>0</v>
      </c>
      <c r="AJ192" s="73" t="s">
        <v>32</v>
      </c>
      <c r="AK192" s="73" t="n">
        <v>0</v>
      </c>
      <c r="AL192" s="73" t="n">
        <v>0</v>
      </c>
      <c r="AM192" s="73" t="s">
        <v>32</v>
      </c>
      <c r="AN192" s="73" t="n">
        <v>0</v>
      </c>
      <c r="AO192" s="73" t="s">
        <v>32</v>
      </c>
      <c r="AP192" s="73" t="s">
        <v>32</v>
      </c>
      <c r="AQ192" s="73" t="n">
        <v>5</v>
      </c>
      <c r="AR192" s="73" t="s">
        <v>32</v>
      </c>
      <c r="AS192" s="73" t="s">
        <v>32</v>
      </c>
      <c r="AT192" s="73" t="s">
        <v>32</v>
      </c>
      <c r="AU192" s="73" t="s">
        <v>32</v>
      </c>
      <c r="AV192" s="73" t="s">
        <v>32</v>
      </c>
      <c r="AW192" s="73" t="s">
        <v>32</v>
      </c>
      <c r="AX192" s="73" t="s">
        <v>32</v>
      </c>
      <c r="AY192" s="73" t="s">
        <v>32</v>
      </c>
      <c r="AZ192" s="73" t="s">
        <v>32</v>
      </c>
      <c r="BA192" s="73" t="s">
        <v>32</v>
      </c>
      <c r="BB192" s="17" t="s">
        <v>32</v>
      </c>
      <c r="BC192" s="17" t="s">
        <v>32</v>
      </c>
      <c r="BD192" s="17" t="s">
        <v>32</v>
      </c>
      <c r="BE192" s="17" t="s">
        <v>32</v>
      </c>
      <c r="BF192" s="17" t="s">
        <v>32</v>
      </c>
      <c r="BG192" s="17" t="s">
        <v>32</v>
      </c>
      <c r="BH192" s="17" t="s">
        <v>32</v>
      </c>
      <c r="BI192" s="17" t="s">
        <v>32</v>
      </c>
      <c r="BJ192" s="17" t="s">
        <v>32</v>
      </c>
      <c r="BK192" s="17" t="s">
        <v>32</v>
      </c>
      <c r="BL192" s="17" t="s">
        <v>32</v>
      </c>
      <c r="BM192" s="17" t="n">
        <f aca="false">SUM(V192:BL192)</f>
        <v>5</v>
      </c>
      <c r="BN192" s="17" t="n">
        <f aca="false">IF(BM192&lt;1,0,(SUM(V192:BL192))/((43-(COUNTIF(V192:BL192,"N/A")))))</f>
        <v>0.555555555555556</v>
      </c>
      <c r="BO192" s="17"/>
      <c r="BP192" s="17"/>
      <c r="BQ192" s="17"/>
    </row>
    <row r="193" customFormat="false" ht="12.75" hidden="false" customHeight="false" outlineLevel="0" collapsed="false">
      <c r="A193" s="75" t="s">
        <v>653</v>
      </c>
      <c r="B193" s="72" t="s">
        <v>631</v>
      </c>
      <c r="C193" s="73" t="s">
        <v>1611</v>
      </c>
      <c r="D193" s="73" t="s">
        <v>1611</v>
      </c>
      <c r="E193" s="73" t="s">
        <v>1611</v>
      </c>
      <c r="F193" s="73" t="s">
        <v>32</v>
      </c>
      <c r="G193" s="73" t="s">
        <v>32</v>
      </c>
      <c r="H193" s="73" t="s">
        <v>32</v>
      </c>
      <c r="I193" s="73" t="s">
        <v>32</v>
      </c>
      <c r="J193" s="73" t="s">
        <v>32</v>
      </c>
      <c r="K193" s="73" t="s">
        <v>32</v>
      </c>
      <c r="L193" s="73" t="s">
        <v>32</v>
      </c>
      <c r="M193" s="73" t="s">
        <v>32</v>
      </c>
      <c r="N193" s="73" t="s">
        <v>32</v>
      </c>
      <c r="O193" s="73" t="s">
        <v>32</v>
      </c>
      <c r="P193" s="73" t="s">
        <v>32</v>
      </c>
      <c r="Q193" s="17" t="s">
        <v>32</v>
      </c>
      <c r="R193" s="17" t="s">
        <v>32</v>
      </c>
      <c r="S193" s="17" t="s">
        <v>32</v>
      </c>
      <c r="T193" s="17" t="s">
        <v>32</v>
      </c>
      <c r="U193" s="51" t="s">
        <v>32</v>
      </c>
      <c r="V193" s="73" t="n">
        <v>5</v>
      </c>
      <c r="W193" s="73" t="s">
        <v>32</v>
      </c>
      <c r="X193" s="73" t="s">
        <v>32</v>
      </c>
      <c r="Y193" s="73" t="s">
        <v>32</v>
      </c>
      <c r="Z193" s="73" t="n">
        <v>5</v>
      </c>
      <c r="AA193" s="73" t="s">
        <v>32</v>
      </c>
      <c r="AB193" s="73" t="s">
        <v>32</v>
      </c>
      <c r="AC193" s="73" t="s">
        <v>32</v>
      </c>
      <c r="AD193" s="73" t="n">
        <v>5</v>
      </c>
      <c r="AE193" s="73" t="s">
        <v>32</v>
      </c>
      <c r="AF193" s="73" t="s">
        <v>32</v>
      </c>
      <c r="AG193" s="73" t="s">
        <v>32</v>
      </c>
      <c r="AH193" s="73" t="s">
        <v>32</v>
      </c>
      <c r="AI193" s="73" t="s">
        <v>32</v>
      </c>
      <c r="AJ193" s="73" t="s">
        <v>32</v>
      </c>
      <c r="AK193" s="73" t="s">
        <v>32</v>
      </c>
      <c r="AL193" s="73" t="s">
        <v>32</v>
      </c>
      <c r="AM193" s="73" t="s">
        <v>32</v>
      </c>
      <c r="AN193" s="73" t="s">
        <v>32</v>
      </c>
      <c r="AO193" s="73" t="s">
        <v>32</v>
      </c>
      <c r="AP193" s="73" t="s">
        <v>32</v>
      </c>
      <c r="AQ193" s="73" t="s">
        <v>32</v>
      </c>
      <c r="AR193" s="73" t="s">
        <v>32</v>
      </c>
      <c r="AS193" s="73" t="s">
        <v>32</v>
      </c>
      <c r="AT193" s="73" t="s">
        <v>32</v>
      </c>
      <c r="AU193" s="73" t="s">
        <v>32</v>
      </c>
      <c r="AV193" s="73" t="s">
        <v>32</v>
      </c>
      <c r="AW193" s="73" t="s">
        <v>32</v>
      </c>
      <c r="AX193" s="73" t="s">
        <v>32</v>
      </c>
      <c r="AY193" s="73" t="s">
        <v>32</v>
      </c>
      <c r="AZ193" s="73" t="s">
        <v>32</v>
      </c>
      <c r="BA193" s="73" t="s">
        <v>32</v>
      </c>
      <c r="BB193" s="17" t="s">
        <v>32</v>
      </c>
      <c r="BC193" s="17" t="s">
        <v>32</v>
      </c>
      <c r="BD193" s="17" t="s">
        <v>32</v>
      </c>
      <c r="BE193" s="17" t="s">
        <v>32</v>
      </c>
      <c r="BF193" s="17" t="s">
        <v>32</v>
      </c>
      <c r="BG193" s="17" t="s">
        <v>32</v>
      </c>
      <c r="BH193" s="17" t="s">
        <v>32</v>
      </c>
      <c r="BI193" s="17" t="s">
        <v>32</v>
      </c>
      <c r="BJ193" s="17" t="s">
        <v>32</v>
      </c>
      <c r="BK193" s="17" t="s">
        <v>32</v>
      </c>
      <c r="BL193" s="17" t="s">
        <v>32</v>
      </c>
      <c r="BM193" s="17" t="n">
        <f aca="false">SUM(V193:BL193)</f>
        <v>15</v>
      </c>
      <c r="BN193" s="17" t="n">
        <f aca="false">IF(BM193&lt;1,0,(SUM(V193:BL193))/((43-(COUNTIF(V193:BL193,"N/A")))))</f>
        <v>5</v>
      </c>
      <c r="BO193" s="17"/>
      <c r="BP193" s="17"/>
      <c r="BQ193" s="17"/>
    </row>
    <row r="194" customFormat="false" ht="12.75" hidden="false" customHeight="false" outlineLevel="0" collapsed="false">
      <c r="A194" s="75" t="s">
        <v>656</v>
      </c>
      <c r="B194" s="72" t="s">
        <v>631</v>
      </c>
      <c r="C194" s="73" t="s">
        <v>1702</v>
      </c>
      <c r="D194" s="73" t="s">
        <v>32</v>
      </c>
      <c r="E194" s="73" t="s">
        <v>32</v>
      </c>
      <c r="F194" s="73" t="s">
        <v>32</v>
      </c>
      <c r="G194" s="73" t="s">
        <v>32</v>
      </c>
      <c r="H194" s="73" t="s">
        <v>32</v>
      </c>
      <c r="I194" s="73" t="s">
        <v>32</v>
      </c>
      <c r="J194" s="73" t="s">
        <v>32</v>
      </c>
      <c r="K194" s="73" t="s">
        <v>32</v>
      </c>
      <c r="L194" s="73" t="s">
        <v>32</v>
      </c>
      <c r="M194" s="73" t="s">
        <v>32</v>
      </c>
      <c r="N194" s="73" t="s">
        <v>32</v>
      </c>
      <c r="O194" s="73" t="s">
        <v>32</v>
      </c>
      <c r="P194" s="73" t="s">
        <v>32</v>
      </c>
      <c r="Q194" s="17" t="s">
        <v>32</v>
      </c>
      <c r="R194" s="17" t="s">
        <v>32</v>
      </c>
      <c r="S194" s="17" t="s">
        <v>32</v>
      </c>
      <c r="T194" s="17" t="s">
        <v>32</v>
      </c>
      <c r="U194" s="51" t="s">
        <v>32</v>
      </c>
      <c r="V194" s="73" t="n">
        <v>4</v>
      </c>
      <c r="W194" s="73" t="s">
        <v>32</v>
      </c>
      <c r="X194" s="73" t="s">
        <v>32</v>
      </c>
      <c r="Y194" s="73" t="s">
        <v>32</v>
      </c>
      <c r="Z194" s="73" t="s">
        <v>32</v>
      </c>
      <c r="AA194" s="73" t="s">
        <v>32</v>
      </c>
      <c r="AB194" s="73" t="s">
        <v>32</v>
      </c>
      <c r="AC194" s="73" t="s">
        <v>32</v>
      </c>
      <c r="AD194" s="73" t="s">
        <v>32</v>
      </c>
      <c r="AE194" s="73" t="s">
        <v>32</v>
      </c>
      <c r="AF194" s="73" t="s">
        <v>32</v>
      </c>
      <c r="AG194" s="73" t="s">
        <v>32</v>
      </c>
      <c r="AH194" s="73" t="s">
        <v>32</v>
      </c>
      <c r="AI194" s="73" t="s">
        <v>32</v>
      </c>
      <c r="AJ194" s="73" t="s">
        <v>32</v>
      </c>
      <c r="AK194" s="73" t="s">
        <v>32</v>
      </c>
      <c r="AL194" s="73" t="s">
        <v>32</v>
      </c>
      <c r="AM194" s="73" t="s">
        <v>32</v>
      </c>
      <c r="AN194" s="73" t="s">
        <v>32</v>
      </c>
      <c r="AO194" s="73" t="s">
        <v>32</v>
      </c>
      <c r="AP194" s="73" t="s">
        <v>32</v>
      </c>
      <c r="AQ194" s="73" t="s">
        <v>32</v>
      </c>
      <c r="AR194" s="73" t="s">
        <v>32</v>
      </c>
      <c r="AS194" s="73" t="s">
        <v>32</v>
      </c>
      <c r="AT194" s="73" t="s">
        <v>32</v>
      </c>
      <c r="AU194" s="73" t="s">
        <v>32</v>
      </c>
      <c r="AV194" s="73" t="s">
        <v>32</v>
      </c>
      <c r="AW194" s="73" t="s">
        <v>32</v>
      </c>
      <c r="AX194" s="73" t="s">
        <v>32</v>
      </c>
      <c r="AY194" s="73" t="s">
        <v>32</v>
      </c>
      <c r="AZ194" s="73" t="s">
        <v>32</v>
      </c>
      <c r="BA194" s="73" t="s">
        <v>32</v>
      </c>
      <c r="BB194" s="17" t="s">
        <v>32</v>
      </c>
      <c r="BC194" s="17" t="s">
        <v>32</v>
      </c>
      <c r="BD194" s="17" t="s">
        <v>32</v>
      </c>
      <c r="BE194" s="17" t="s">
        <v>32</v>
      </c>
      <c r="BF194" s="17" t="s">
        <v>32</v>
      </c>
      <c r="BG194" s="17" t="s">
        <v>32</v>
      </c>
      <c r="BH194" s="17" t="s">
        <v>32</v>
      </c>
      <c r="BI194" s="17" t="s">
        <v>32</v>
      </c>
      <c r="BJ194" s="17" t="s">
        <v>32</v>
      </c>
      <c r="BK194" s="17" t="s">
        <v>32</v>
      </c>
      <c r="BL194" s="17" t="s">
        <v>32</v>
      </c>
      <c r="BM194" s="17" t="n">
        <f aca="false">SUM(V194:BL194)</f>
        <v>4</v>
      </c>
      <c r="BN194" s="17" t="n">
        <f aca="false">IF(BM194&lt;1,0,(SUM(V194:BL194))/((43-(COUNTIF(V194:BL194,"N/A")))))</f>
        <v>4</v>
      </c>
      <c r="BO194" s="17"/>
      <c r="BP194" s="17"/>
      <c r="BQ194" s="17"/>
    </row>
    <row r="195" customFormat="false" ht="12.75" hidden="false" customHeight="false" outlineLevel="0" collapsed="false">
      <c r="A195" s="75" t="s">
        <v>660</v>
      </c>
      <c r="B195" s="72" t="s">
        <v>631</v>
      </c>
      <c r="C195" s="73" t="s">
        <v>32</v>
      </c>
      <c r="D195" s="73" t="s">
        <v>32</v>
      </c>
      <c r="E195" s="73" t="s">
        <v>32</v>
      </c>
      <c r="F195" s="73" t="s">
        <v>32</v>
      </c>
      <c r="G195" s="73" t="s">
        <v>32</v>
      </c>
      <c r="H195" s="73" t="s">
        <v>32</v>
      </c>
      <c r="I195" s="73" t="s">
        <v>32</v>
      </c>
      <c r="J195" s="73" t="s">
        <v>32</v>
      </c>
      <c r="K195" s="73" t="s">
        <v>32</v>
      </c>
      <c r="L195" s="73" t="s">
        <v>32</v>
      </c>
      <c r="M195" s="73" t="s">
        <v>32</v>
      </c>
      <c r="N195" s="73" t="s">
        <v>32</v>
      </c>
      <c r="O195" s="73" t="s">
        <v>32</v>
      </c>
      <c r="P195" s="73" t="s">
        <v>32</v>
      </c>
      <c r="Q195" s="17" t="s">
        <v>32</v>
      </c>
      <c r="R195" s="17" t="s">
        <v>32</v>
      </c>
      <c r="S195" s="17" t="s">
        <v>32</v>
      </c>
      <c r="T195" s="17" t="s">
        <v>32</v>
      </c>
      <c r="U195" s="51" t="s">
        <v>32</v>
      </c>
      <c r="V195" s="73" t="s">
        <v>32</v>
      </c>
      <c r="W195" s="73" t="s">
        <v>32</v>
      </c>
      <c r="X195" s="73" t="s">
        <v>32</v>
      </c>
      <c r="Y195" s="73" t="s">
        <v>32</v>
      </c>
      <c r="Z195" s="73" t="s">
        <v>32</v>
      </c>
      <c r="AA195" s="73" t="s">
        <v>32</v>
      </c>
      <c r="AB195" s="73" t="s">
        <v>32</v>
      </c>
      <c r="AC195" s="73" t="s">
        <v>32</v>
      </c>
      <c r="AD195" s="73" t="s">
        <v>32</v>
      </c>
      <c r="AE195" s="73" t="s">
        <v>32</v>
      </c>
      <c r="AF195" s="73" t="s">
        <v>32</v>
      </c>
      <c r="AG195" s="73" t="s">
        <v>32</v>
      </c>
      <c r="AH195" s="73" t="s">
        <v>32</v>
      </c>
      <c r="AI195" s="73" t="s">
        <v>32</v>
      </c>
      <c r="AJ195" s="73" t="s">
        <v>32</v>
      </c>
      <c r="AK195" s="73" t="s">
        <v>32</v>
      </c>
      <c r="AL195" s="73" t="s">
        <v>32</v>
      </c>
      <c r="AM195" s="73" t="s">
        <v>32</v>
      </c>
      <c r="AN195" s="73" t="s">
        <v>32</v>
      </c>
      <c r="AO195" s="73" t="s">
        <v>32</v>
      </c>
      <c r="AP195" s="73" t="s">
        <v>32</v>
      </c>
      <c r="AQ195" s="73" t="s">
        <v>32</v>
      </c>
      <c r="AR195" s="73" t="s">
        <v>32</v>
      </c>
      <c r="AS195" s="73" t="s">
        <v>32</v>
      </c>
      <c r="AT195" s="73" t="s">
        <v>32</v>
      </c>
      <c r="AU195" s="73" t="s">
        <v>32</v>
      </c>
      <c r="AV195" s="73" t="s">
        <v>32</v>
      </c>
      <c r="AW195" s="73" t="s">
        <v>32</v>
      </c>
      <c r="AX195" s="73" t="s">
        <v>32</v>
      </c>
      <c r="AY195" s="73" t="s">
        <v>32</v>
      </c>
      <c r="AZ195" s="73" t="s">
        <v>32</v>
      </c>
      <c r="BA195" s="73" t="s">
        <v>32</v>
      </c>
      <c r="BB195" s="17" t="s">
        <v>32</v>
      </c>
      <c r="BC195" s="17" t="s">
        <v>32</v>
      </c>
      <c r="BD195" s="17" t="s">
        <v>32</v>
      </c>
      <c r="BE195" s="17" t="s">
        <v>32</v>
      </c>
      <c r="BF195" s="17" t="s">
        <v>32</v>
      </c>
      <c r="BG195" s="17" t="s">
        <v>32</v>
      </c>
      <c r="BH195" s="17" t="s">
        <v>32</v>
      </c>
      <c r="BI195" s="17" t="s">
        <v>32</v>
      </c>
      <c r="BJ195" s="17" t="s">
        <v>32</v>
      </c>
      <c r="BK195" s="17" t="s">
        <v>32</v>
      </c>
      <c r="BL195" s="17" t="s">
        <v>32</v>
      </c>
      <c r="BM195" s="17" t="n">
        <f aca="false">SUM(V195:BL195)</f>
        <v>0</v>
      </c>
      <c r="BN195" s="17" t="n">
        <f aca="false">IF(BM195&lt;1,0,(SUM(V195:BL195))/((43-(COUNTIF(V195:BL195,"N/A")))))</f>
        <v>0</v>
      </c>
      <c r="BO195" s="17"/>
      <c r="BP195" s="17"/>
      <c r="BQ195" s="17"/>
    </row>
    <row r="196" customFormat="false" ht="12.75" hidden="false" customHeight="false" outlineLevel="0" collapsed="false">
      <c r="A196" s="75" t="s">
        <v>662</v>
      </c>
      <c r="B196" s="72" t="s">
        <v>631</v>
      </c>
      <c r="C196" s="73" t="s">
        <v>32</v>
      </c>
      <c r="D196" s="73" t="s">
        <v>32</v>
      </c>
      <c r="E196" s="73" t="s">
        <v>32</v>
      </c>
      <c r="F196" s="73" t="s">
        <v>32</v>
      </c>
      <c r="G196" s="73" t="s">
        <v>32</v>
      </c>
      <c r="H196" s="73" t="s">
        <v>32</v>
      </c>
      <c r="I196" s="73" t="s">
        <v>32</v>
      </c>
      <c r="J196" s="73" t="s">
        <v>32</v>
      </c>
      <c r="K196" s="73" t="s">
        <v>32</v>
      </c>
      <c r="L196" s="73" t="s">
        <v>32</v>
      </c>
      <c r="M196" s="73" t="s">
        <v>32</v>
      </c>
      <c r="N196" s="73" t="s">
        <v>32</v>
      </c>
      <c r="O196" s="73" t="s">
        <v>32</v>
      </c>
      <c r="P196" s="73" t="s">
        <v>32</v>
      </c>
      <c r="Q196" s="17" t="s">
        <v>32</v>
      </c>
      <c r="R196" s="17" t="s">
        <v>32</v>
      </c>
      <c r="S196" s="17" t="s">
        <v>32</v>
      </c>
      <c r="T196" s="17" t="s">
        <v>32</v>
      </c>
      <c r="U196" s="51" t="s">
        <v>32</v>
      </c>
      <c r="V196" s="73" t="s">
        <v>32</v>
      </c>
      <c r="W196" s="73" t="s">
        <v>32</v>
      </c>
      <c r="X196" s="73" t="s">
        <v>32</v>
      </c>
      <c r="Y196" s="73" t="s">
        <v>32</v>
      </c>
      <c r="Z196" s="73" t="s">
        <v>32</v>
      </c>
      <c r="AA196" s="73" t="s">
        <v>32</v>
      </c>
      <c r="AB196" s="73" t="s">
        <v>32</v>
      </c>
      <c r="AC196" s="73" t="s">
        <v>32</v>
      </c>
      <c r="AD196" s="73" t="s">
        <v>32</v>
      </c>
      <c r="AE196" s="73" t="s">
        <v>32</v>
      </c>
      <c r="AF196" s="73" t="s">
        <v>32</v>
      </c>
      <c r="AG196" s="73" t="s">
        <v>32</v>
      </c>
      <c r="AH196" s="73" t="s">
        <v>32</v>
      </c>
      <c r="AI196" s="73" t="s">
        <v>32</v>
      </c>
      <c r="AJ196" s="73" t="s">
        <v>32</v>
      </c>
      <c r="AK196" s="73" t="s">
        <v>32</v>
      </c>
      <c r="AL196" s="73" t="s">
        <v>32</v>
      </c>
      <c r="AM196" s="73" t="s">
        <v>32</v>
      </c>
      <c r="AN196" s="73" t="s">
        <v>32</v>
      </c>
      <c r="AO196" s="73" t="s">
        <v>32</v>
      </c>
      <c r="AP196" s="73" t="s">
        <v>32</v>
      </c>
      <c r="AQ196" s="73" t="s">
        <v>32</v>
      </c>
      <c r="AR196" s="73" t="s">
        <v>32</v>
      </c>
      <c r="AS196" s="73" t="s">
        <v>32</v>
      </c>
      <c r="AT196" s="73" t="s">
        <v>32</v>
      </c>
      <c r="AU196" s="73" t="s">
        <v>32</v>
      </c>
      <c r="AV196" s="73" t="s">
        <v>32</v>
      </c>
      <c r="AW196" s="73" t="s">
        <v>32</v>
      </c>
      <c r="AX196" s="73" t="s">
        <v>32</v>
      </c>
      <c r="AY196" s="73" t="s">
        <v>32</v>
      </c>
      <c r="AZ196" s="73" t="s">
        <v>32</v>
      </c>
      <c r="BA196" s="73" t="s">
        <v>32</v>
      </c>
      <c r="BB196" s="17" t="s">
        <v>32</v>
      </c>
      <c r="BC196" s="17" t="s">
        <v>32</v>
      </c>
      <c r="BD196" s="17" t="s">
        <v>32</v>
      </c>
      <c r="BE196" s="17" t="s">
        <v>32</v>
      </c>
      <c r="BF196" s="17" t="s">
        <v>32</v>
      </c>
      <c r="BG196" s="17" t="s">
        <v>32</v>
      </c>
      <c r="BH196" s="17" t="s">
        <v>32</v>
      </c>
      <c r="BI196" s="17" t="s">
        <v>32</v>
      </c>
      <c r="BJ196" s="17" t="s">
        <v>32</v>
      </c>
      <c r="BK196" s="17" t="s">
        <v>32</v>
      </c>
      <c r="BL196" s="17" t="s">
        <v>32</v>
      </c>
      <c r="BM196" s="17" t="n">
        <f aca="false">SUM(V196:BL196)</f>
        <v>0</v>
      </c>
      <c r="BN196" s="17" t="n">
        <f aca="false">IF(BM196&lt;1,0,(SUM(V196:BL196))/((43-(COUNTIF(V196:BL196,"N/A")))))</f>
        <v>0</v>
      </c>
      <c r="BO196" s="17"/>
      <c r="BP196" s="17"/>
      <c r="BQ196" s="17"/>
    </row>
    <row r="197" customFormat="false" ht="12.75" hidden="false" customHeight="false" outlineLevel="0" collapsed="false">
      <c r="A197" s="75" t="s">
        <v>664</v>
      </c>
      <c r="B197" s="72" t="s">
        <v>631</v>
      </c>
      <c r="C197" s="73" t="s">
        <v>1602</v>
      </c>
      <c r="D197" s="73" t="s">
        <v>1606</v>
      </c>
      <c r="E197" s="73" t="s">
        <v>1611</v>
      </c>
      <c r="F197" s="73" t="s">
        <v>1602</v>
      </c>
      <c r="G197" s="73" t="s">
        <v>1591</v>
      </c>
      <c r="H197" s="73" t="s">
        <v>1607</v>
      </c>
      <c r="I197" s="73" t="s">
        <v>32</v>
      </c>
      <c r="J197" s="73" t="s">
        <v>32</v>
      </c>
      <c r="K197" s="73" t="s">
        <v>32</v>
      </c>
      <c r="L197" s="73" t="s">
        <v>32</v>
      </c>
      <c r="M197" s="73" t="s">
        <v>32</v>
      </c>
      <c r="N197" s="73" t="s">
        <v>32</v>
      </c>
      <c r="O197" s="73" t="s">
        <v>32</v>
      </c>
      <c r="P197" s="73" t="s">
        <v>32</v>
      </c>
      <c r="Q197" s="17" t="s">
        <v>32</v>
      </c>
      <c r="R197" s="17" t="s">
        <v>32</v>
      </c>
      <c r="S197" s="17" t="s">
        <v>32</v>
      </c>
      <c r="T197" s="17" t="s">
        <v>32</v>
      </c>
      <c r="U197" s="51" t="s">
        <v>32</v>
      </c>
      <c r="V197" s="73" t="n">
        <v>0</v>
      </c>
      <c r="W197" s="73" t="s">
        <v>32</v>
      </c>
      <c r="X197" s="73" t="s">
        <v>32</v>
      </c>
      <c r="Y197" s="73" t="s">
        <v>32</v>
      </c>
      <c r="Z197" s="73" t="n">
        <v>0</v>
      </c>
      <c r="AA197" s="73" t="n">
        <v>0</v>
      </c>
      <c r="AB197" s="73" t="n">
        <v>0</v>
      </c>
      <c r="AC197" s="73" t="n">
        <v>0</v>
      </c>
      <c r="AD197" s="73" t="n">
        <v>0</v>
      </c>
      <c r="AE197" s="73" t="s">
        <v>32</v>
      </c>
      <c r="AF197" s="73" t="s">
        <v>32</v>
      </c>
      <c r="AG197" s="73" t="s">
        <v>32</v>
      </c>
      <c r="AH197" s="73" t="n">
        <v>0</v>
      </c>
      <c r="AI197" s="73" t="s">
        <v>32</v>
      </c>
      <c r="AJ197" s="73" t="s">
        <v>32</v>
      </c>
      <c r="AK197" s="73" t="n">
        <v>0</v>
      </c>
      <c r="AL197" s="73" t="s">
        <v>32</v>
      </c>
      <c r="AM197" s="73" t="s">
        <v>32</v>
      </c>
      <c r="AN197" s="73" t="n">
        <v>0</v>
      </c>
      <c r="AO197" s="73" t="n">
        <v>0</v>
      </c>
      <c r="AP197" s="73" t="s">
        <v>32</v>
      </c>
      <c r="AQ197" s="73" t="s">
        <v>32</v>
      </c>
      <c r="AR197" s="73" t="s">
        <v>32</v>
      </c>
      <c r="AS197" s="73" t="s">
        <v>32</v>
      </c>
      <c r="AT197" s="73" t="s">
        <v>32</v>
      </c>
      <c r="AU197" s="73" t="s">
        <v>32</v>
      </c>
      <c r="AV197" s="73" t="s">
        <v>32</v>
      </c>
      <c r="AW197" s="73" t="s">
        <v>32</v>
      </c>
      <c r="AX197" s="73" t="s">
        <v>32</v>
      </c>
      <c r="AY197" s="73" t="s">
        <v>32</v>
      </c>
      <c r="AZ197" s="73" t="s">
        <v>32</v>
      </c>
      <c r="BA197" s="73" t="s">
        <v>32</v>
      </c>
      <c r="BB197" s="17" t="s">
        <v>32</v>
      </c>
      <c r="BC197" s="17" t="s">
        <v>32</v>
      </c>
      <c r="BD197" s="17" t="s">
        <v>32</v>
      </c>
      <c r="BE197" s="17" t="s">
        <v>32</v>
      </c>
      <c r="BF197" s="17" t="s">
        <v>32</v>
      </c>
      <c r="BG197" s="17" t="s">
        <v>32</v>
      </c>
      <c r="BH197" s="17" t="s">
        <v>32</v>
      </c>
      <c r="BI197" s="17" t="s">
        <v>32</v>
      </c>
      <c r="BJ197" s="17" t="s">
        <v>32</v>
      </c>
      <c r="BK197" s="17" t="s">
        <v>32</v>
      </c>
      <c r="BL197" s="17" t="s">
        <v>32</v>
      </c>
      <c r="BM197" s="17" t="n">
        <f aca="false">SUM(V197:BL197)</f>
        <v>0</v>
      </c>
      <c r="BN197" s="17" t="n">
        <f aca="false">IF(BM197&lt;1,0,(SUM(V197:BL197))/((43-(COUNTIF(V197:BL197,"N/A")))))</f>
        <v>0</v>
      </c>
      <c r="BO197" s="17"/>
      <c r="BP197" s="17"/>
      <c r="BQ197" s="17"/>
    </row>
    <row r="198" customFormat="false" ht="12.75" hidden="false" customHeight="false" outlineLevel="0" collapsed="false">
      <c r="A198" s="75" t="s">
        <v>666</v>
      </c>
      <c r="B198" s="72" t="s">
        <v>631</v>
      </c>
      <c r="C198" s="73" t="s">
        <v>32</v>
      </c>
      <c r="D198" s="73" t="s">
        <v>32</v>
      </c>
      <c r="E198" s="73" t="s">
        <v>32</v>
      </c>
      <c r="F198" s="73" t="s">
        <v>32</v>
      </c>
      <c r="G198" s="73" t="s">
        <v>32</v>
      </c>
      <c r="H198" s="73" t="s">
        <v>32</v>
      </c>
      <c r="I198" s="73" t="s">
        <v>32</v>
      </c>
      <c r="J198" s="73" t="s">
        <v>32</v>
      </c>
      <c r="K198" s="73" t="s">
        <v>32</v>
      </c>
      <c r="L198" s="73" t="s">
        <v>32</v>
      </c>
      <c r="M198" s="73" t="s">
        <v>32</v>
      </c>
      <c r="N198" s="73" t="s">
        <v>32</v>
      </c>
      <c r="O198" s="73" t="s">
        <v>32</v>
      </c>
      <c r="P198" s="73" t="s">
        <v>32</v>
      </c>
      <c r="Q198" s="17" t="s">
        <v>32</v>
      </c>
      <c r="R198" s="17" t="s">
        <v>32</v>
      </c>
      <c r="S198" s="17" t="s">
        <v>32</v>
      </c>
      <c r="T198" s="17" t="s">
        <v>32</v>
      </c>
      <c r="U198" s="51" t="s">
        <v>32</v>
      </c>
      <c r="V198" s="73" t="s">
        <v>32</v>
      </c>
      <c r="W198" s="73" t="s">
        <v>32</v>
      </c>
      <c r="X198" s="73" t="s">
        <v>32</v>
      </c>
      <c r="Y198" s="73" t="s">
        <v>32</v>
      </c>
      <c r="Z198" s="73" t="s">
        <v>32</v>
      </c>
      <c r="AA198" s="73" t="s">
        <v>32</v>
      </c>
      <c r="AB198" s="73" t="s">
        <v>32</v>
      </c>
      <c r="AC198" s="73" t="s">
        <v>32</v>
      </c>
      <c r="AD198" s="73" t="s">
        <v>32</v>
      </c>
      <c r="AE198" s="73" t="s">
        <v>32</v>
      </c>
      <c r="AF198" s="73" t="s">
        <v>32</v>
      </c>
      <c r="AG198" s="73" t="s">
        <v>32</v>
      </c>
      <c r="AH198" s="73" t="s">
        <v>32</v>
      </c>
      <c r="AI198" s="73" t="s">
        <v>32</v>
      </c>
      <c r="AJ198" s="73" t="s">
        <v>32</v>
      </c>
      <c r="AK198" s="73" t="s">
        <v>32</v>
      </c>
      <c r="AL198" s="73" t="s">
        <v>32</v>
      </c>
      <c r="AM198" s="73" t="s">
        <v>32</v>
      </c>
      <c r="AN198" s="73" t="s">
        <v>32</v>
      </c>
      <c r="AO198" s="73" t="s">
        <v>32</v>
      </c>
      <c r="AP198" s="73" t="s">
        <v>32</v>
      </c>
      <c r="AQ198" s="73" t="s">
        <v>32</v>
      </c>
      <c r="AR198" s="73" t="s">
        <v>32</v>
      </c>
      <c r="AS198" s="73" t="s">
        <v>32</v>
      </c>
      <c r="AT198" s="73" t="s">
        <v>32</v>
      </c>
      <c r="AU198" s="73" t="s">
        <v>32</v>
      </c>
      <c r="AV198" s="73" t="s">
        <v>32</v>
      </c>
      <c r="AW198" s="73" t="s">
        <v>32</v>
      </c>
      <c r="AX198" s="73" t="s">
        <v>32</v>
      </c>
      <c r="AY198" s="73" t="s">
        <v>32</v>
      </c>
      <c r="AZ198" s="73" t="s">
        <v>32</v>
      </c>
      <c r="BA198" s="73" t="s">
        <v>32</v>
      </c>
      <c r="BB198" s="17" t="s">
        <v>32</v>
      </c>
      <c r="BC198" s="17" t="s">
        <v>32</v>
      </c>
      <c r="BD198" s="17" t="s">
        <v>32</v>
      </c>
      <c r="BE198" s="17" t="s">
        <v>32</v>
      </c>
      <c r="BF198" s="17" t="s">
        <v>32</v>
      </c>
      <c r="BG198" s="17" t="s">
        <v>32</v>
      </c>
      <c r="BH198" s="17" t="s">
        <v>32</v>
      </c>
      <c r="BI198" s="17" t="s">
        <v>32</v>
      </c>
      <c r="BJ198" s="17" t="s">
        <v>32</v>
      </c>
      <c r="BK198" s="17" t="s">
        <v>32</v>
      </c>
      <c r="BL198" s="17" t="s">
        <v>32</v>
      </c>
      <c r="BM198" s="17" t="n">
        <f aca="false">SUM(V198:BL198)</f>
        <v>0</v>
      </c>
      <c r="BN198" s="17" t="n">
        <f aca="false">IF(BM198&lt;1,0,(SUM(V198:BL198))/((43-(COUNTIF(V198:BL198,"N/A")))))</f>
        <v>0</v>
      </c>
      <c r="BO198" s="17"/>
      <c r="BP198" s="17"/>
      <c r="BQ198" s="17"/>
    </row>
    <row r="199" customFormat="false" ht="12.75" hidden="false" customHeight="false" outlineLevel="0" collapsed="false">
      <c r="A199" s="75" t="s">
        <v>668</v>
      </c>
      <c r="B199" s="72" t="s">
        <v>631</v>
      </c>
      <c r="C199" s="73" t="s">
        <v>32</v>
      </c>
      <c r="D199" s="73" t="s">
        <v>32</v>
      </c>
      <c r="E199" s="73" t="s">
        <v>32</v>
      </c>
      <c r="F199" s="73" t="s">
        <v>32</v>
      </c>
      <c r="G199" s="73" t="s">
        <v>32</v>
      </c>
      <c r="H199" s="73" t="s">
        <v>32</v>
      </c>
      <c r="I199" s="73" t="s">
        <v>32</v>
      </c>
      <c r="J199" s="73" t="s">
        <v>32</v>
      </c>
      <c r="K199" s="73" t="s">
        <v>32</v>
      </c>
      <c r="L199" s="73" t="s">
        <v>32</v>
      </c>
      <c r="M199" s="73" t="s">
        <v>32</v>
      </c>
      <c r="N199" s="73" t="s">
        <v>32</v>
      </c>
      <c r="O199" s="73" t="s">
        <v>32</v>
      </c>
      <c r="P199" s="73" t="s">
        <v>32</v>
      </c>
      <c r="Q199" s="17" t="s">
        <v>32</v>
      </c>
      <c r="R199" s="17" t="s">
        <v>32</v>
      </c>
      <c r="S199" s="17" t="s">
        <v>32</v>
      </c>
      <c r="T199" s="17" t="s">
        <v>32</v>
      </c>
      <c r="U199" s="51" t="s">
        <v>32</v>
      </c>
      <c r="V199" s="73" t="s">
        <v>32</v>
      </c>
      <c r="W199" s="73" t="s">
        <v>32</v>
      </c>
      <c r="X199" s="73" t="s">
        <v>32</v>
      </c>
      <c r="Y199" s="73" t="s">
        <v>32</v>
      </c>
      <c r="Z199" s="73" t="s">
        <v>32</v>
      </c>
      <c r="AA199" s="73" t="s">
        <v>32</v>
      </c>
      <c r="AB199" s="73" t="s">
        <v>32</v>
      </c>
      <c r="AC199" s="73" t="s">
        <v>32</v>
      </c>
      <c r="AD199" s="73" t="s">
        <v>32</v>
      </c>
      <c r="AE199" s="73" t="s">
        <v>32</v>
      </c>
      <c r="AF199" s="73" t="s">
        <v>32</v>
      </c>
      <c r="AG199" s="73" t="s">
        <v>32</v>
      </c>
      <c r="AH199" s="73" t="s">
        <v>32</v>
      </c>
      <c r="AI199" s="73" t="s">
        <v>32</v>
      </c>
      <c r="AJ199" s="73" t="s">
        <v>32</v>
      </c>
      <c r="AK199" s="73" t="s">
        <v>32</v>
      </c>
      <c r="AL199" s="73" t="s">
        <v>32</v>
      </c>
      <c r="AM199" s="73" t="s">
        <v>32</v>
      </c>
      <c r="AN199" s="73" t="s">
        <v>32</v>
      </c>
      <c r="AO199" s="73" t="s">
        <v>32</v>
      </c>
      <c r="AP199" s="73" t="s">
        <v>32</v>
      </c>
      <c r="AQ199" s="73" t="s">
        <v>32</v>
      </c>
      <c r="AR199" s="73" t="s">
        <v>32</v>
      </c>
      <c r="AS199" s="73" t="s">
        <v>32</v>
      </c>
      <c r="AT199" s="73" t="s">
        <v>32</v>
      </c>
      <c r="AU199" s="73" t="s">
        <v>32</v>
      </c>
      <c r="AV199" s="73" t="s">
        <v>32</v>
      </c>
      <c r="AW199" s="73" t="s">
        <v>32</v>
      </c>
      <c r="AX199" s="73" t="s">
        <v>32</v>
      </c>
      <c r="AY199" s="73" t="s">
        <v>32</v>
      </c>
      <c r="AZ199" s="73" t="s">
        <v>32</v>
      </c>
      <c r="BA199" s="73" t="s">
        <v>32</v>
      </c>
      <c r="BB199" s="17" t="s">
        <v>32</v>
      </c>
      <c r="BC199" s="17" t="s">
        <v>32</v>
      </c>
      <c r="BD199" s="17" t="s">
        <v>32</v>
      </c>
      <c r="BE199" s="17" t="s">
        <v>32</v>
      </c>
      <c r="BF199" s="17" t="s">
        <v>32</v>
      </c>
      <c r="BG199" s="17" t="s">
        <v>32</v>
      </c>
      <c r="BH199" s="17" t="s">
        <v>32</v>
      </c>
      <c r="BI199" s="17" t="s">
        <v>32</v>
      </c>
      <c r="BJ199" s="17" t="s">
        <v>32</v>
      </c>
      <c r="BK199" s="17" t="s">
        <v>32</v>
      </c>
      <c r="BL199" s="17" t="s">
        <v>32</v>
      </c>
      <c r="BM199" s="17" t="n">
        <f aca="false">SUM(V199:BL199)</f>
        <v>0</v>
      </c>
      <c r="BN199" s="17" t="n">
        <f aca="false">IF(BM199&lt;1,0,(SUM(V199:BL199))/((43-(COUNTIF(V199:BL199,"N/A")))))</f>
        <v>0</v>
      </c>
      <c r="BO199" s="17"/>
      <c r="BP199" s="17"/>
      <c r="BQ199" s="17"/>
    </row>
    <row r="200" customFormat="false" ht="12.75" hidden="false" customHeight="false" outlineLevel="0" collapsed="false">
      <c r="A200" s="75" t="s">
        <v>670</v>
      </c>
      <c r="B200" s="72" t="s">
        <v>631</v>
      </c>
      <c r="C200" s="73" t="s">
        <v>32</v>
      </c>
      <c r="D200" s="73" t="s">
        <v>32</v>
      </c>
      <c r="E200" s="73" t="s">
        <v>32</v>
      </c>
      <c r="F200" s="73" t="s">
        <v>32</v>
      </c>
      <c r="G200" s="73" t="s">
        <v>32</v>
      </c>
      <c r="H200" s="73" t="s">
        <v>32</v>
      </c>
      <c r="I200" s="73" t="s">
        <v>32</v>
      </c>
      <c r="J200" s="73" t="s">
        <v>32</v>
      </c>
      <c r="K200" s="73" t="s">
        <v>32</v>
      </c>
      <c r="L200" s="73" t="s">
        <v>32</v>
      </c>
      <c r="M200" s="73" t="s">
        <v>32</v>
      </c>
      <c r="N200" s="73" t="s">
        <v>32</v>
      </c>
      <c r="O200" s="73" t="s">
        <v>32</v>
      </c>
      <c r="P200" s="73" t="s">
        <v>32</v>
      </c>
      <c r="Q200" s="17" t="s">
        <v>32</v>
      </c>
      <c r="R200" s="17" t="s">
        <v>32</v>
      </c>
      <c r="S200" s="17" t="s">
        <v>32</v>
      </c>
      <c r="T200" s="17" t="s">
        <v>32</v>
      </c>
      <c r="U200" s="51" t="s">
        <v>32</v>
      </c>
      <c r="V200" s="73" t="s">
        <v>32</v>
      </c>
      <c r="W200" s="73" t="s">
        <v>32</v>
      </c>
      <c r="X200" s="73" t="s">
        <v>32</v>
      </c>
      <c r="Y200" s="73" t="s">
        <v>32</v>
      </c>
      <c r="Z200" s="73" t="s">
        <v>32</v>
      </c>
      <c r="AA200" s="73" t="s">
        <v>32</v>
      </c>
      <c r="AB200" s="73" t="s">
        <v>32</v>
      </c>
      <c r="AC200" s="73" t="s">
        <v>32</v>
      </c>
      <c r="AD200" s="73" t="s">
        <v>32</v>
      </c>
      <c r="AE200" s="73" t="s">
        <v>32</v>
      </c>
      <c r="AF200" s="73" t="s">
        <v>32</v>
      </c>
      <c r="AG200" s="73" t="s">
        <v>32</v>
      </c>
      <c r="AH200" s="73" t="s">
        <v>32</v>
      </c>
      <c r="AI200" s="73" t="s">
        <v>32</v>
      </c>
      <c r="AJ200" s="73" t="s">
        <v>32</v>
      </c>
      <c r="AK200" s="73" t="s">
        <v>32</v>
      </c>
      <c r="AL200" s="73" t="s">
        <v>32</v>
      </c>
      <c r="AM200" s="73" t="s">
        <v>32</v>
      </c>
      <c r="AN200" s="73" t="s">
        <v>32</v>
      </c>
      <c r="AO200" s="73" t="s">
        <v>32</v>
      </c>
      <c r="AP200" s="73" t="s">
        <v>32</v>
      </c>
      <c r="AQ200" s="73" t="s">
        <v>32</v>
      </c>
      <c r="AR200" s="73" t="s">
        <v>32</v>
      </c>
      <c r="AS200" s="73" t="s">
        <v>32</v>
      </c>
      <c r="AT200" s="73" t="s">
        <v>32</v>
      </c>
      <c r="AU200" s="73" t="s">
        <v>32</v>
      </c>
      <c r="AV200" s="73" t="s">
        <v>32</v>
      </c>
      <c r="AW200" s="73" t="s">
        <v>32</v>
      </c>
      <c r="AX200" s="73" t="s">
        <v>32</v>
      </c>
      <c r="AY200" s="73" t="s">
        <v>32</v>
      </c>
      <c r="AZ200" s="73" t="s">
        <v>32</v>
      </c>
      <c r="BA200" s="73" t="s">
        <v>32</v>
      </c>
      <c r="BB200" s="17" t="s">
        <v>32</v>
      </c>
      <c r="BC200" s="17" t="s">
        <v>32</v>
      </c>
      <c r="BD200" s="17" t="s">
        <v>32</v>
      </c>
      <c r="BE200" s="17" t="s">
        <v>32</v>
      </c>
      <c r="BF200" s="17" t="s">
        <v>32</v>
      </c>
      <c r="BG200" s="17" t="s">
        <v>32</v>
      </c>
      <c r="BH200" s="17" t="s">
        <v>32</v>
      </c>
      <c r="BI200" s="17" t="s">
        <v>32</v>
      </c>
      <c r="BJ200" s="17" t="s">
        <v>32</v>
      </c>
      <c r="BK200" s="17" t="s">
        <v>32</v>
      </c>
      <c r="BL200" s="17" t="s">
        <v>32</v>
      </c>
      <c r="BM200" s="17" t="n">
        <f aca="false">SUM(V200:BL200)</f>
        <v>0</v>
      </c>
      <c r="BN200" s="17" t="n">
        <f aca="false">IF(BM200&lt;1,0,(SUM(V200:BL200))/((43-(COUNTIF(V200:BL200,"N/A")))))</f>
        <v>0</v>
      </c>
      <c r="BO200" s="17"/>
      <c r="BP200" s="17"/>
      <c r="BQ200" s="17"/>
    </row>
    <row r="201" customFormat="false" ht="12.75" hidden="false" customHeight="false" outlineLevel="0" collapsed="false">
      <c r="A201" s="75" t="s">
        <v>672</v>
      </c>
      <c r="B201" s="72" t="s">
        <v>631</v>
      </c>
      <c r="C201" s="73" t="s">
        <v>1608</v>
      </c>
      <c r="D201" s="73" t="s">
        <v>1608</v>
      </c>
      <c r="E201" s="73" t="s">
        <v>32</v>
      </c>
      <c r="F201" s="73" t="s">
        <v>32</v>
      </c>
      <c r="G201" s="73" t="s">
        <v>32</v>
      </c>
      <c r="H201" s="73" t="s">
        <v>32</v>
      </c>
      <c r="I201" s="73" t="s">
        <v>32</v>
      </c>
      <c r="J201" s="73" t="s">
        <v>32</v>
      </c>
      <c r="K201" s="73" t="s">
        <v>32</v>
      </c>
      <c r="L201" s="73" t="s">
        <v>32</v>
      </c>
      <c r="M201" s="73" t="s">
        <v>32</v>
      </c>
      <c r="N201" s="73" t="s">
        <v>32</v>
      </c>
      <c r="O201" s="73" t="s">
        <v>32</v>
      </c>
      <c r="P201" s="73" t="s">
        <v>32</v>
      </c>
      <c r="Q201" s="17" t="s">
        <v>32</v>
      </c>
      <c r="R201" s="17" t="s">
        <v>32</v>
      </c>
      <c r="S201" s="17" t="s">
        <v>32</v>
      </c>
      <c r="T201" s="17" t="s">
        <v>32</v>
      </c>
      <c r="U201" s="51" t="s">
        <v>32</v>
      </c>
      <c r="V201" s="73" t="n">
        <v>5</v>
      </c>
      <c r="W201" s="73" t="s">
        <v>32</v>
      </c>
      <c r="X201" s="73" t="s">
        <v>32</v>
      </c>
      <c r="Y201" s="73" t="s">
        <v>32</v>
      </c>
      <c r="Z201" s="73" t="n">
        <v>0</v>
      </c>
      <c r="AA201" s="73" t="s">
        <v>32</v>
      </c>
      <c r="AB201" s="73" t="s">
        <v>32</v>
      </c>
      <c r="AC201" s="73" t="s">
        <v>32</v>
      </c>
      <c r="AD201" s="73" t="s">
        <v>32</v>
      </c>
      <c r="AE201" s="73" t="s">
        <v>32</v>
      </c>
      <c r="AF201" s="73" t="s">
        <v>32</v>
      </c>
      <c r="AG201" s="73" t="s">
        <v>32</v>
      </c>
      <c r="AH201" s="73" t="s">
        <v>32</v>
      </c>
      <c r="AI201" s="73" t="s">
        <v>32</v>
      </c>
      <c r="AJ201" s="73" t="s">
        <v>32</v>
      </c>
      <c r="AK201" s="73" t="s">
        <v>32</v>
      </c>
      <c r="AL201" s="73" t="s">
        <v>32</v>
      </c>
      <c r="AM201" s="73" t="s">
        <v>32</v>
      </c>
      <c r="AN201" s="73" t="s">
        <v>32</v>
      </c>
      <c r="AO201" s="73" t="s">
        <v>32</v>
      </c>
      <c r="AP201" s="73" t="s">
        <v>32</v>
      </c>
      <c r="AQ201" s="73" t="s">
        <v>32</v>
      </c>
      <c r="AR201" s="73" t="s">
        <v>32</v>
      </c>
      <c r="AS201" s="73" t="s">
        <v>32</v>
      </c>
      <c r="AT201" s="73" t="s">
        <v>32</v>
      </c>
      <c r="AU201" s="73" t="s">
        <v>32</v>
      </c>
      <c r="AV201" s="73" t="s">
        <v>32</v>
      </c>
      <c r="AW201" s="73" t="s">
        <v>32</v>
      </c>
      <c r="AX201" s="73" t="s">
        <v>32</v>
      </c>
      <c r="AY201" s="73" t="s">
        <v>32</v>
      </c>
      <c r="AZ201" s="73" t="s">
        <v>32</v>
      </c>
      <c r="BA201" s="73" t="s">
        <v>32</v>
      </c>
      <c r="BB201" s="17" t="s">
        <v>32</v>
      </c>
      <c r="BC201" s="17" t="s">
        <v>32</v>
      </c>
      <c r="BD201" s="17" t="s">
        <v>32</v>
      </c>
      <c r="BE201" s="17" t="s">
        <v>32</v>
      </c>
      <c r="BF201" s="17" t="s">
        <v>32</v>
      </c>
      <c r="BG201" s="17" t="s">
        <v>32</v>
      </c>
      <c r="BH201" s="17" t="s">
        <v>32</v>
      </c>
      <c r="BI201" s="17" t="s">
        <v>32</v>
      </c>
      <c r="BJ201" s="17" t="s">
        <v>32</v>
      </c>
      <c r="BK201" s="17" t="s">
        <v>32</v>
      </c>
      <c r="BL201" s="17" t="s">
        <v>32</v>
      </c>
      <c r="BM201" s="17" t="n">
        <f aca="false">SUM(V201:BL201)</f>
        <v>5</v>
      </c>
      <c r="BN201" s="17" t="n">
        <f aca="false">IF(BM201&lt;1,0,(SUM(V201:BL201))/((43-(COUNTIF(V201:BL201,"N/A")))))</f>
        <v>2.5</v>
      </c>
      <c r="BO201" s="17"/>
      <c r="BP201" s="17"/>
      <c r="BQ201" s="17"/>
    </row>
    <row r="202" customFormat="false" ht="12.75" hidden="false" customHeight="false" outlineLevel="0" collapsed="false">
      <c r="A202" s="75" t="s">
        <v>675</v>
      </c>
      <c r="B202" s="72" t="s">
        <v>631</v>
      </c>
      <c r="C202" s="73" t="s">
        <v>1609</v>
      </c>
      <c r="D202" s="73" t="s">
        <v>1594</v>
      </c>
      <c r="E202" s="73" t="s">
        <v>1594</v>
      </c>
      <c r="F202" s="73" t="s">
        <v>32</v>
      </c>
      <c r="G202" s="73" t="s">
        <v>32</v>
      </c>
      <c r="H202" s="73" t="s">
        <v>32</v>
      </c>
      <c r="I202" s="73" t="s">
        <v>32</v>
      </c>
      <c r="J202" s="73" t="s">
        <v>32</v>
      </c>
      <c r="K202" s="73" t="s">
        <v>32</v>
      </c>
      <c r="L202" s="73" t="s">
        <v>32</v>
      </c>
      <c r="M202" s="73" t="s">
        <v>32</v>
      </c>
      <c r="N202" s="73" t="s">
        <v>32</v>
      </c>
      <c r="O202" s="73" t="s">
        <v>32</v>
      </c>
      <c r="P202" s="73" t="s">
        <v>32</v>
      </c>
      <c r="Q202" s="17" t="s">
        <v>32</v>
      </c>
      <c r="R202" s="17" t="s">
        <v>32</v>
      </c>
      <c r="S202" s="17" t="s">
        <v>32</v>
      </c>
      <c r="T202" s="17" t="s">
        <v>32</v>
      </c>
      <c r="U202" s="51" t="s">
        <v>32</v>
      </c>
      <c r="V202" s="73" t="n">
        <v>5</v>
      </c>
      <c r="W202" s="73" t="s">
        <v>32</v>
      </c>
      <c r="X202" s="73" t="s">
        <v>32</v>
      </c>
      <c r="Y202" s="73" t="s">
        <v>32</v>
      </c>
      <c r="Z202" s="73" t="n">
        <v>5</v>
      </c>
      <c r="AA202" s="73" t="s">
        <v>32</v>
      </c>
      <c r="AB202" s="73" t="s">
        <v>32</v>
      </c>
      <c r="AC202" s="73" t="s">
        <v>32</v>
      </c>
      <c r="AD202" s="73" t="n">
        <v>1</v>
      </c>
      <c r="AE202" s="73" t="s">
        <v>32</v>
      </c>
      <c r="AF202" s="73" t="s">
        <v>32</v>
      </c>
      <c r="AG202" s="73" t="s">
        <v>32</v>
      </c>
      <c r="AH202" s="73" t="s">
        <v>32</v>
      </c>
      <c r="AI202" s="73" t="s">
        <v>32</v>
      </c>
      <c r="AJ202" s="73" t="s">
        <v>32</v>
      </c>
      <c r="AK202" s="73" t="s">
        <v>32</v>
      </c>
      <c r="AL202" s="73" t="s">
        <v>32</v>
      </c>
      <c r="AM202" s="73" t="s">
        <v>32</v>
      </c>
      <c r="AN202" s="73" t="s">
        <v>32</v>
      </c>
      <c r="AO202" s="73" t="s">
        <v>32</v>
      </c>
      <c r="AP202" s="73" t="s">
        <v>32</v>
      </c>
      <c r="AQ202" s="73" t="s">
        <v>32</v>
      </c>
      <c r="AR202" s="73" t="s">
        <v>32</v>
      </c>
      <c r="AS202" s="73" t="s">
        <v>32</v>
      </c>
      <c r="AT202" s="73" t="s">
        <v>32</v>
      </c>
      <c r="AU202" s="73" t="s">
        <v>32</v>
      </c>
      <c r="AV202" s="73" t="s">
        <v>32</v>
      </c>
      <c r="AW202" s="73" t="s">
        <v>32</v>
      </c>
      <c r="AX202" s="73" t="s">
        <v>32</v>
      </c>
      <c r="AY202" s="73" t="s">
        <v>32</v>
      </c>
      <c r="AZ202" s="73" t="s">
        <v>32</v>
      </c>
      <c r="BA202" s="73" t="s">
        <v>32</v>
      </c>
      <c r="BB202" s="17" t="s">
        <v>32</v>
      </c>
      <c r="BC202" s="17" t="s">
        <v>32</v>
      </c>
      <c r="BD202" s="17" t="s">
        <v>32</v>
      </c>
      <c r="BE202" s="17" t="s">
        <v>32</v>
      </c>
      <c r="BF202" s="17" t="s">
        <v>32</v>
      </c>
      <c r="BG202" s="17" t="s">
        <v>32</v>
      </c>
      <c r="BH202" s="17" t="s">
        <v>32</v>
      </c>
      <c r="BI202" s="17" t="s">
        <v>32</v>
      </c>
      <c r="BJ202" s="17" t="s">
        <v>32</v>
      </c>
      <c r="BK202" s="17" t="s">
        <v>32</v>
      </c>
      <c r="BL202" s="17" t="s">
        <v>32</v>
      </c>
      <c r="BM202" s="17" t="n">
        <f aca="false">SUM(V202:BL202)</f>
        <v>11</v>
      </c>
      <c r="BN202" s="17" t="n">
        <f aca="false">IF(BM202&lt;1,0,(SUM(V202:BL202))/((43-(COUNTIF(V202:BL202,"N/A")))))</f>
        <v>3.66666666666667</v>
      </c>
      <c r="BO202" s="17"/>
      <c r="BP202" s="17"/>
      <c r="BQ202" s="17"/>
    </row>
    <row r="203" customFormat="false" ht="12.75" hidden="false" customHeight="false" outlineLevel="0" collapsed="false">
      <c r="A203" s="75" t="s">
        <v>678</v>
      </c>
      <c r="B203" s="72" t="s">
        <v>631</v>
      </c>
      <c r="C203" s="73" t="s">
        <v>1606</v>
      </c>
      <c r="D203" s="73" t="s">
        <v>1602</v>
      </c>
      <c r="E203" s="73" t="s">
        <v>1607</v>
      </c>
      <c r="F203" s="73" t="s">
        <v>1607</v>
      </c>
      <c r="G203" s="73" t="s">
        <v>1726</v>
      </c>
      <c r="H203" s="73" t="s">
        <v>32</v>
      </c>
      <c r="I203" s="73" t="s">
        <v>32</v>
      </c>
      <c r="J203" s="73" t="s">
        <v>32</v>
      </c>
      <c r="K203" s="73" t="s">
        <v>32</v>
      </c>
      <c r="L203" s="73" t="s">
        <v>32</v>
      </c>
      <c r="M203" s="73" t="s">
        <v>32</v>
      </c>
      <c r="N203" s="73" t="s">
        <v>32</v>
      </c>
      <c r="O203" s="73" t="s">
        <v>32</v>
      </c>
      <c r="P203" s="73" t="s">
        <v>32</v>
      </c>
      <c r="Q203" s="17" t="s">
        <v>32</v>
      </c>
      <c r="R203" s="17" t="s">
        <v>32</v>
      </c>
      <c r="S203" s="17" t="s">
        <v>32</v>
      </c>
      <c r="T203" s="17" t="s">
        <v>32</v>
      </c>
      <c r="U203" s="51" t="s">
        <v>32</v>
      </c>
      <c r="V203" s="73" t="n">
        <v>0</v>
      </c>
      <c r="W203" s="73" t="n">
        <v>0</v>
      </c>
      <c r="X203" s="73" t="n">
        <v>0</v>
      </c>
      <c r="Y203" s="73" t="s">
        <v>32</v>
      </c>
      <c r="Z203" s="73" t="n">
        <v>0</v>
      </c>
      <c r="AA203" s="73" t="s">
        <v>32</v>
      </c>
      <c r="AB203" s="73" t="s">
        <v>32</v>
      </c>
      <c r="AC203" s="73" t="s">
        <v>32</v>
      </c>
      <c r="AD203" s="73" t="n">
        <v>0</v>
      </c>
      <c r="AE203" s="73" t="n">
        <v>0</v>
      </c>
      <c r="AF203" s="73" t="s">
        <v>32</v>
      </c>
      <c r="AG203" s="73" t="s">
        <v>32</v>
      </c>
      <c r="AH203" s="73" t="n">
        <v>0</v>
      </c>
      <c r="AI203" s="73" t="s">
        <v>32</v>
      </c>
      <c r="AJ203" s="73" t="s">
        <v>32</v>
      </c>
      <c r="AK203" s="73" t="n">
        <v>0</v>
      </c>
      <c r="AL203" s="73" t="n">
        <v>0</v>
      </c>
      <c r="AM203" s="73" t="s">
        <v>32</v>
      </c>
      <c r="AN203" s="73" t="s">
        <v>32</v>
      </c>
      <c r="AO203" s="73" t="s">
        <v>32</v>
      </c>
      <c r="AP203" s="73" t="s">
        <v>32</v>
      </c>
      <c r="AQ203" s="73" t="s">
        <v>32</v>
      </c>
      <c r="AR203" s="73" t="s">
        <v>32</v>
      </c>
      <c r="AS203" s="73" t="s">
        <v>32</v>
      </c>
      <c r="AT203" s="73" t="s">
        <v>32</v>
      </c>
      <c r="AU203" s="73" t="s">
        <v>32</v>
      </c>
      <c r="AV203" s="73" t="s">
        <v>32</v>
      </c>
      <c r="AW203" s="73" t="s">
        <v>32</v>
      </c>
      <c r="AX203" s="73" t="s">
        <v>32</v>
      </c>
      <c r="AY203" s="73" t="s">
        <v>32</v>
      </c>
      <c r="AZ203" s="73" t="s">
        <v>32</v>
      </c>
      <c r="BA203" s="73" t="s">
        <v>32</v>
      </c>
      <c r="BB203" s="17" t="s">
        <v>32</v>
      </c>
      <c r="BC203" s="17" t="s">
        <v>32</v>
      </c>
      <c r="BD203" s="17" t="s">
        <v>32</v>
      </c>
      <c r="BE203" s="17" t="s">
        <v>32</v>
      </c>
      <c r="BF203" s="17" t="s">
        <v>32</v>
      </c>
      <c r="BG203" s="17" t="s">
        <v>32</v>
      </c>
      <c r="BH203" s="17" t="s">
        <v>32</v>
      </c>
      <c r="BI203" s="17" t="s">
        <v>32</v>
      </c>
      <c r="BJ203" s="17" t="s">
        <v>32</v>
      </c>
      <c r="BK203" s="17" t="s">
        <v>32</v>
      </c>
      <c r="BL203" s="17" t="s">
        <v>32</v>
      </c>
      <c r="BM203" s="17" t="n">
        <f aca="false">SUM(V203:BL203)</f>
        <v>0</v>
      </c>
      <c r="BN203" s="17" t="n">
        <f aca="false">IF(BM203&lt;1,0,(SUM(V203:BL203))/((43-(COUNTIF(V203:BL203,"N/A")))))</f>
        <v>0</v>
      </c>
      <c r="BO203" s="17"/>
      <c r="BP203" s="17"/>
      <c r="BQ203" s="17"/>
    </row>
    <row r="204" customFormat="false" ht="12.75" hidden="false" customHeight="false" outlineLevel="0" collapsed="false">
      <c r="A204" s="75" t="s">
        <v>682</v>
      </c>
      <c r="B204" s="72" t="s">
        <v>631</v>
      </c>
      <c r="C204" s="73" t="s">
        <v>32</v>
      </c>
      <c r="D204" s="73" t="s">
        <v>32</v>
      </c>
      <c r="E204" s="73" t="s">
        <v>32</v>
      </c>
      <c r="F204" s="73" t="s">
        <v>32</v>
      </c>
      <c r="G204" s="73" t="s">
        <v>32</v>
      </c>
      <c r="H204" s="73" t="s">
        <v>32</v>
      </c>
      <c r="I204" s="73" t="s">
        <v>32</v>
      </c>
      <c r="J204" s="73" t="s">
        <v>32</v>
      </c>
      <c r="K204" s="73" t="s">
        <v>32</v>
      </c>
      <c r="L204" s="73" t="s">
        <v>32</v>
      </c>
      <c r="M204" s="73" t="s">
        <v>32</v>
      </c>
      <c r="N204" s="73" t="s">
        <v>32</v>
      </c>
      <c r="O204" s="73" t="s">
        <v>32</v>
      </c>
      <c r="P204" s="73" t="s">
        <v>32</v>
      </c>
      <c r="Q204" s="17" t="s">
        <v>32</v>
      </c>
      <c r="R204" s="17" t="s">
        <v>32</v>
      </c>
      <c r="S204" s="17" t="s">
        <v>32</v>
      </c>
      <c r="T204" s="17" t="s">
        <v>32</v>
      </c>
      <c r="U204" s="51" t="s">
        <v>32</v>
      </c>
      <c r="V204" s="73" t="s">
        <v>32</v>
      </c>
      <c r="W204" s="73" t="s">
        <v>32</v>
      </c>
      <c r="X204" s="73" t="s">
        <v>32</v>
      </c>
      <c r="Y204" s="73" t="s">
        <v>32</v>
      </c>
      <c r="Z204" s="73" t="s">
        <v>32</v>
      </c>
      <c r="AA204" s="73" t="s">
        <v>32</v>
      </c>
      <c r="AB204" s="73" t="s">
        <v>32</v>
      </c>
      <c r="AC204" s="73" t="s">
        <v>32</v>
      </c>
      <c r="AD204" s="73" t="s">
        <v>32</v>
      </c>
      <c r="AE204" s="73" t="s">
        <v>32</v>
      </c>
      <c r="AF204" s="73" t="s">
        <v>32</v>
      </c>
      <c r="AG204" s="73" t="s">
        <v>32</v>
      </c>
      <c r="AH204" s="73" t="s">
        <v>32</v>
      </c>
      <c r="AI204" s="73" t="s">
        <v>32</v>
      </c>
      <c r="AJ204" s="73" t="s">
        <v>32</v>
      </c>
      <c r="AK204" s="73" t="s">
        <v>32</v>
      </c>
      <c r="AL204" s="73" t="s">
        <v>32</v>
      </c>
      <c r="AM204" s="73" t="s">
        <v>32</v>
      </c>
      <c r="AN204" s="73" t="s">
        <v>32</v>
      </c>
      <c r="AO204" s="73" t="s">
        <v>32</v>
      </c>
      <c r="AP204" s="73" t="s">
        <v>32</v>
      </c>
      <c r="AQ204" s="73" t="s">
        <v>32</v>
      </c>
      <c r="AR204" s="73" t="s">
        <v>32</v>
      </c>
      <c r="AS204" s="73" t="s">
        <v>32</v>
      </c>
      <c r="AT204" s="73" t="s">
        <v>32</v>
      </c>
      <c r="AU204" s="73" t="s">
        <v>32</v>
      </c>
      <c r="AV204" s="73" t="s">
        <v>32</v>
      </c>
      <c r="AW204" s="73" t="s">
        <v>32</v>
      </c>
      <c r="AX204" s="73" t="s">
        <v>32</v>
      </c>
      <c r="AY204" s="73" t="s">
        <v>32</v>
      </c>
      <c r="AZ204" s="73" t="s">
        <v>32</v>
      </c>
      <c r="BA204" s="73" t="s">
        <v>32</v>
      </c>
      <c r="BB204" s="17" t="s">
        <v>32</v>
      </c>
      <c r="BC204" s="17" t="s">
        <v>32</v>
      </c>
      <c r="BD204" s="17" t="s">
        <v>32</v>
      </c>
      <c r="BE204" s="17" t="s">
        <v>32</v>
      </c>
      <c r="BF204" s="17" t="s">
        <v>32</v>
      </c>
      <c r="BG204" s="17" t="s">
        <v>32</v>
      </c>
      <c r="BH204" s="17" t="s">
        <v>32</v>
      </c>
      <c r="BI204" s="17" t="s">
        <v>32</v>
      </c>
      <c r="BJ204" s="17" t="s">
        <v>32</v>
      </c>
      <c r="BK204" s="17" t="s">
        <v>32</v>
      </c>
      <c r="BL204" s="17" t="s">
        <v>32</v>
      </c>
      <c r="BM204" s="17" t="n">
        <f aca="false">SUM(V204:BL204)</f>
        <v>0</v>
      </c>
      <c r="BN204" s="17" t="n">
        <f aca="false">IF(BM204&lt;1,0,(SUM(V204:BL204))/((43-(COUNTIF(V204:BL204,"N/A")))))</f>
        <v>0</v>
      </c>
      <c r="BO204" s="17"/>
      <c r="BP204" s="17"/>
      <c r="BQ204" s="17"/>
    </row>
    <row r="205" customFormat="false" ht="12.75" hidden="false" customHeight="false" outlineLevel="0" collapsed="false">
      <c r="A205" s="75" t="s">
        <v>684</v>
      </c>
      <c r="B205" s="72" t="s">
        <v>605</v>
      </c>
      <c r="C205" s="73" t="s">
        <v>1599</v>
      </c>
      <c r="D205" s="73" t="s">
        <v>1594</v>
      </c>
      <c r="E205" s="73" t="s">
        <v>32</v>
      </c>
      <c r="F205" s="73" t="s">
        <v>32</v>
      </c>
      <c r="G205" s="73" t="s">
        <v>32</v>
      </c>
      <c r="H205" s="73" t="s">
        <v>32</v>
      </c>
      <c r="I205" s="73" t="s">
        <v>32</v>
      </c>
      <c r="J205" s="73" t="s">
        <v>32</v>
      </c>
      <c r="K205" s="73" t="s">
        <v>32</v>
      </c>
      <c r="L205" s="73" t="s">
        <v>32</v>
      </c>
      <c r="M205" s="73" t="s">
        <v>32</v>
      </c>
      <c r="N205" s="73" t="s">
        <v>32</v>
      </c>
      <c r="O205" s="73" t="s">
        <v>32</v>
      </c>
      <c r="P205" s="73" t="s">
        <v>32</v>
      </c>
      <c r="Q205" s="17" t="s">
        <v>32</v>
      </c>
      <c r="R205" s="17" t="s">
        <v>32</v>
      </c>
      <c r="S205" s="17" t="s">
        <v>32</v>
      </c>
      <c r="T205" s="17" t="s">
        <v>32</v>
      </c>
      <c r="U205" s="51" t="s">
        <v>32</v>
      </c>
      <c r="V205" s="73" t="n">
        <v>0</v>
      </c>
      <c r="W205" s="73" t="s">
        <v>32</v>
      </c>
      <c r="X205" s="73" t="s">
        <v>32</v>
      </c>
      <c r="Y205" s="73" t="s">
        <v>32</v>
      </c>
      <c r="Z205" s="73" t="n">
        <v>3</v>
      </c>
      <c r="AA205" s="73" t="s">
        <v>32</v>
      </c>
      <c r="AB205" s="73" t="s">
        <v>32</v>
      </c>
      <c r="AC205" s="73" t="s">
        <v>32</v>
      </c>
      <c r="AD205" s="73" t="s">
        <v>32</v>
      </c>
      <c r="AE205" s="73" t="s">
        <v>32</v>
      </c>
      <c r="AF205" s="73" t="s">
        <v>32</v>
      </c>
      <c r="AG205" s="73" t="s">
        <v>32</v>
      </c>
      <c r="AH205" s="73" t="s">
        <v>32</v>
      </c>
      <c r="AI205" s="73" t="s">
        <v>32</v>
      </c>
      <c r="AJ205" s="73" t="s">
        <v>32</v>
      </c>
      <c r="AK205" s="73" t="s">
        <v>32</v>
      </c>
      <c r="AL205" s="73" t="s">
        <v>32</v>
      </c>
      <c r="AM205" s="73" t="s">
        <v>32</v>
      </c>
      <c r="AN205" s="73" t="s">
        <v>32</v>
      </c>
      <c r="AO205" s="73" t="s">
        <v>32</v>
      </c>
      <c r="AP205" s="73" t="s">
        <v>32</v>
      </c>
      <c r="AQ205" s="73" t="s">
        <v>32</v>
      </c>
      <c r="AR205" s="73" t="s">
        <v>32</v>
      </c>
      <c r="AS205" s="73" t="s">
        <v>32</v>
      </c>
      <c r="AT205" s="73" t="s">
        <v>32</v>
      </c>
      <c r="AU205" s="73" t="s">
        <v>32</v>
      </c>
      <c r="AV205" s="73" t="s">
        <v>32</v>
      </c>
      <c r="AW205" s="73" t="s">
        <v>32</v>
      </c>
      <c r="AX205" s="73" t="s">
        <v>32</v>
      </c>
      <c r="AY205" s="73" t="s">
        <v>32</v>
      </c>
      <c r="AZ205" s="73" t="s">
        <v>32</v>
      </c>
      <c r="BA205" s="73" t="s">
        <v>32</v>
      </c>
      <c r="BB205" s="17" t="s">
        <v>32</v>
      </c>
      <c r="BC205" s="17" t="s">
        <v>32</v>
      </c>
      <c r="BD205" s="17" t="s">
        <v>32</v>
      </c>
      <c r="BE205" s="17" t="s">
        <v>32</v>
      </c>
      <c r="BF205" s="17" t="s">
        <v>32</v>
      </c>
      <c r="BG205" s="17" t="s">
        <v>32</v>
      </c>
      <c r="BH205" s="17" t="s">
        <v>32</v>
      </c>
      <c r="BI205" s="17" t="s">
        <v>32</v>
      </c>
      <c r="BJ205" s="17" t="s">
        <v>32</v>
      </c>
      <c r="BK205" s="17" t="s">
        <v>32</v>
      </c>
      <c r="BL205" s="17" t="s">
        <v>32</v>
      </c>
      <c r="BM205" s="17" t="n">
        <f aca="false">SUM(V205:BL205)</f>
        <v>3</v>
      </c>
      <c r="BN205" s="17" t="n">
        <f aca="false">IF(BM205&lt;1,0,(SUM(V205:BL205))/((43-(COUNTIF(V205:BL205,"N/A")))))</f>
        <v>1.5</v>
      </c>
      <c r="BO205" s="17"/>
      <c r="BP205" s="17"/>
      <c r="BQ205" s="17"/>
    </row>
    <row r="206" customFormat="false" ht="12.75" hidden="false" customHeight="false" outlineLevel="0" collapsed="false">
      <c r="A206" s="75" t="s">
        <v>688</v>
      </c>
      <c r="B206" s="72" t="s">
        <v>605</v>
      </c>
      <c r="C206" s="73" t="s">
        <v>1591</v>
      </c>
      <c r="D206" s="73" t="s">
        <v>1591</v>
      </c>
      <c r="E206" s="73" t="s">
        <v>1591</v>
      </c>
      <c r="F206" s="73" t="s">
        <v>1594</v>
      </c>
      <c r="G206" s="73" t="s">
        <v>1594</v>
      </c>
      <c r="H206" s="73" t="s">
        <v>32</v>
      </c>
      <c r="I206" s="73" t="s">
        <v>32</v>
      </c>
      <c r="J206" s="73" t="s">
        <v>32</v>
      </c>
      <c r="K206" s="73" t="s">
        <v>32</v>
      </c>
      <c r="L206" s="73" t="s">
        <v>32</v>
      </c>
      <c r="M206" s="73" t="s">
        <v>32</v>
      </c>
      <c r="N206" s="73" t="s">
        <v>32</v>
      </c>
      <c r="O206" s="73" t="s">
        <v>32</v>
      </c>
      <c r="P206" s="73" t="s">
        <v>32</v>
      </c>
      <c r="Q206" s="17" t="s">
        <v>32</v>
      </c>
      <c r="R206" s="17" t="s">
        <v>32</v>
      </c>
      <c r="S206" s="17" t="s">
        <v>32</v>
      </c>
      <c r="T206" s="17" t="s">
        <v>32</v>
      </c>
      <c r="U206" s="51" t="s">
        <v>32</v>
      </c>
      <c r="V206" s="73" t="n">
        <v>5</v>
      </c>
      <c r="W206" s="73" t="s">
        <v>32</v>
      </c>
      <c r="X206" s="73" t="s">
        <v>32</v>
      </c>
      <c r="Y206" s="73" t="s">
        <v>32</v>
      </c>
      <c r="Z206" s="73" t="n">
        <v>5</v>
      </c>
      <c r="AA206" s="73" t="s">
        <v>32</v>
      </c>
      <c r="AB206" s="73" t="s">
        <v>32</v>
      </c>
      <c r="AC206" s="73" t="s">
        <v>32</v>
      </c>
      <c r="AD206" s="73" t="n">
        <v>2</v>
      </c>
      <c r="AE206" s="73" t="s">
        <v>32</v>
      </c>
      <c r="AF206" s="73" t="s">
        <v>32</v>
      </c>
      <c r="AG206" s="73" t="s">
        <v>32</v>
      </c>
      <c r="AH206" s="73" t="n">
        <v>5</v>
      </c>
      <c r="AI206" s="73" t="s">
        <v>32</v>
      </c>
      <c r="AJ206" s="73" t="s">
        <v>32</v>
      </c>
      <c r="AK206" s="73" t="n">
        <v>5</v>
      </c>
      <c r="AL206" s="73" t="s">
        <v>32</v>
      </c>
      <c r="AM206" s="73" t="s">
        <v>32</v>
      </c>
      <c r="AN206" s="73" t="s">
        <v>32</v>
      </c>
      <c r="AO206" s="73" t="s">
        <v>32</v>
      </c>
      <c r="AP206" s="73" t="s">
        <v>32</v>
      </c>
      <c r="AQ206" s="73" t="s">
        <v>32</v>
      </c>
      <c r="AR206" s="73" t="s">
        <v>32</v>
      </c>
      <c r="AS206" s="73" t="s">
        <v>32</v>
      </c>
      <c r="AT206" s="73" t="s">
        <v>32</v>
      </c>
      <c r="AU206" s="73" t="s">
        <v>32</v>
      </c>
      <c r="AV206" s="73" t="s">
        <v>32</v>
      </c>
      <c r="AW206" s="73" t="s">
        <v>32</v>
      </c>
      <c r="AX206" s="73" t="s">
        <v>32</v>
      </c>
      <c r="AY206" s="73" t="s">
        <v>32</v>
      </c>
      <c r="AZ206" s="73" t="s">
        <v>32</v>
      </c>
      <c r="BA206" s="73" t="s">
        <v>32</v>
      </c>
      <c r="BB206" s="17" t="s">
        <v>32</v>
      </c>
      <c r="BC206" s="17" t="s">
        <v>32</v>
      </c>
      <c r="BD206" s="17" t="s">
        <v>32</v>
      </c>
      <c r="BE206" s="17" t="s">
        <v>32</v>
      </c>
      <c r="BF206" s="17" t="s">
        <v>32</v>
      </c>
      <c r="BG206" s="17" t="s">
        <v>32</v>
      </c>
      <c r="BH206" s="17" t="s">
        <v>32</v>
      </c>
      <c r="BI206" s="17" t="s">
        <v>32</v>
      </c>
      <c r="BJ206" s="17" t="s">
        <v>32</v>
      </c>
      <c r="BK206" s="17" t="s">
        <v>32</v>
      </c>
      <c r="BL206" s="17" t="s">
        <v>32</v>
      </c>
      <c r="BM206" s="17" t="n">
        <f aca="false">SUM(V206:BL206)</f>
        <v>22</v>
      </c>
      <c r="BN206" s="17" t="n">
        <f aca="false">IF(BM206&lt;1,0,(SUM(V206:BL206))/((43-(COUNTIF(V206:BL206,"N/A")))))</f>
        <v>4.4</v>
      </c>
      <c r="BO206" s="17"/>
      <c r="BP206" s="17"/>
      <c r="BQ206" s="17"/>
    </row>
    <row r="207" customFormat="false" ht="12.75" hidden="false" customHeight="false" outlineLevel="0" collapsed="false">
      <c r="A207" s="75" t="s">
        <v>692</v>
      </c>
      <c r="B207" s="72" t="s">
        <v>605</v>
      </c>
      <c r="C207" s="73" t="s">
        <v>1609</v>
      </c>
      <c r="D207" s="73" t="s">
        <v>1702</v>
      </c>
      <c r="E207" s="73" t="s">
        <v>32</v>
      </c>
      <c r="F207" s="73" t="s">
        <v>32</v>
      </c>
      <c r="G207" s="73" t="s">
        <v>32</v>
      </c>
      <c r="H207" s="73" t="s">
        <v>32</v>
      </c>
      <c r="I207" s="73" t="s">
        <v>32</v>
      </c>
      <c r="J207" s="73" t="s">
        <v>32</v>
      </c>
      <c r="K207" s="73" t="s">
        <v>32</v>
      </c>
      <c r="L207" s="73" t="s">
        <v>32</v>
      </c>
      <c r="M207" s="73" t="s">
        <v>32</v>
      </c>
      <c r="N207" s="73" t="s">
        <v>32</v>
      </c>
      <c r="O207" s="73" t="s">
        <v>32</v>
      </c>
      <c r="P207" s="73" t="s">
        <v>32</v>
      </c>
      <c r="Q207" s="17" t="s">
        <v>32</v>
      </c>
      <c r="R207" s="17" t="s">
        <v>32</v>
      </c>
      <c r="S207" s="17" t="s">
        <v>32</v>
      </c>
      <c r="T207" s="17" t="s">
        <v>32</v>
      </c>
      <c r="U207" s="51" t="s">
        <v>32</v>
      </c>
      <c r="V207" s="73" t="n">
        <v>1</v>
      </c>
      <c r="W207" s="73" t="s">
        <v>32</v>
      </c>
      <c r="X207" s="73" t="s">
        <v>32</v>
      </c>
      <c r="Y207" s="73" t="s">
        <v>32</v>
      </c>
      <c r="Z207" s="73" t="n">
        <v>3</v>
      </c>
      <c r="AA207" s="73" t="s">
        <v>32</v>
      </c>
      <c r="AB207" s="73" t="s">
        <v>32</v>
      </c>
      <c r="AC207" s="73" t="s">
        <v>32</v>
      </c>
      <c r="AD207" s="73" t="s">
        <v>32</v>
      </c>
      <c r="AE207" s="73" t="s">
        <v>32</v>
      </c>
      <c r="AF207" s="73" t="s">
        <v>32</v>
      </c>
      <c r="AG207" s="73" t="s">
        <v>32</v>
      </c>
      <c r="AH207" s="73" t="s">
        <v>32</v>
      </c>
      <c r="AI207" s="73" t="s">
        <v>32</v>
      </c>
      <c r="AJ207" s="73" t="s">
        <v>32</v>
      </c>
      <c r="AK207" s="73" t="s">
        <v>32</v>
      </c>
      <c r="AL207" s="73" t="s">
        <v>32</v>
      </c>
      <c r="AM207" s="73" t="s">
        <v>32</v>
      </c>
      <c r="AN207" s="73" t="s">
        <v>32</v>
      </c>
      <c r="AO207" s="73" t="s">
        <v>32</v>
      </c>
      <c r="AP207" s="73" t="s">
        <v>32</v>
      </c>
      <c r="AQ207" s="73" t="s">
        <v>32</v>
      </c>
      <c r="AR207" s="73" t="s">
        <v>32</v>
      </c>
      <c r="AS207" s="73" t="s">
        <v>32</v>
      </c>
      <c r="AT207" s="73" t="s">
        <v>32</v>
      </c>
      <c r="AU207" s="73" t="s">
        <v>32</v>
      </c>
      <c r="AV207" s="73" t="s">
        <v>32</v>
      </c>
      <c r="AW207" s="73" t="s">
        <v>32</v>
      </c>
      <c r="AX207" s="73" t="s">
        <v>32</v>
      </c>
      <c r="AY207" s="73" t="s">
        <v>32</v>
      </c>
      <c r="AZ207" s="73" t="s">
        <v>32</v>
      </c>
      <c r="BA207" s="73" t="s">
        <v>32</v>
      </c>
      <c r="BB207" s="17" t="s">
        <v>32</v>
      </c>
      <c r="BC207" s="17" t="s">
        <v>32</v>
      </c>
      <c r="BD207" s="17" t="s">
        <v>32</v>
      </c>
      <c r="BE207" s="17" t="s">
        <v>32</v>
      </c>
      <c r="BF207" s="17" t="s">
        <v>32</v>
      </c>
      <c r="BG207" s="17" t="s">
        <v>32</v>
      </c>
      <c r="BH207" s="17" t="s">
        <v>32</v>
      </c>
      <c r="BI207" s="17" t="s">
        <v>32</v>
      </c>
      <c r="BJ207" s="17" t="s">
        <v>32</v>
      </c>
      <c r="BK207" s="17" t="s">
        <v>32</v>
      </c>
      <c r="BL207" s="17" t="s">
        <v>32</v>
      </c>
      <c r="BM207" s="17" t="n">
        <f aca="false">SUM(V207:BL207)</f>
        <v>4</v>
      </c>
      <c r="BN207" s="17" t="n">
        <f aca="false">IF(BM207&lt;1,0,(SUM(V207:BL207))/((43-(COUNTIF(V207:BL207,"N/A")))))</f>
        <v>2</v>
      </c>
      <c r="BO207" s="17"/>
      <c r="BP207" s="17"/>
      <c r="BQ207" s="17"/>
    </row>
    <row r="208" customFormat="false" ht="12.75" hidden="false" customHeight="false" outlineLevel="0" collapsed="false">
      <c r="A208" s="75" t="s">
        <v>696</v>
      </c>
      <c r="B208" s="72" t="s">
        <v>605</v>
      </c>
      <c r="C208" s="73" t="s">
        <v>32</v>
      </c>
      <c r="D208" s="73" t="s">
        <v>32</v>
      </c>
      <c r="E208" s="73" t="s">
        <v>32</v>
      </c>
      <c r="F208" s="73" t="s">
        <v>32</v>
      </c>
      <c r="G208" s="73" t="s">
        <v>32</v>
      </c>
      <c r="H208" s="73" t="s">
        <v>32</v>
      </c>
      <c r="I208" s="73" t="s">
        <v>32</v>
      </c>
      <c r="J208" s="73" t="s">
        <v>32</v>
      </c>
      <c r="K208" s="73" t="s">
        <v>32</v>
      </c>
      <c r="L208" s="73" t="s">
        <v>32</v>
      </c>
      <c r="M208" s="73" t="s">
        <v>32</v>
      </c>
      <c r="N208" s="73" t="s">
        <v>32</v>
      </c>
      <c r="O208" s="73" t="s">
        <v>32</v>
      </c>
      <c r="P208" s="73" t="s">
        <v>32</v>
      </c>
      <c r="Q208" s="17" t="s">
        <v>32</v>
      </c>
      <c r="R208" s="17" t="s">
        <v>32</v>
      </c>
      <c r="S208" s="17" t="s">
        <v>32</v>
      </c>
      <c r="T208" s="17" t="s">
        <v>32</v>
      </c>
      <c r="U208" s="51" t="s">
        <v>32</v>
      </c>
      <c r="V208" s="73" t="s">
        <v>32</v>
      </c>
      <c r="W208" s="73" t="s">
        <v>32</v>
      </c>
      <c r="X208" s="73" t="s">
        <v>32</v>
      </c>
      <c r="Y208" s="73" t="s">
        <v>32</v>
      </c>
      <c r="Z208" s="73" t="s">
        <v>32</v>
      </c>
      <c r="AA208" s="73" t="s">
        <v>32</v>
      </c>
      <c r="AB208" s="73" t="s">
        <v>32</v>
      </c>
      <c r="AC208" s="73" t="s">
        <v>32</v>
      </c>
      <c r="AD208" s="73" t="s">
        <v>32</v>
      </c>
      <c r="AE208" s="73" t="s">
        <v>32</v>
      </c>
      <c r="AF208" s="73" t="s">
        <v>32</v>
      </c>
      <c r="AG208" s="73" t="s">
        <v>32</v>
      </c>
      <c r="AH208" s="73" t="s">
        <v>32</v>
      </c>
      <c r="AI208" s="73" t="s">
        <v>32</v>
      </c>
      <c r="AJ208" s="73" t="s">
        <v>32</v>
      </c>
      <c r="AK208" s="73" t="s">
        <v>32</v>
      </c>
      <c r="AL208" s="73" t="s">
        <v>32</v>
      </c>
      <c r="AM208" s="73" t="s">
        <v>32</v>
      </c>
      <c r="AN208" s="73" t="s">
        <v>32</v>
      </c>
      <c r="AO208" s="73" t="s">
        <v>32</v>
      </c>
      <c r="AP208" s="73" t="s">
        <v>32</v>
      </c>
      <c r="AQ208" s="73" t="s">
        <v>32</v>
      </c>
      <c r="AR208" s="73" t="s">
        <v>32</v>
      </c>
      <c r="AS208" s="73" t="s">
        <v>32</v>
      </c>
      <c r="AT208" s="73" t="s">
        <v>32</v>
      </c>
      <c r="AU208" s="73" t="s">
        <v>32</v>
      </c>
      <c r="AV208" s="73" t="s">
        <v>32</v>
      </c>
      <c r="AW208" s="73" t="s">
        <v>32</v>
      </c>
      <c r="AX208" s="73" t="s">
        <v>32</v>
      </c>
      <c r="AY208" s="73" t="s">
        <v>32</v>
      </c>
      <c r="AZ208" s="73" t="s">
        <v>32</v>
      </c>
      <c r="BA208" s="73" t="s">
        <v>32</v>
      </c>
      <c r="BB208" s="17" t="s">
        <v>32</v>
      </c>
      <c r="BC208" s="17" t="s">
        <v>32</v>
      </c>
      <c r="BD208" s="17" t="s">
        <v>32</v>
      </c>
      <c r="BE208" s="17" t="s">
        <v>32</v>
      </c>
      <c r="BF208" s="17" t="s">
        <v>32</v>
      </c>
      <c r="BG208" s="17" t="s">
        <v>32</v>
      </c>
      <c r="BH208" s="17" t="s">
        <v>32</v>
      </c>
      <c r="BI208" s="17" t="s">
        <v>32</v>
      </c>
      <c r="BJ208" s="17" t="s">
        <v>32</v>
      </c>
      <c r="BK208" s="17" t="s">
        <v>32</v>
      </c>
      <c r="BL208" s="17" t="s">
        <v>32</v>
      </c>
      <c r="BM208" s="17" t="n">
        <f aca="false">SUM(V208:BL208)</f>
        <v>0</v>
      </c>
      <c r="BN208" s="17" t="n">
        <f aca="false">IF(BM208&lt;1,0,(SUM(V208:BL208))/((43-(COUNTIF(V208:BL208,"N/A")))))</f>
        <v>0</v>
      </c>
      <c r="BO208" s="17"/>
      <c r="BP208" s="17"/>
      <c r="BQ208" s="17"/>
    </row>
    <row r="209" customFormat="false" ht="12.75" hidden="false" customHeight="false" outlineLevel="0" collapsed="false">
      <c r="A209" s="75" t="s">
        <v>698</v>
      </c>
      <c r="B209" s="72" t="s">
        <v>605</v>
      </c>
      <c r="C209" s="73" t="s">
        <v>32</v>
      </c>
      <c r="D209" s="73" t="s">
        <v>32</v>
      </c>
      <c r="E209" s="73" t="s">
        <v>32</v>
      </c>
      <c r="F209" s="73" t="s">
        <v>32</v>
      </c>
      <c r="G209" s="73" t="s">
        <v>32</v>
      </c>
      <c r="H209" s="73" t="s">
        <v>32</v>
      </c>
      <c r="I209" s="73" t="s">
        <v>32</v>
      </c>
      <c r="J209" s="73" t="s">
        <v>32</v>
      </c>
      <c r="K209" s="73" t="s">
        <v>32</v>
      </c>
      <c r="L209" s="73" t="s">
        <v>32</v>
      </c>
      <c r="M209" s="73" t="s">
        <v>32</v>
      </c>
      <c r="N209" s="73" t="s">
        <v>32</v>
      </c>
      <c r="O209" s="73" t="s">
        <v>32</v>
      </c>
      <c r="P209" s="73" t="s">
        <v>32</v>
      </c>
      <c r="Q209" s="17" t="s">
        <v>32</v>
      </c>
      <c r="R209" s="17" t="s">
        <v>32</v>
      </c>
      <c r="S209" s="17" t="s">
        <v>32</v>
      </c>
      <c r="T209" s="17" t="s">
        <v>32</v>
      </c>
      <c r="U209" s="51" t="s">
        <v>32</v>
      </c>
      <c r="V209" s="73" t="s">
        <v>32</v>
      </c>
      <c r="W209" s="73" t="s">
        <v>32</v>
      </c>
      <c r="X209" s="73" t="s">
        <v>32</v>
      </c>
      <c r="Y209" s="73" t="s">
        <v>32</v>
      </c>
      <c r="Z209" s="73" t="s">
        <v>32</v>
      </c>
      <c r="AA209" s="73" t="s">
        <v>32</v>
      </c>
      <c r="AB209" s="73" t="s">
        <v>32</v>
      </c>
      <c r="AC209" s="73" t="s">
        <v>32</v>
      </c>
      <c r="AD209" s="73" t="s">
        <v>32</v>
      </c>
      <c r="AE209" s="73" t="s">
        <v>32</v>
      </c>
      <c r="AF209" s="73" t="s">
        <v>32</v>
      </c>
      <c r="AG209" s="73" t="s">
        <v>32</v>
      </c>
      <c r="AH209" s="73" t="s">
        <v>32</v>
      </c>
      <c r="AI209" s="73" t="s">
        <v>32</v>
      </c>
      <c r="AJ209" s="73" t="s">
        <v>32</v>
      </c>
      <c r="AK209" s="73" t="s">
        <v>32</v>
      </c>
      <c r="AL209" s="73" t="s">
        <v>32</v>
      </c>
      <c r="AM209" s="73" t="s">
        <v>32</v>
      </c>
      <c r="AN209" s="73" t="s">
        <v>32</v>
      </c>
      <c r="AO209" s="73" t="s">
        <v>32</v>
      </c>
      <c r="AP209" s="73" t="s">
        <v>32</v>
      </c>
      <c r="AQ209" s="73" t="s">
        <v>32</v>
      </c>
      <c r="AR209" s="73" t="s">
        <v>32</v>
      </c>
      <c r="AS209" s="73" t="s">
        <v>32</v>
      </c>
      <c r="AT209" s="73" t="s">
        <v>32</v>
      </c>
      <c r="AU209" s="73" t="s">
        <v>32</v>
      </c>
      <c r="AV209" s="73" t="s">
        <v>32</v>
      </c>
      <c r="AW209" s="73" t="s">
        <v>32</v>
      </c>
      <c r="AX209" s="73" t="s">
        <v>32</v>
      </c>
      <c r="AY209" s="73" t="s">
        <v>32</v>
      </c>
      <c r="AZ209" s="73" t="s">
        <v>32</v>
      </c>
      <c r="BA209" s="73" t="s">
        <v>32</v>
      </c>
      <c r="BB209" s="17" t="s">
        <v>32</v>
      </c>
      <c r="BC209" s="17" t="s">
        <v>32</v>
      </c>
      <c r="BD209" s="17" t="s">
        <v>32</v>
      </c>
      <c r="BE209" s="17" t="s">
        <v>32</v>
      </c>
      <c r="BF209" s="17" t="s">
        <v>32</v>
      </c>
      <c r="BG209" s="17" t="s">
        <v>32</v>
      </c>
      <c r="BH209" s="17" t="s">
        <v>32</v>
      </c>
      <c r="BI209" s="17" t="s">
        <v>32</v>
      </c>
      <c r="BJ209" s="17" t="s">
        <v>32</v>
      </c>
      <c r="BK209" s="17" t="s">
        <v>32</v>
      </c>
      <c r="BL209" s="17" t="s">
        <v>32</v>
      </c>
      <c r="BM209" s="17" t="n">
        <f aca="false">SUM(V209:BL209)</f>
        <v>0</v>
      </c>
      <c r="BN209" s="17" t="n">
        <f aca="false">IF(BM209&lt;1,0,(SUM(V209:BL209))/((43-(COUNTIF(V209:BL209,"N/A")))))</f>
        <v>0</v>
      </c>
      <c r="BO209" s="17"/>
      <c r="BP209" s="17"/>
      <c r="BQ209" s="17"/>
    </row>
    <row r="210" customFormat="false" ht="12.75" hidden="false" customHeight="false" outlineLevel="0" collapsed="false">
      <c r="A210" s="75" t="s">
        <v>700</v>
      </c>
      <c r="B210" s="72" t="s">
        <v>605</v>
      </c>
      <c r="C210" s="73" t="s">
        <v>1599</v>
      </c>
      <c r="D210" s="73" t="s">
        <v>1599</v>
      </c>
      <c r="E210" s="73" t="s">
        <v>1611</v>
      </c>
      <c r="F210" s="73" t="s">
        <v>1723</v>
      </c>
      <c r="G210" s="73" t="s">
        <v>1723</v>
      </c>
      <c r="H210" s="73" t="s">
        <v>1609</v>
      </c>
      <c r="I210" s="73" t="s">
        <v>1594</v>
      </c>
      <c r="J210" s="73" t="s">
        <v>32</v>
      </c>
      <c r="K210" s="73" t="s">
        <v>32</v>
      </c>
      <c r="L210" s="73" t="s">
        <v>32</v>
      </c>
      <c r="M210" s="73" t="s">
        <v>32</v>
      </c>
      <c r="N210" s="73" t="s">
        <v>32</v>
      </c>
      <c r="O210" s="73" t="s">
        <v>32</v>
      </c>
      <c r="P210" s="73" t="s">
        <v>32</v>
      </c>
      <c r="Q210" s="17" t="s">
        <v>32</v>
      </c>
      <c r="R210" s="17" t="s">
        <v>32</v>
      </c>
      <c r="S210" s="17" t="s">
        <v>32</v>
      </c>
      <c r="T210" s="17" t="s">
        <v>32</v>
      </c>
      <c r="U210" s="51" t="s">
        <v>32</v>
      </c>
      <c r="V210" s="73" t="n">
        <v>1</v>
      </c>
      <c r="W210" s="73" t="s">
        <v>32</v>
      </c>
      <c r="X210" s="73" t="s">
        <v>32</v>
      </c>
      <c r="Y210" s="73" t="s">
        <v>32</v>
      </c>
      <c r="Z210" s="73" t="n">
        <v>0</v>
      </c>
      <c r="AA210" s="73" t="s">
        <v>32</v>
      </c>
      <c r="AB210" s="73" t="s">
        <v>32</v>
      </c>
      <c r="AC210" s="73" t="s">
        <v>32</v>
      </c>
      <c r="AD210" s="73" t="n">
        <v>2</v>
      </c>
      <c r="AE210" s="73" t="s">
        <v>32</v>
      </c>
      <c r="AF210" s="73" t="s">
        <v>32</v>
      </c>
      <c r="AG210" s="73" t="s">
        <v>32</v>
      </c>
      <c r="AH210" s="73" t="n">
        <v>0</v>
      </c>
      <c r="AI210" s="73" t="s">
        <v>32</v>
      </c>
      <c r="AJ210" s="73" t="s">
        <v>32</v>
      </c>
      <c r="AK210" s="73" t="n">
        <v>2</v>
      </c>
      <c r="AL210" s="73" t="n">
        <v>1</v>
      </c>
      <c r="AM210" s="73" t="s">
        <v>32</v>
      </c>
      <c r="AN210" s="73" t="n">
        <v>4</v>
      </c>
      <c r="AO210" s="73" t="s">
        <v>32</v>
      </c>
      <c r="AP210" s="73" t="s">
        <v>32</v>
      </c>
      <c r="AQ210" s="73" t="n">
        <v>0</v>
      </c>
      <c r="AR210" s="73" t="s">
        <v>32</v>
      </c>
      <c r="AS210" s="73" t="s">
        <v>32</v>
      </c>
      <c r="AT210" s="73" t="s">
        <v>32</v>
      </c>
      <c r="AU210" s="73" t="s">
        <v>32</v>
      </c>
      <c r="AV210" s="73" t="s">
        <v>32</v>
      </c>
      <c r="AW210" s="73" t="s">
        <v>32</v>
      </c>
      <c r="AX210" s="73" t="s">
        <v>32</v>
      </c>
      <c r="AY210" s="73" t="s">
        <v>32</v>
      </c>
      <c r="AZ210" s="73" t="s">
        <v>32</v>
      </c>
      <c r="BA210" s="73" t="s">
        <v>32</v>
      </c>
      <c r="BB210" s="17" t="s">
        <v>32</v>
      </c>
      <c r="BC210" s="17" t="s">
        <v>32</v>
      </c>
      <c r="BD210" s="17" t="s">
        <v>32</v>
      </c>
      <c r="BE210" s="17" t="s">
        <v>32</v>
      </c>
      <c r="BF210" s="17" t="s">
        <v>32</v>
      </c>
      <c r="BG210" s="17" t="s">
        <v>32</v>
      </c>
      <c r="BH210" s="17" t="s">
        <v>32</v>
      </c>
      <c r="BI210" s="17" t="s">
        <v>32</v>
      </c>
      <c r="BJ210" s="17" t="s">
        <v>32</v>
      </c>
      <c r="BK210" s="17" t="s">
        <v>32</v>
      </c>
      <c r="BL210" s="17" t="s">
        <v>32</v>
      </c>
      <c r="BM210" s="17" t="n">
        <f aca="false">SUM(V210:BL210)</f>
        <v>10</v>
      </c>
      <c r="BN210" s="17" t="n">
        <f aca="false">IF(BM210&lt;1,0,(SUM(V210:BL210))/((43-(COUNTIF(V210:BL210,"N/A")))))</f>
        <v>1.25</v>
      </c>
      <c r="BO210" s="17"/>
      <c r="BP210" s="17"/>
      <c r="BQ210" s="17"/>
    </row>
    <row r="211" customFormat="false" ht="12.75" hidden="false" customHeight="false" outlineLevel="0" collapsed="false">
      <c r="A211" s="75" t="s">
        <v>704</v>
      </c>
      <c r="B211" s="72" t="s">
        <v>706</v>
      </c>
      <c r="C211" s="73" t="s">
        <v>1594</v>
      </c>
      <c r="D211" s="73" t="s">
        <v>1594</v>
      </c>
      <c r="E211" s="73" t="s">
        <v>1594</v>
      </c>
      <c r="F211" s="73" t="s">
        <v>1611</v>
      </c>
      <c r="G211" s="73" t="s">
        <v>1594</v>
      </c>
      <c r="H211" s="73" t="s">
        <v>1594</v>
      </c>
      <c r="I211" s="73" t="s">
        <v>1588</v>
      </c>
      <c r="J211" s="73" t="s">
        <v>1594</v>
      </c>
      <c r="K211" s="73" t="s">
        <v>1594</v>
      </c>
      <c r="L211" s="73" t="s">
        <v>32</v>
      </c>
      <c r="M211" s="73" t="s">
        <v>32</v>
      </c>
      <c r="N211" s="73" t="s">
        <v>32</v>
      </c>
      <c r="O211" s="73" t="s">
        <v>32</v>
      </c>
      <c r="P211" s="73" t="s">
        <v>32</v>
      </c>
      <c r="Q211" s="17" t="s">
        <v>32</v>
      </c>
      <c r="R211" s="17" t="s">
        <v>32</v>
      </c>
      <c r="S211" s="17" t="s">
        <v>32</v>
      </c>
      <c r="T211" s="17" t="s">
        <v>32</v>
      </c>
      <c r="U211" s="51" t="s">
        <v>32</v>
      </c>
      <c r="V211" s="73" t="n">
        <v>2</v>
      </c>
      <c r="W211" s="73" t="s">
        <v>32</v>
      </c>
      <c r="X211" s="73" t="s">
        <v>32</v>
      </c>
      <c r="Y211" s="73" t="s">
        <v>32</v>
      </c>
      <c r="Z211" s="73" t="n">
        <v>0</v>
      </c>
      <c r="AA211" s="73" t="s">
        <v>32</v>
      </c>
      <c r="AB211" s="73" t="s">
        <v>32</v>
      </c>
      <c r="AC211" s="73" t="s">
        <v>32</v>
      </c>
      <c r="AD211" s="73" t="n">
        <v>0</v>
      </c>
      <c r="AE211" s="73" t="s">
        <v>32</v>
      </c>
      <c r="AF211" s="73" t="s">
        <v>32</v>
      </c>
      <c r="AG211" s="73" t="s">
        <v>32</v>
      </c>
      <c r="AH211" s="73" t="n">
        <v>0</v>
      </c>
      <c r="AI211" s="73" t="s">
        <v>32</v>
      </c>
      <c r="AJ211" s="73" t="s">
        <v>32</v>
      </c>
      <c r="AK211" s="73" t="n">
        <v>0</v>
      </c>
      <c r="AL211" s="73" t="s">
        <v>32</v>
      </c>
      <c r="AM211" s="73" t="s">
        <v>32</v>
      </c>
      <c r="AN211" s="73" t="n">
        <v>5</v>
      </c>
      <c r="AO211" s="73" t="s">
        <v>32</v>
      </c>
      <c r="AP211" s="73" t="s">
        <v>32</v>
      </c>
      <c r="AQ211" s="73" t="n">
        <v>0</v>
      </c>
      <c r="AR211" s="73" t="s">
        <v>32</v>
      </c>
      <c r="AS211" s="73" t="s">
        <v>32</v>
      </c>
      <c r="AT211" s="73" t="s">
        <v>32</v>
      </c>
      <c r="AU211" s="73" t="n">
        <v>5</v>
      </c>
      <c r="AV211" s="73" t="s">
        <v>32</v>
      </c>
      <c r="AW211" s="73" t="n">
        <v>5</v>
      </c>
      <c r="AX211" s="73" t="s">
        <v>32</v>
      </c>
      <c r="AY211" s="73" t="s">
        <v>32</v>
      </c>
      <c r="AZ211" s="73" t="s">
        <v>32</v>
      </c>
      <c r="BA211" s="73" t="s">
        <v>32</v>
      </c>
      <c r="BB211" s="17" t="s">
        <v>32</v>
      </c>
      <c r="BC211" s="17" t="s">
        <v>32</v>
      </c>
      <c r="BD211" s="17" t="s">
        <v>32</v>
      </c>
      <c r="BE211" s="17" t="s">
        <v>32</v>
      </c>
      <c r="BF211" s="17" t="s">
        <v>32</v>
      </c>
      <c r="BG211" s="17" t="s">
        <v>32</v>
      </c>
      <c r="BH211" s="17" t="s">
        <v>32</v>
      </c>
      <c r="BI211" s="17" t="s">
        <v>32</v>
      </c>
      <c r="BJ211" s="17" t="s">
        <v>32</v>
      </c>
      <c r="BK211" s="17" t="s">
        <v>32</v>
      </c>
      <c r="BL211" s="17" t="s">
        <v>32</v>
      </c>
      <c r="BM211" s="17" t="n">
        <f aca="false">SUM(V211:BL211)</f>
        <v>17</v>
      </c>
      <c r="BN211" s="17" t="n">
        <f aca="false">IF(BM211&lt;1,0,(SUM(V211:BL211))/((43-(COUNTIF(V211:BL211,"N/A")))))</f>
        <v>1.88888888888889</v>
      </c>
      <c r="BO211" s="17"/>
      <c r="BP211" s="17"/>
      <c r="BQ211" s="17"/>
    </row>
    <row r="212" customFormat="false" ht="12.75" hidden="false" customHeight="false" outlineLevel="0" collapsed="false">
      <c r="A212" s="75" t="s">
        <v>708</v>
      </c>
      <c r="B212" s="72" t="s">
        <v>621</v>
      </c>
      <c r="C212" s="73" t="s">
        <v>1594</v>
      </c>
      <c r="D212" s="73" t="s">
        <v>1594</v>
      </c>
      <c r="E212" s="73" t="s">
        <v>1611</v>
      </c>
      <c r="F212" s="73" t="s">
        <v>1594</v>
      </c>
      <c r="G212" s="73" t="s">
        <v>1592</v>
      </c>
      <c r="H212" s="73" t="s">
        <v>1594</v>
      </c>
      <c r="I212" s="73" t="s">
        <v>1594</v>
      </c>
      <c r="J212" s="73" t="s">
        <v>1594</v>
      </c>
      <c r="K212" s="73" t="s">
        <v>32</v>
      </c>
      <c r="L212" s="73" t="s">
        <v>32</v>
      </c>
      <c r="M212" s="73" t="s">
        <v>32</v>
      </c>
      <c r="N212" s="73" t="s">
        <v>32</v>
      </c>
      <c r="O212" s="73" t="s">
        <v>32</v>
      </c>
      <c r="P212" s="73" t="s">
        <v>32</v>
      </c>
      <c r="Q212" s="17" t="s">
        <v>32</v>
      </c>
      <c r="R212" s="17" t="s">
        <v>32</v>
      </c>
      <c r="S212" s="17" t="s">
        <v>32</v>
      </c>
      <c r="T212" s="17" t="s">
        <v>32</v>
      </c>
      <c r="U212" s="51" t="s">
        <v>32</v>
      </c>
      <c r="V212" s="73" t="n">
        <v>5</v>
      </c>
      <c r="W212" s="73" t="s">
        <v>32</v>
      </c>
      <c r="X212" s="73" t="s">
        <v>32</v>
      </c>
      <c r="Y212" s="73" t="s">
        <v>32</v>
      </c>
      <c r="Z212" s="73" t="n">
        <v>5</v>
      </c>
      <c r="AA212" s="73" t="s">
        <v>32</v>
      </c>
      <c r="AB212" s="73" t="s">
        <v>32</v>
      </c>
      <c r="AC212" s="73" t="s">
        <v>32</v>
      </c>
      <c r="AD212" s="73" t="n">
        <v>5</v>
      </c>
      <c r="AE212" s="73" t="s">
        <v>32</v>
      </c>
      <c r="AF212" s="73" t="s">
        <v>32</v>
      </c>
      <c r="AG212" s="73" t="s">
        <v>32</v>
      </c>
      <c r="AH212" s="73" t="n">
        <v>5</v>
      </c>
      <c r="AI212" s="73" t="s">
        <v>32</v>
      </c>
      <c r="AJ212" s="73" t="s">
        <v>32</v>
      </c>
      <c r="AK212" s="73" t="n">
        <v>5</v>
      </c>
      <c r="AL212" s="73" t="s">
        <v>32</v>
      </c>
      <c r="AM212" s="73" t="s">
        <v>32</v>
      </c>
      <c r="AN212" s="73" t="n">
        <v>5</v>
      </c>
      <c r="AO212" s="73" t="s">
        <v>32</v>
      </c>
      <c r="AP212" s="73" t="s">
        <v>32</v>
      </c>
      <c r="AQ212" s="73" t="n">
        <v>5</v>
      </c>
      <c r="AR212" s="73" t="s">
        <v>32</v>
      </c>
      <c r="AS212" s="73" t="s">
        <v>32</v>
      </c>
      <c r="AT212" s="73" t="s">
        <v>32</v>
      </c>
      <c r="AU212" s="73" t="s">
        <v>1712</v>
      </c>
      <c r="AV212" s="73" t="s">
        <v>32</v>
      </c>
      <c r="AW212" s="73" t="s">
        <v>32</v>
      </c>
      <c r="AX212" s="73" t="s">
        <v>32</v>
      </c>
      <c r="AY212" s="73" t="s">
        <v>32</v>
      </c>
      <c r="AZ212" s="73" t="s">
        <v>32</v>
      </c>
      <c r="BA212" s="73" t="s">
        <v>32</v>
      </c>
      <c r="BB212" s="17" t="s">
        <v>32</v>
      </c>
      <c r="BC212" s="17" t="s">
        <v>32</v>
      </c>
      <c r="BD212" s="17" t="s">
        <v>32</v>
      </c>
      <c r="BE212" s="17" t="s">
        <v>32</v>
      </c>
      <c r="BF212" s="17" t="s">
        <v>32</v>
      </c>
      <c r="BG212" s="17" t="s">
        <v>32</v>
      </c>
      <c r="BH212" s="17" t="s">
        <v>32</v>
      </c>
      <c r="BI212" s="17" t="s">
        <v>32</v>
      </c>
      <c r="BJ212" s="17" t="s">
        <v>32</v>
      </c>
      <c r="BK212" s="17" t="s">
        <v>32</v>
      </c>
      <c r="BL212" s="17" t="s">
        <v>32</v>
      </c>
      <c r="BM212" s="17" t="n">
        <f aca="false">SUM(V212:BL212)</f>
        <v>35</v>
      </c>
      <c r="BN212" s="17" t="n">
        <f aca="false">IF(BM212&lt;1,0,(SUM(V212:BL212))/((43-(COUNTIF(V212:BL212,"N/A")))))</f>
        <v>4.375</v>
      </c>
      <c r="BO212" s="17"/>
      <c r="BP212" s="17"/>
      <c r="BQ212" s="17"/>
    </row>
    <row r="213" customFormat="false" ht="12.75" hidden="false" customHeight="false" outlineLevel="0" collapsed="false">
      <c r="A213" s="75" t="s">
        <v>712</v>
      </c>
      <c r="B213" s="72" t="s">
        <v>706</v>
      </c>
      <c r="C213" s="73" t="s">
        <v>1594</v>
      </c>
      <c r="D213" s="73" t="s">
        <v>1610</v>
      </c>
      <c r="E213" s="73" t="s">
        <v>1594</v>
      </c>
      <c r="F213" s="73" t="s">
        <v>1594</v>
      </c>
      <c r="G213" s="73" t="s">
        <v>1594</v>
      </c>
      <c r="H213" s="73" t="s">
        <v>1594</v>
      </c>
      <c r="I213" s="73" t="s">
        <v>1594</v>
      </c>
      <c r="J213" s="73" t="s">
        <v>1594</v>
      </c>
      <c r="K213" s="73" t="s">
        <v>1594</v>
      </c>
      <c r="L213" s="73" t="s">
        <v>1598</v>
      </c>
      <c r="M213" s="73" t="s">
        <v>1594</v>
      </c>
      <c r="N213" s="73" t="s">
        <v>32</v>
      </c>
      <c r="O213" s="73" t="s">
        <v>32</v>
      </c>
      <c r="P213" s="73" t="s">
        <v>32</v>
      </c>
      <c r="Q213" s="17" t="s">
        <v>32</v>
      </c>
      <c r="R213" s="17" t="s">
        <v>32</v>
      </c>
      <c r="S213" s="17" t="s">
        <v>32</v>
      </c>
      <c r="T213" s="17" t="s">
        <v>32</v>
      </c>
      <c r="U213" s="51" t="s">
        <v>32</v>
      </c>
      <c r="V213" s="73" t="n">
        <v>5</v>
      </c>
      <c r="W213" s="73" t="s">
        <v>32</v>
      </c>
      <c r="X213" s="73" t="s">
        <v>32</v>
      </c>
      <c r="Y213" s="73" t="s">
        <v>32</v>
      </c>
      <c r="Z213" s="73" t="s">
        <v>1712</v>
      </c>
      <c r="AA213" s="73" t="s">
        <v>32</v>
      </c>
      <c r="AB213" s="73" t="s">
        <v>32</v>
      </c>
      <c r="AC213" s="73" t="s">
        <v>32</v>
      </c>
      <c r="AD213" s="73" t="n">
        <v>0</v>
      </c>
      <c r="AE213" s="73" t="s">
        <v>32</v>
      </c>
      <c r="AF213" s="73" t="s">
        <v>32</v>
      </c>
      <c r="AG213" s="73" t="s">
        <v>32</v>
      </c>
      <c r="AH213" s="73" t="n">
        <v>0</v>
      </c>
      <c r="AI213" s="73" t="s">
        <v>32</v>
      </c>
      <c r="AJ213" s="73" t="s">
        <v>32</v>
      </c>
      <c r="AK213" s="73" t="n">
        <v>4</v>
      </c>
      <c r="AL213" s="73" t="s">
        <v>32</v>
      </c>
      <c r="AM213" s="73" t="s">
        <v>32</v>
      </c>
      <c r="AN213" s="73" t="n">
        <v>0</v>
      </c>
      <c r="AO213" s="73" t="s">
        <v>32</v>
      </c>
      <c r="AP213" s="73" t="s">
        <v>32</v>
      </c>
      <c r="AQ213" s="73" t="n">
        <v>0</v>
      </c>
      <c r="AR213" s="73" t="s">
        <v>32</v>
      </c>
      <c r="AS213" s="73" t="s">
        <v>32</v>
      </c>
      <c r="AT213" s="73" t="s">
        <v>32</v>
      </c>
      <c r="AU213" s="73" t="n">
        <v>0</v>
      </c>
      <c r="AV213" s="73" t="s">
        <v>32</v>
      </c>
      <c r="AW213" s="73" t="n">
        <v>0</v>
      </c>
      <c r="AX213" s="73" t="s">
        <v>32</v>
      </c>
      <c r="AY213" s="73" t="s">
        <v>32</v>
      </c>
      <c r="AZ213" s="73" t="n">
        <v>0</v>
      </c>
      <c r="BA213" s="73" t="s">
        <v>32</v>
      </c>
      <c r="BB213" s="17" t="n">
        <v>0</v>
      </c>
      <c r="BC213" s="17" t="s">
        <v>32</v>
      </c>
      <c r="BD213" s="17" t="s">
        <v>32</v>
      </c>
      <c r="BE213" s="17" t="s">
        <v>32</v>
      </c>
      <c r="BF213" s="17" t="s">
        <v>32</v>
      </c>
      <c r="BG213" s="17" t="s">
        <v>32</v>
      </c>
      <c r="BH213" s="17" t="s">
        <v>32</v>
      </c>
      <c r="BI213" s="17" t="s">
        <v>32</v>
      </c>
      <c r="BJ213" s="17" t="s">
        <v>32</v>
      </c>
      <c r="BK213" s="17" t="s">
        <v>32</v>
      </c>
      <c r="BL213" s="17" t="s">
        <v>32</v>
      </c>
      <c r="BM213" s="17" t="n">
        <f aca="false">SUM(V213:BL213)</f>
        <v>9</v>
      </c>
      <c r="BN213" s="17" t="n">
        <f aca="false">IF(BM213&lt;1,0,(SUM(V213:BL213))/((43-(COUNTIF(V213:BL213,"N/A")))))</f>
        <v>0.818181818181818</v>
      </c>
      <c r="BO213" s="17"/>
      <c r="BP213" s="17"/>
      <c r="BQ213" s="17"/>
    </row>
    <row r="214" customFormat="false" ht="12.8" hidden="false" customHeight="false" outlineLevel="0" collapsed="false">
      <c r="A214" s="75" t="s">
        <v>715</v>
      </c>
      <c r="B214" s="72" t="s">
        <v>605</v>
      </c>
      <c r="C214" s="73" t="s">
        <v>1599</v>
      </c>
      <c r="D214" s="73" t="s">
        <v>1700</v>
      </c>
      <c r="E214" s="73" t="s">
        <v>1594</v>
      </c>
      <c r="F214" s="73" t="s">
        <v>1599</v>
      </c>
      <c r="G214" s="73" t="s">
        <v>1599</v>
      </c>
      <c r="H214" s="73" t="s">
        <v>1723</v>
      </c>
      <c r="I214" s="73" t="s">
        <v>1703</v>
      </c>
      <c r="J214" s="73" t="s">
        <v>1723</v>
      </c>
      <c r="K214" s="73" t="s">
        <v>32</v>
      </c>
      <c r="L214" s="73" t="s">
        <v>32</v>
      </c>
      <c r="M214" s="73" t="s">
        <v>32</v>
      </c>
      <c r="N214" s="73" t="s">
        <v>32</v>
      </c>
      <c r="O214" s="73" t="s">
        <v>32</v>
      </c>
      <c r="P214" s="73" t="s">
        <v>32</v>
      </c>
      <c r="Q214" s="17" t="s">
        <v>32</v>
      </c>
      <c r="R214" s="17" t="s">
        <v>32</v>
      </c>
      <c r="S214" s="17" t="s">
        <v>32</v>
      </c>
      <c r="T214" s="17" t="s">
        <v>32</v>
      </c>
      <c r="U214" s="51" t="s">
        <v>32</v>
      </c>
      <c r="V214" s="73" t="n">
        <v>1</v>
      </c>
      <c r="W214" s="73" t="s">
        <v>32</v>
      </c>
      <c r="X214" s="73" t="s">
        <v>32</v>
      </c>
      <c r="Y214" s="73" t="s">
        <v>32</v>
      </c>
      <c r="Z214" s="73" t="n">
        <v>3</v>
      </c>
      <c r="AA214" s="73" t="s">
        <v>32</v>
      </c>
      <c r="AB214" s="73" t="s">
        <v>32</v>
      </c>
      <c r="AC214" s="73" t="s">
        <v>32</v>
      </c>
      <c r="AD214" s="73" t="n">
        <v>5</v>
      </c>
      <c r="AE214" s="73" t="s">
        <v>32</v>
      </c>
      <c r="AF214" s="73" t="s">
        <v>32</v>
      </c>
      <c r="AG214" s="73" t="s">
        <v>32</v>
      </c>
      <c r="AH214" s="73" t="n">
        <v>5</v>
      </c>
      <c r="AI214" s="73" t="s">
        <v>32</v>
      </c>
      <c r="AJ214" s="73" t="s">
        <v>32</v>
      </c>
      <c r="AK214" s="73" t="n">
        <v>5</v>
      </c>
      <c r="AL214" s="73" t="s">
        <v>32</v>
      </c>
      <c r="AM214" s="73" t="s">
        <v>32</v>
      </c>
      <c r="AN214" s="73" t="s">
        <v>1712</v>
      </c>
      <c r="AO214" s="73" t="s">
        <v>32</v>
      </c>
      <c r="AP214" s="73" t="s">
        <v>32</v>
      </c>
      <c r="AQ214" s="73" t="s">
        <v>1712</v>
      </c>
      <c r="AR214" s="73" t="s">
        <v>32</v>
      </c>
      <c r="AS214" s="73" t="s">
        <v>32</v>
      </c>
      <c r="AT214" s="73" t="s">
        <v>32</v>
      </c>
      <c r="AU214" s="73" t="s">
        <v>1712</v>
      </c>
      <c r="AV214" s="73" t="s">
        <v>32</v>
      </c>
      <c r="AW214" s="73" t="s">
        <v>32</v>
      </c>
      <c r="AX214" s="73" t="s">
        <v>32</v>
      </c>
      <c r="AY214" s="73" t="s">
        <v>32</v>
      </c>
      <c r="AZ214" s="73" t="s">
        <v>32</v>
      </c>
      <c r="BA214" s="73" t="s">
        <v>32</v>
      </c>
      <c r="BB214" s="17" t="s">
        <v>32</v>
      </c>
      <c r="BC214" s="17" t="s">
        <v>32</v>
      </c>
      <c r="BD214" s="17" t="s">
        <v>32</v>
      </c>
      <c r="BE214" s="17" t="s">
        <v>32</v>
      </c>
      <c r="BF214" s="17" t="s">
        <v>32</v>
      </c>
      <c r="BG214" s="17" t="s">
        <v>32</v>
      </c>
      <c r="BH214" s="17" t="s">
        <v>32</v>
      </c>
      <c r="BI214" s="17" t="s">
        <v>32</v>
      </c>
      <c r="BJ214" s="17" t="s">
        <v>32</v>
      </c>
      <c r="BK214" s="17" t="s">
        <v>32</v>
      </c>
      <c r="BL214" s="17" t="s">
        <v>32</v>
      </c>
      <c r="BM214" s="17" t="n">
        <f aca="false">SUM(V214:BL214)</f>
        <v>19</v>
      </c>
      <c r="BN214" s="17" t="n">
        <f aca="false">IF(BM214&lt;1,0,(SUM(V214:BL214))/((43-(COUNTIF(V214:BL214,"N/A")))))</f>
        <v>2.375</v>
      </c>
      <c r="BO214" s="17"/>
      <c r="BP214" s="17"/>
      <c r="BQ214" s="17"/>
    </row>
    <row r="215" customFormat="false" ht="12.75" hidden="false" customHeight="false" outlineLevel="0" collapsed="false">
      <c r="A215" s="75" t="s">
        <v>719</v>
      </c>
      <c r="B215" s="72" t="s">
        <v>605</v>
      </c>
      <c r="C215" s="73" t="s">
        <v>1702</v>
      </c>
      <c r="D215" s="73" t="s">
        <v>1702</v>
      </c>
      <c r="E215" s="73" t="s">
        <v>1703</v>
      </c>
      <c r="F215" s="73" t="s">
        <v>1723</v>
      </c>
      <c r="G215" s="73" t="s">
        <v>32</v>
      </c>
      <c r="H215" s="73" t="s">
        <v>32</v>
      </c>
      <c r="I215" s="73" t="s">
        <v>32</v>
      </c>
      <c r="J215" s="73" t="s">
        <v>32</v>
      </c>
      <c r="K215" s="73" t="s">
        <v>32</v>
      </c>
      <c r="L215" s="73" t="s">
        <v>32</v>
      </c>
      <c r="M215" s="73" t="s">
        <v>32</v>
      </c>
      <c r="N215" s="73" t="s">
        <v>32</v>
      </c>
      <c r="O215" s="73" t="s">
        <v>32</v>
      </c>
      <c r="P215" s="73" t="s">
        <v>32</v>
      </c>
      <c r="Q215" s="17" t="s">
        <v>32</v>
      </c>
      <c r="R215" s="17" t="s">
        <v>32</v>
      </c>
      <c r="S215" s="17" t="s">
        <v>32</v>
      </c>
      <c r="T215" s="17" t="s">
        <v>32</v>
      </c>
      <c r="U215" s="51" t="s">
        <v>32</v>
      </c>
      <c r="V215" s="73" t="s">
        <v>1716</v>
      </c>
      <c r="W215" s="73" t="n">
        <v>4</v>
      </c>
      <c r="X215" s="73" t="s">
        <v>32</v>
      </c>
      <c r="Y215" s="73" t="s">
        <v>32</v>
      </c>
      <c r="Z215" s="73" t="n">
        <v>0</v>
      </c>
      <c r="AA215" s="73" t="s">
        <v>32</v>
      </c>
      <c r="AB215" s="73" t="s">
        <v>32</v>
      </c>
      <c r="AC215" s="73" t="s">
        <v>32</v>
      </c>
      <c r="AD215" s="73" t="s">
        <v>1716</v>
      </c>
      <c r="AE215" s="73" t="s">
        <v>32</v>
      </c>
      <c r="AF215" s="73" t="s">
        <v>32</v>
      </c>
      <c r="AG215" s="73" t="s">
        <v>32</v>
      </c>
      <c r="AH215" s="73" t="n">
        <v>2</v>
      </c>
      <c r="AI215" s="73" t="s">
        <v>32</v>
      </c>
      <c r="AJ215" s="73" t="s">
        <v>32</v>
      </c>
      <c r="AK215" s="73" t="s">
        <v>32</v>
      </c>
      <c r="AL215" s="73" t="s">
        <v>32</v>
      </c>
      <c r="AM215" s="73" t="s">
        <v>32</v>
      </c>
      <c r="AN215" s="73" t="s">
        <v>32</v>
      </c>
      <c r="AO215" s="73" t="s">
        <v>32</v>
      </c>
      <c r="AP215" s="73" t="s">
        <v>32</v>
      </c>
      <c r="AQ215" s="73" t="s">
        <v>32</v>
      </c>
      <c r="AR215" s="73" t="s">
        <v>32</v>
      </c>
      <c r="AS215" s="73" t="s">
        <v>32</v>
      </c>
      <c r="AT215" s="73" t="s">
        <v>32</v>
      </c>
      <c r="AU215" s="73" t="s">
        <v>32</v>
      </c>
      <c r="AV215" s="73" t="s">
        <v>32</v>
      </c>
      <c r="AW215" s="73" t="s">
        <v>32</v>
      </c>
      <c r="AX215" s="73" t="s">
        <v>32</v>
      </c>
      <c r="AY215" s="73" t="s">
        <v>32</v>
      </c>
      <c r="AZ215" s="73" t="s">
        <v>32</v>
      </c>
      <c r="BA215" s="73" t="s">
        <v>32</v>
      </c>
      <c r="BB215" s="17" t="s">
        <v>32</v>
      </c>
      <c r="BC215" s="17" t="s">
        <v>32</v>
      </c>
      <c r="BD215" s="17" t="s">
        <v>32</v>
      </c>
      <c r="BE215" s="17" t="s">
        <v>32</v>
      </c>
      <c r="BF215" s="17" t="s">
        <v>32</v>
      </c>
      <c r="BG215" s="17" t="s">
        <v>32</v>
      </c>
      <c r="BH215" s="17" t="s">
        <v>32</v>
      </c>
      <c r="BI215" s="17" t="s">
        <v>32</v>
      </c>
      <c r="BJ215" s="17" t="s">
        <v>32</v>
      </c>
      <c r="BK215" s="17" t="s">
        <v>32</v>
      </c>
      <c r="BL215" s="17" t="s">
        <v>32</v>
      </c>
      <c r="BM215" s="17" t="n">
        <f aca="false">SUM(V215:BL215)</f>
        <v>6</v>
      </c>
      <c r="BN215" s="17" t="n">
        <f aca="false">IF(BM215&lt;1,0,(SUM(V215:BL215))/((43-(COUNTIF(V215:BL215,"N/A")))))</f>
        <v>1.2</v>
      </c>
      <c r="BO215" s="17"/>
      <c r="BP215" s="17"/>
      <c r="BQ215" s="17"/>
    </row>
    <row r="216" customFormat="false" ht="12.75" hidden="false" customHeight="false" outlineLevel="0" collapsed="false">
      <c r="A216" s="75" t="s">
        <v>723</v>
      </c>
      <c r="B216" s="72" t="s">
        <v>605</v>
      </c>
      <c r="C216" s="73" t="s">
        <v>32</v>
      </c>
      <c r="D216" s="73" t="s">
        <v>32</v>
      </c>
      <c r="E216" s="73" t="s">
        <v>32</v>
      </c>
      <c r="F216" s="73" t="s">
        <v>32</v>
      </c>
      <c r="G216" s="73" t="s">
        <v>32</v>
      </c>
      <c r="H216" s="73" t="s">
        <v>32</v>
      </c>
      <c r="I216" s="73" t="s">
        <v>32</v>
      </c>
      <c r="J216" s="73" t="s">
        <v>32</v>
      </c>
      <c r="K216" s="73" t="s">
        <v>32</v>
      </c>
      <c r="L216" s="73" t="s">
        <v>32</v>
      </c>
      <c r="M216" s="73" t="s">
        <v>32</v>
      </c>
      <c r="N216" s="73" t="s">
        <v>32</v>
      </c>
      <c r="O216" s="73" t="s">
        <v>32</v>
      </c>
      <c r="P216" s="73" t="s">
        <v>32</v>
      </c>
      <c r="Q216" s="17" t="s">
        <v>32</v>
      </c>
      <c r="R216" s="17" t="s">
        <v>32</v>
      </c>
      <c r="S216" s="17" t="s">
        <v>32</v>
      </c>
      <c r="T216" s="17" t="s">
        <v>32</v>
      </c>
      <c r="U216" s="51" t="s">
        <v>32</v>
      </c>
      <c r="V216" s="73" t="s">
        <v>32</v>
      </c>
      <c r="W216" s="73" t="s">
        <v>32</v>
      </c>
      <c r="X216" s="73" t="s">
        <v>32</v>
      </c>
      <c r="Y216" s="73" t="s">
        <v>32</v>
      </c>
      <c r="Z216" s="73" t="s">
        <v>32</v>
      </c>
      <c r="AA216" s="73" t="s">
        <v>32</v>
      </c>
      <c r="AB216" s="73" t="s">
        <v>32</v>
      </c>
      <c r="AC216" s="73" t="s">
        <v>32</v>
      </c>
      <c r="AD216" s="73" t="s">
        <v>32</v>
      </c>
      <c r="AE216" s="73" t="s">
        <v>32</v>
      </c>
      <c r="AF216" s="73" t="s">
        <v>32</v>
      </c>
      <c r="AG216" s="73" t="s">
        <v>32</v>
      </c>
      <c r="AH216" s="73" t="s">
        <v>32</v>
      </c>
      <c r="AI216" s="73" t="s">
        <v>32</v>
      </c>
      <c r="AJ216" s="73" t="s">
        <v>32</v>
      </c>
      <c r="AK216" s="73" t="s">
        <v>32</v>
      </c>
      <c r="AL216" s="73" t="s">
        <v>32</v>
      </c>
      <c r="AM216" s="73" t="s">
        <v>32</v>
      </c>
      <c r="AN216" s="73" t="s">
        <v>32</v>
      </c>
      <c r="AO216" s="73" t="s">
        <v>32</v>
      </c>
      <c r="AP216" s="73" t="s">
        <v>32</v>
      </c>
      <c r="AQ216" s="73" t="s">
        <v>32</v>
      </c>
      <c r="AR216" s="73" t="s">
        <v>32</v>
      </c>
      <c r="AS216" s="73" t="s">
        <v>32</v>
      </c>
      <c r="AT216" s="73" t="s">
        <v>32</v>
      </c>
      <c r="AU216" s="73" t="s">
        <v>32</v>
      </c>
      <c r="AV216" s="73" t="s">
        <v>32</v>
      </c>
      <c r="AW216" s="73" t="s">
        <v>32</v>
      </c>
      <c r="AX216" s="73" t="s">
        <v>32</v>
      </c>
      <c r="AY216" s="73" t="s">
        <v>32</v>
      </c>
      <c r="AZ216" s="73" t="s">
        <v>32</v>
      </c>
      <c r="BA216" s="73" t="s">
        <v>32</v>
      </c>
      <c r="BB216" s="17" t="s">
        <v>32</v>
      </c>
      <c r="BC216" s="17" t="s">
        <v>32</v>
      </c>
      <c r="BD216" s="17" t="s">
        <v>32</v>
      </c>
      <c r="BE216" s="17" t="s">
        <v>32</v>
      </c>
      <c r="BF216" s="17" t="s">
        <v>32</v>
      </c>
      <c r="BG216" s="17" t="s">
        <v>32</v>
      </c>
      <c r="BH216" s="17" t="s">
        <v>32</v>
      </c>
      <c r="BI216" s="17" t="s">
        <v>32</v>
      </c>
      <c r="BJ216" s="17" t="s">
        <v>32</v>
      </c>
      <c r="BK216" s="17" t="s">
        <v>32</v>
      </c>
      <c r="BL216" s="17" t="s">
        <v>32</v>
      </c>
      <c r="BM216" s="17" t="n">
        <f aca="false">SUM(V216:BL216)</f>
        <v>0</v>
      </c>
      <c r="BN216" s="17" t="n">
        <f aca="false">IF(BM216&lt;1,0,(SUM(V216:BL216))/((43-(COUNTIF(V216:BL216,"N/A")))))</f>
        <v>0</v>
      </c>
      <c r="BO216" s="17"/>
      <c r="BP216" s="17"/>
      <c r="BQ216" s="17"/>
    </row>
    <row r="217" customFormat="false" ht="12.75" hidden="false" customHeight="false" outlineLevel="0" collapsed="false">
      <c r="A217" s="75" t="s">
        <v>725</v>
      </c>
      <c r="B217" s="72" t="s">
        <v>605</v>
      </c>
      <c r="C217" s="73" t="s">
        <v>1703</v>
      </c>
      <c r="D217" s="73" t="s">
        <v>1723</v>
      </c>
      <c r="E217" s="73" t="s">
        <v>1700</v>
      </c>
      <c r="F217" s="73" t="s">
        <v>1594</v>
      </c>
      <c r="G217" s="73" t="s">
        <v>1609</v>
      </c>
      <c r="H217" s="73" t="s">
        <v>1703</v>
      </c>
      <c r="I217" s="73" t="s">
        <v>1607</v>
      </c>
      <c r="J217" s="73" t="s">
        <v>32</v>
      </c>
      <c r="K217" s="73" t="s">
        <v>32</v>
      </c>
      <c r="L217" s="73" t="s">
        <v>32</v>
      </c>
      <c r="M217" s="73" t="s">
        <v>32</v>
      </c>
      <c r="N217" s="73" t="s">
        <v>32</v>
      </c>
      <c r="O217" s="73" t="s">
        <v>32</v>
      </c>
      <c r="P217" s="73" t="s">
        <v>32</v>
      </c>
      <c r="Q217" s="17" t="s">
        <v>32</v>
      </c>
      <c r="R217" s="17" t="s">
        <v>32</v>
      </c>
      <c r="S217" s="17" t="s">
        <v>32</v>
      </c>
      <c r="T217" s="17" t="s">
        <v>32</v>
      </c>
      <c r="U217" s="51" t="s">
        <v>32</v>
      </c>
      <c r="V217" s="73" t="n">
        <v>5</v>
      </c>
      <c r="W217" s="73" t="s">
        <v>32</v>
      </c>
      <c r="X217" s="73" t="s">
        <v>32</v>
      </c>
      <c r="Y217" s="73" t="s">
        <v>32</v>
      </c>
      <c r="Z217" s="73" t="n">
        <v>4</v>
      </c>
      <c r="AA217" s="73" t="s">
        <v>32</v>
      </c>
      <c r="AB217" s="73" t="s">
        <v>32</v>
      </c>
      <c r="AC217" s="73" t="s">
        <v>32</v>
      </c>
      <c r="AD217" s="73" t="n">
        <v>4</v>
      </c>
      <c r="AE217" s="73" t="s">
        <v>32</v>
      </c>
      <c r="AF217" s="73" t="s">
        <v>32</v>
      </c>
      <c r="AG217" s="73" t="s">
        <v>32</v>
      </c>
      <c r="AH217" s="73" t="n">
        <v>0</v>
      </c>
      <c r="AI217" s="73" t="s">
        <v>32</v>
      </c>
      <c r="AJ217" s="73" t="s">
        <v>32</v>
      </c>
      <c r="AK217" s="73" t="n">
        <v>2</v>
      </c>
      <c r="AL217" s="73" t="s">
        <v>32</v>
      </c>
      <c r="AM217" s="73" t="s">
        <v>32</v>
      </c>
      <c r="AN217" s="73" t="n">
        <v>0</v>
      </c>
      <c r="AO217" s="73" t="s">
        <v>32</v>
      </c>
      <c r="AP217" s="73" t="s">
        <v>32</v>
      </c>
      <c r="AQ217" s="73" t="n">
        <v>0</v>
      </c>
      <c r="AR217" s="73" t="s">
        <v>32</v>
      </c>
      <c r="AS217" s="73" t="s">
        <v>32</v>
      </c>
      <c r="AT217" s="73" t="s">
        <v>32</v>
      </c>
      <c r="AU217" s="73" t="s">
        <v>32</v>
      </c>
      <c r="AV217" s="73" t="s">
        <v>32</v>
      </c>
      <c r="AW217" s="73" t="s">
        <v>32</v>
      </c>
      <c r="AX217" s="73" t="s">
        <v>32</v>
      </c>
      <c r="AY217" s="73" t="s">
        <v>32</v>
      </c>
      <c r="AZ217" s="73" t="s">
        <v>32</v>
      </c>
      <c r="BA217" s="73" t="s">
        <v>32</v>
      </c>
      <c r="BB217" s="17" t="s">
        <v>32</v>
      </c>
      <c r="BC217" s="17" t="s">
        <v>32</v>
      </c>
      <c r="BD217" s="17" t="s">
        <v>32</v>
      </c>
      <c r="BE217" s="17" t="s">
        <v>32</v>
      </c>
      <c r="BF217" s="17" t="s">
        <v>32</v>
      </c>
      <c r="BG217" s="17" t="s">
        <v>32</v>
      </c>
      <c r="BH217" s="17" t="s">
        <v>32</v>
      </c>
      <c r="BI217" s="17" t="s">
        <v>32</v>
      </c>
      <c r="BJ217" s="17" t="s">
        <v>32</v>
      </c>
      <c r="BK217" s="17" t="s">
        <v>32</v>
      </c>
      <c r="BL217" s="17" t="s">
        <v>32</v>
      </c>
      <c r="BM217" s="17" t="n">
        <f aca="false">SUM(V217:BL217)</f>
        <v>15</v>
      </c>
      <c r="BN217" s="17" t="n">
        <f aca="false">IF(BM217&lt;1,0,(SUM(V217:BL217))/((43-(COUNTIF(V217:BL217,"N/A")))))</f>
        <v>2.14285714285714</v>
      </c>
      <c r="BO217" s="17"/>
      <c r="BP217" s="17"/>
      <c r="BQ217" s="17"/>
    </row>
    <row r="218" customFormat="false" ht="12.75" hidden="false" customHeight="false" outlineLevel="0" collapsed="false">
      <c r="A218" s="75" t="s">
        <v>731</v>
      </c>
      <c r="B218" s="72" t="s">
        <v>706</v>
      </c>
      <c r="C218" s="73" t="s">
        <v>1594</v>
      </c>
      <c r="D218" s="73" t="s">
        <v>1594</v>
      </c>
      <c r="E218" s="73" t="s">
        <v>1594</v>
      </c>
      <c r="F218" s="73" t="s">
        <v>1607</v>
      </c>
      <c r="G218" s="73" t="s">
        <v>1607</v>
      </c>
      <c r="H218" s="73" t="s">
        <v>32</v>
      </c>
      <c r="I218" s="73" t="s">
        <v>32</v>
      </c>
      <c r="J218" s="73" t="s">
        <v>32</v>
      </c>
      <c r="K218" s="73" t="s">
        <v>32</v>
      </c>
      <c r="L218" s="73" t="s">
        <v>32</v>
      </c>
      <c r="M218" s="73" t="s">
        <v>32</v>
      </c>
      <c r="N218" s="73" t="s">
        <v>32</v>
      </c>
      <c r="O218" s="73" t="s">
        <v>32</v>
      </c>
      <c r="P218" s="73" t="s">
        <v>32</v>
      </c>
      <c r="Q218" s="17" t="s">
        <v>32</v>
      </c>
      <c r="R218" s="17" t="s">
        <v>32</v>
      </c>
      <c r="S218" s="17" t="s">
        <v>32</v>
      </c>
      <c r="T218" s="17" t="s">
        <v>32</v>
      </c>
      <c r="U218" s="51" t="s">
        <v>32</v>
      </c>
      <c r="V218" s="73" t="n">
        <v>1</v>
      </c>
      <c r="W218" s="73" t="s">
        <v>32</v>
      </c>
      <c r="X218" s="73" t="s">
        <v>32</v>
      </c>
      <c r="Y218" s="73" t="s">
        <v>32</v>
      </c>
      <c r="Z218" s="73" t="n">
        <v>0</v>
      </c>
      <c r="AA218" s="73" t="s">
        <v>32</v>
      </c>
      <c r="AB218" s="73" t="s">
        <v>32</v>
      </c>
      <c r="AC218" s="73" t="s">
        <v>32</v>
      </c>
      <c r="AD218" s="73" t="n">
        <v>0</v>
      </c>
      <c r="AE218" s="73" t="s">
        <v>32</v>
      </c>
      <c r="AF218" s="73" t="s">
        <v>32</v>
      </c>
      <c r="AG218" s="73" t="s">
        <v>32</v>
      </c>
      <c r="AH218" s="73" t="n">
        <v>1</v>
      </c>
      <c r="AI218" s="73" t="s">
        <v>32</v>
      </c>
      <c r="AJ218" s="73" t="s">
        <v>32</v>
      </c>
      <c r="AK218" s="73" t="n">
        <v>1</v>
      </c>
      <c r="AL218" s="73" t="s">
        <v>32</v>
      </c>
      <c r="AM218" s="73" t="s">
        <v>32</v>
      </c>
      <c r="AN218" s="73" t="s">
        <v>32</v>
      </c>
      <c r="AO218" s="73" t="s">
        <v>32</v>
      </c>
      <c r="AP218" s="73" t="s">
        <v>32</v>
      </c>
      <c r="AQ218" s="73" t="s">
        <v>32</v>
      </c>
      <c r="AR218" s="73" t="s">
        <v>32</v>
      </c>
      <c r="AS218" s="73" t="s">
        <v>32</v>
      </c>
      <c r="AT218" s="73" t="s">
        <v>32</v>
      </c>
      <c r="AU218" s="73" t="s">
        <v>32</v>
      </c>
      <c r="AV218" s="73" t="s">
        <v>32</v>
      </c>
      <c r="AW218" s="73" t="s">
        <v>32</v>
      </c>
      <c r="AX218" s="73" t="s">
        <v>32</v>
      </c>
      <c r="AY218" s="73" t="s">
        <v>32</v>
      </c>
      <c r="AZ218" s="73" t="s">
        <v>32</v>
      </c>
      <c r="BA218" s="73" t="s">
        <v>32</v>
      </c>
      <c r="BB218" s="17" t="s">
        <v>32</v>
      </c>
      <c r="BC218" s="17" t="s">
        <v>32</v>
      </c>
      <c r="BD218" s="17" t="s">
        <v>32</v>
      </c>
      <c r="BE218" s="17" t="s">
        <v>32</v>
      </c>
      <c r="BF218" s="17" t="s">
        <v>32</v>
      </c>
      <c r="BG218" s="17" t="s">
        <v>32</v>
      </c>
      <c r="BH218" s="17" t="s">
        <v>32</v>
      </c>
      <c r="BI218" s="17" t="s">
        <v>32</v>
      </c>
      <c r="BJ218" s="17" t="s">
        <v>32</v>
      </c>
      <c r="BK218" s="17" t="s">
        <v>32</v>
      </c>
      <c r="BL218" s="17" t="s">
        <v>32</v>
      </c>
      <c r="BM218" s="17" t="n">
        <f aca="false">SUM(V218:BL218)</f>
        <v>3</v>
      </c>
      <c r="BN218" s="17" t="n">
        <f aca="false">IF(BM218&lt;1,0,(SUM(V218:BL218))/((43-(COUNTIF(V218:BL218,"N/A")))))</f>
        <v>0.6</v>
      </c>
      <c r="BO218" s="17"/>
      <c r="BP218" s="17"/>
      <c r="BQ218" s="17"/>
    </row>
    <row r="219" customFormat="false" ht="12.75" hidden="false" customHeight="false" outlineLevel="0" collapsed="false">
      <c r="A219" s="75" t="s">
        <v>734</v>
      </c>
      <c r="B219" s="72" t="s">
        <v>621</v>
      </c>
      <c r="C219" s="73" t="s">
        <v>1611</v>
      </c>
      <c r="D219" s="73" t="s">
        <v>1594</v>
      </c>
      <c r="E219" s="73" t="s">
        <v>1594</v>
      </c>
      <c r="F219" s="73" t="s">
        <v>1594</v>
      </c>
      <c r="G219" s="73" t="s">
        <v>1594</v>
      </c>
      <c r="H219" s="73" t="s">
        <v>1594</v>
      </c>
      <c r="I219" s="73" t="s">
        <v>1703</v>
      </c>
      <c r="J219" s="73" t="s">
        <v>32</v>
      </c>
      <c r="K219" s="73" t="s">
        <v>32</v>
      </c>
      <c r="L219" s="73" t="s">
        <v>32</v>
      </c>
      <c r="M219" s="73" t="s">
        <v>32</v>
      </c>
      <c r="N219" s="73" t="s">
        <v>32</v>
      </c>
      <c r="O219" s="73" t="s">
        <v>32</v>
      </c>
      <c r="P219" s="73" t="s">
        <v>32</v>
      </c>
      <c r="Q219" s="17" t="s">
        <v>32</v>
      </c>
      <c r="R219" s="17" t="s">
        <v>32</v>
      </c>
      <c r="S219" s="17" t="s">
        <v>32</v>
      </c>
      <c r="T219" s="17" t="s">
        <v>32</v>
      </c>
      <c r="U219" s="51" t="s">
        <v>32</v>
      </c>
      <c r="V219" s="73" t="n">
        <v>0</v>
      </c>
      <c r="W219" s="73" t="s">
        <v>32</v>
      </c>
      <c r="X219" s="73" t="s">
        <v>32</v>
      </c>
      <c r="Y219" s="73" t="s">
        <v>32</v>
      </c>
      <c r="Z219" s="73" t="n">
        <v>0</v>
      </c>
      <c r="AA219" s="73" t="s">
        <v>32</v>
      </c>
      <c r="AB219" s="73" t="s">
        <v>32</v>
      </c>
      <c r="AC219" s="73" t="s">
        <v>32</v>
      </c>
      <c r="AD219" s="73" t="n">
        <v>1</v>
      </c>
      <c r="AE219" s="73" t="s">
        <v>32</v>
      </c>
      <c r="AF219" s="73" t="s">
        <v>32</v>
      </c>
      <c r="AG219" s="73" t="s">
        <v>32</v>
      </c>
      <c r="AH219" s="73" t="n">
        <v>0</v>
      </c>
      <c r="AI219" s="73" t="s">
        <v>32</v>
      </c>
      <c r="AJ219" s="73" t="s">
        <v>32</v>
      </c>
      <c r="AK219" s="73" t="s">
        <v>1716</v>
      </c>
      <c r="AL219" s="73" t="s">
        <v>32</v>
      </c>
      <c r="AM219" s="73" t="s">
        <v>32</v>
      </c>
      <c r="AN219" s="73" t="n">
        <v>1</v>
      </c>
      <c r="AO219" s="73" t="s">
        <v>32</v>
      </c>
      <c r="AP219" s="73" t="s">
        <v>32</v>
      </c>
      <c r="AQ219" s="73" t="n">
        <v>5</v>
      </c>
      <c r="AR219" s="73" t="s">
        <v>32</v>
      </c>
      <c r="AS219" s="73" t="s">
        <v>32</v>
      </c>
      <c r="AT219" s="73" t="s">
        <v>32</v>
      </c>
      <c r="AU219" s="73" t="s">
        <v>32</v>
      </c>
      <c r="AV219" s="73" t="s">
        <v>32</v>
      </c>
      <c r="AW219" s="73" t="s">
        <v>32</v>
      </c>
      <c r="AX219" s="73" t="s">
        <v>32</v>
      </c>
      <c r="AY219" s="73" t="s">
        <v>32</v>
      </c>
      <c r="AZ219" s="73" t="s">
        <v>32</v>
      </c>
      <c r="BA219" s="73" t="s">
        <v>32</v>
      </c>
      <c r="BB219" s="17" t="s">
        <v>32</v>
      </c>
      <c r="BC219" s="17" t="s">
        <v>32</v>
      </c>
      <c r="BD219" s="17" t="s">
        <v>32</v>
      </c>
      <c r="BE219" s="17" t="s">
        <v>32</v>
      </c>
      <c r="BF219" s="17" t="s">
        <v>32</v>
      </c>
      <c r="BG219" s="17" t="s">
        <v>32</v>
      </c>
      <c r="BH219" s="17" t="s">
        <v>32</v>
      </c>
      <c r="BI219" s="17" t="s">
        <v>32</v>
      </c>
      <c r="BJ219" s="17" t="s">
        <v>32</v>
      </c>
      <c r="BK219" s="17" t="s">
        <v>32</v>
      </c>
      <c r="BL219" s="17" t="s">
        <v>32</v>
      </c>
      <c r="BM219" s="17" t="n">
        <f aca="false">SUM(V219:BL219)</f>
        <v>7</v>
      </c>
      <c r="BN219" s="17" t="n">
        <f aca="false">IF(BM219&lt;1,0,(SUM(V219:BL219))/((43-(COUNTIF(V219:BL219,"N/A")))))</f>
        <v>1</v>
      </c>
      <c r="BO219" s="17"/>
      <c r="BP219" s="17"/>
      <c r="BQ219" s="17"/>
    </row>
    <row r="220" customFormat="false" ht="12.75" hidden="false" customHeight="false" outlineLevel="0" collapsed="false">
      <c r="A220" s="75" t="s">
        <v>737</v>
      </c>
      <c r="B220" s="72" t="s">
        <v>621</v>
      </c>
      <c r="C220" s="73" t="s">
        <v>1594</v>
      </c>
      <c r="D220" s="73" t="s">
        <v>1594</v>
      </c>
      <c r="E220" s="73" t="s">
        <v>1607</v>
      </c>
      <c r="F220" s="73" t="s">
        <v>32</v>
      </c>
      <c r="G220" s="73" t="s">
        <v>32</v>
      </c>
      <c r="H220" s="73" t="s">
        <v>32</v>
      </c>
      <c r="I220" s="73" t="s">
        <v>32</v>
      </c>
      <c r="J220" s="73" t="s">
        <v>32</v>
      </c>
      <c r="K220" s="73" t="s">
        <v>32</v>
      </c>
      <c r="L220" s="73" t="s">
        <v>32</v>
      </c>
      <c r="M220" s="73" t="s">
        <v>32</v>
      </c>
      <c r="N220" s="73" t="s">
        <v>32</v>
      </c>
      <c r="O220" s="73" t="s">
        <v>32</v>
      </c>
      <c r="P220" s="73" t="s">
        <v>32</v>
      </c>
      <c r="Q220" s="17" t="s">
        <v>32</v>
      </c>
      <c r="R220" s="17" t="s">
        <v>32</v>
      </c>
      <c r="S220" s="17" t="s">
        <v>32</v>
      </c>
      <c r="T220" s="17" t="s">
        <v>32</v>
      </c>
      <c r="U220" s="51" t="s">
        <v>32</v>
      </c>
      <c r="V220" s="73" t="n">
        <v>4</v>
      </c>
      <c r="W220" s="73" t="s">
        <v>32</v>
      </c>
      <c r="X220" s="73" t="s">
        <v>32</v>
      </c>
      <c r="Y220" s="73" t="s">
        <v>32</v>
      </c>
      <c r="Z220" s="73" t="n">
        <v>4</v>
      </c>
      <c r="AA220" s="73" t="n">
        <v>3</v>
      </c>
      <c r="AB220" s="73" t="s">
        <v>32</v>
      </c>
      <c r="AC220" s="73" t="s">
        <v>32</v>
      </c>
      <c r="AD220" s="73" t="s">
        <v>1716</v>
      </c>
      <c r="AE220" s="73" t="s">
        <v>32</v>
      </c>
      <c r="AF220" s="73" t="s">
        <v>32</v>
      </c>
      <c r="AG220" s="73" t="s">
        <v>32</v>
      </c>
      <c r="AH220" s="73" t="s">
        <v>32</v>
      </c>
      <c r="AI220" s="73" t="s">
        <v>32</v>
      </c>
      <c r="AJ220" s="73" t="s">
        <v>32</v>
      </c>
      <c r="AK220" s="73" t="s">
        <v>32</v>
      </c>
      <c r="AL220" s="73" t="s">
        <v>32</v>
      </c>
      <c r="AM220" s="73" t="s">
        <v>32</v>
      </c>
      <c r="AN220" s="73" t="s">
        <v>32</v>
      </c>
      <c r="AO220" s="73" t="s">
        <v>32</v>
      </c>
      <c r="AP220" s="73" t="s">
        <v>32</v>
      </c>
      <c r="AQ220" s="73" t="s">
        <v>32</v>
      </c>
      <c r="AR220" s="73" t="s">
        <v>32</v>
      </c>
      <c r="AS220" s="73" t="s">
        <v>32</v>
      </c>
      <c r="AT220" s="73" t="s">
        <v>32</v>
      </c>
      <c r="AU220" s="73" t="s">
        <v>32</v>
      </c>
      <c r="AV220" s="73" t="s">
        <v>32</v>
      </c>
      <c r="AW220" s="73" t="s">
        <v>32</v>
      </c>
      <c r="AX220" s="73" t="s">
        <v>32</v>
      </c>
      <c r="AY220" s="73" t="s">
        <v>32</v>
      </c>
      <c r="AZ220" s="73" t="s">
        <v>32</v>
      </c>
      <c r="BA220" s="73" t="s">
        <v>32</v>
      </c>
      <c r="BB220" s="17" t="s">
        <v>32</v>
      </c>
      <c r="BC220" s="17" t="s">
        <v>32</v>
      </c>
      <c r="BD220" s="17" t="s">
        <v>32</v>
      </c>
      <c r="BE220" s="17" t="s">
        <v>32</v>
      </c>
      <c r="BF220" s="17" t="s">
        <v>32</v>
      </c>
      <c r="BG220" s="17" t="s">
        <v>32</v>
      </c>
      <c r="BH220" s="17" t="s">
        <v>32</v>
      </c>
      <c r="BI220" s="17" t="s">
        <v>32</v>
      </c>
      <c r="BJ220" s="17" t="s">
        <v>32</v>
      </c>
      <c r="BK220" s="17" t="s">
        <v>32</v>
      </c>
      <c r="BL220" s="17" t="s">
        <v>32</v>
      </c>
      <c r="BM220" s="17" t="n">
        <f aca="false">SUM(V220:BL220)</f>
        <v>11</v>
      </c>
      <c r="BN220" s="17" t="n">
        <f aca="false">IF(BM220&lt;1,0,(SUM(V220:BL220))/((43-(COUNTIF(V220:BL220,"N/A")))))</f>
        <v>2.75</v>
      </c>
      <c r="BO220" s="17"/>
      <c r="BP220" s="17"/>
      <c r="BQ220" s="17"/>
    </row>
    <row r="221" customFormat="false" ht="12.75" hidden="false" customHeight="false" outlineLevel="0" collapsed="false">
      <c r="A221" s="75" t="s">
        <v>739</v>
      </c>
      <c r="B221" s="72" t="s">
        <v>706</v>
      </c>
      <c r="C221" s="73" t="s">
        <v>1611</v>
      </c>
      <c r="D221" s="73" t="s">
        <v>1602</v>
      </c>
      <c r="E221" s="73" t="s">
        <v>1611</v>
      </c>
      <c r="F221" s="73" t="s">
        <v>1594</v>
      </c>
      <c r="G221" s="73" t="s">
        <v>1591</v>
      </c>
      <c r="H221" s="73" t="s">
        <v>1594</v>
      </c>
      <c r="I221" s="73" t="s">
        <v>32</v>
      </c>
      <c r="J221" s="73" t="s">
        <v>32</v>
      </c>
      <c r="K221" s="73" t="s">
        <v>32</v>
      </c>
      <c r="L221" s="73" t="s">
        <v>32</v>
      </c>
      <c r="M221" s="73" t="s">
        <v>32</v>
      </c>
      <c r="N221" s="73" t="s">
        <v>32</v>
      </c>
      <c r="O221" s="73" t="s">
        <v>32</v>
      </c>
      <c r="P221" s="73" t="s">
        <v>32</v>
      </c>
      <c r="Q221" s="17" t="s">
        <v>32</v>
      </c>
      <c r="R221" s="17" t="s">
        <v>32</v>
      </c>
      <c r="S221" s="17" t="s">
        <v>32</v>
      </c>
      <c r="T221" s="17" t="s">
        <v>32</v>
      </c>
      <c r="U221" s="51" t="s">
        <v>32</v>
      </c>
      <c r="V221" s="73" t="n">
        <v>0</v>
      </c>
      <c r="W221" s="73" t="s">
        <v>32</v>
      </c>
      <c r="X221" s="73" t="s">
        <v>32</v>
      </c>
      <c r="Y221" s="73" t="s">
        <v>32</v>
      </c>
      <c r="Z221" s="73" t="n">
        <v>1</v>
      </c>
      <c r="AA221" s="73" t="s">
        <v>32</v>
      </c>
      <c r="AB221" s="73" t="s">
        <v>32</v>
      </c>
      <c r="AC221" s="73" t="s">
        <v>32</v>
      </c>
      <c r="AD221" s="73" t="n">
        <v>0</v>
      </c>
      <c r="AE221" s="73" t="s">
        <v>32</v>
      </c>
      <c r="AF221" s="73" t="s">
        <v>32</v>
      </c>
      <c r="AG221" s="73" t="s">
        <v>32</v>
      </c>
      <c r="AH221" s="73" t="n">
        <v>0</v>
      </c>
      <c r="AI221" s="73" t="s">
        <v>32</v>
      </c>
      <c r="AJ221" s="73" t="s">
        <v>32</v>
      </c>
      <c r="AK221" s="73" t="n">
        <v>0</v>
      </c>
      <c r="AL221" s="73" t="s">
        <v>32</v>
      </c>
      <c r="AM221" s="73" t="s">
        <v>32</v>
      </c>
      <c r="AN221" s="73" t="n">
        <v>0</v>
      </c>
      <c r="AO221" s="73" t="s">
        <v>32</v>
      </c>
      <c r="AP221" s="73" t="s">
        <v>32</v>
      </c>
      <c r="AQ221" s="73" t="s">
        <v>32</v>
      </c>
      <c r="AR221" s="73" t="s">
        <v>32</v>
      </c>
      <c r="AS221" s="73" t="s">
        <v>32</v>
      </c>
      <c r="AT221" s="73" t="s">
        <v>32</v>
      </c>
      <c r="AU221" s="73" t="s">
        <v>32</v>
      </c>
      <c r="AV221" s="73" t="s">
        <v>32</v>
      </c>
      <c r="AW221" s="73" t="s">
        <v>32</v>
      </c>
      <c r="AX221" s="73" t="s">
        <v>32</v>
      </c>
      <c r="AY221" s="73" t="s">
        <v>32</v>
      </c>
      <c r="AZ221" s="73" t="s">
        <v>32</v>
      </c>
      <c r="BA221" s="73" t="s">
        <v>32</v>
      </c>
      <c r="BB221" s="17" t="s">
        <v>32</v>
      </c>
      <c r="BC221" s="17" t="s">
        <v>32</v>
      </c>
      <c r="BD221" s="17" t="s">
        <v>32</v>
      </c>
      <c r="BE221" s="17" t="s">
        <v>32</v>
      </c>
      <c r="BF221" s="17" t="s">
        <v>32</v>
      </c>
      <c r="BG221" s="17" t="s">
        <v>32</v>
      </c>
      <c r="BH221" s="17" t="s">
        <v>32</v>
      </c>
      <c r="BI221" s="17" t="s">
        <v>32</v>
      </c>
      <c r="BJ221" s="17" t="s">
        <v>32</v>
      </c>
      <c r="BK221" s="17" t="s">
        <v>32</v>
      </c>
      <c r="BL221" s="17" t="s">
        <v>32</v>
      </c>
      <c r="BM221" s="17" t="n">
        <f aca="false">SUM(V221:BL221)</f>
        <v>1</v>
      </c>
      <c r="BN221" s="17" t="n">
        <f aca="false">IF(BM221&lt;1,0,(SUM(V221:BL221))/((43-(COUNTIF(V221:BL221,"N/A")))))</f>
        <v>0.166666666666667</v>
      </c>
      <c r="BO221" s="17"/>
      <c r="BP221" s="17"/>
      <c r="BQ221" s="17"/>
    </row>
    <row r="222" customFormat="false" ht="12.75" hidden="false" customHeight="false" outlineLevel="0" collapsed="false">
      <c r="A222" s="75" t="s">
        <v>742</v>
      </c>
      <c r="B222" s="72" t="s">
        <v>605</v>
      </c>
      <c r="C222" s="73" t="s">
        <v>1702</v>
      </c>
      <c r="D222" s="73" t="s">
        <v>1700</v>
      </c>
      <c r="E222" s="73" t="s">
        <v>32</v>
      </c>
      <c r="F222" s="73" t="s">
        <v>32</v>
      </c>
      <c r="G222" s="73" t="s">
        <v>32</v>
      </c>
      <c r="H222" s="73" t="s">
        <v>32</v>
      </c>
      <c r="I222" s="73" t="s">
        <v>32</v>
      </c>
      <c r="J222" s="73" t="s">
        <v>32</v>
      </c>
      <c r="K222" s="73" t="s">
        <v>32</v>
      </c>
      <c r="L222" s="73" t="s">
        <v>32</v>
      </c>
      <c r="M222" s="73" t="s">
        <v>32</v>
      </c>
      <c r="N222" s="73" t="s">
        <v>32</v>
      </c>
      <c r="O222" s="73" t="s">
        <v>32</v>
      </c>
      <c r="P222" s="73" t="s">
        <v>32</v>
      </c>
      <c r="Q222" s="17" t="s">
        <v>32</v>
      </c>
      <c r="R222" s="17" t="s">
        <v>32</v>
      </c>
      <c r="S222" s="17" t="s">
        <v>32</v>
      </c>
      <c r="T222" s="17" t="s">
        <v>32</v>
      </c>
      <c r="U222" s="51" t="s">
        <v>32</v>
      </c>
      <c r="V222" s="73" t="n">
        <v>4</v>
      </c>
      <c r="W222" s="73" t="s">
        <v>32</v>
      </c>
      <c r="X222" s="73" t="s">
        <v>32</v>
      </c>
      <c r="Y222" s="73" t="s">
        <v>32</v>
      </c>
      <c r="Z222" s="73" t="s">
        <v>1712</v>
      </c>
      <c r="AA222" s="73" t="s">
        <v>32</v>
      </c>
      <c r="AB222" s="73" t="s">
        <v>32</v>
      </c>
      <c r="AC222" s="73" t="s">
        <v>32</v>
      </c>
      <c r="AD222" s="73" t="s">
        <v>32</v>
      </c>
      <c r="AE222" s="73" t="s">
        <v>32</v>
      </c>
      <c r="AF222" s="73" t="s">
        <v>32</v>
      </c>
      <c r="AG222" s="73" t="s">
        <v>32</v>
      </c>
      <c r="AH222" s="73" t="s">
        <v>32</v>
      </c>
      <c r="AI222" s="73" t="s">
        <v>32</v>
      </c>
      <c r="AJ222" s="73" t="s">
        <v>32</v>
      </c>
      <c r="AK222" s="73" t="s">
        <v>32</v>
      </c>
      <c r="AL222" s="73" t="s">
        <v>32</v>
      </c>
      <c r="AM222" s="73" t="s">
        <v>32</v>
      </c>
      <c r="AN222" s="73" t="s">
        <v>32</v>
      </c>
      <c r="AO222" s="73" t="s">
        <v>32</v>
      </c>
      <c r="AP222" s="73" t="s">
        <v>32</v>
      </c>
      <c r="AQ222" s="73" t="s">
        <v>32</v>
      </c>
      <c r="AR222" s="73" t="s">
        <v>32</v>
      </c>
      <c r="AS222" s="73" t="s">
        <v>32</v>
      </c>
      <c r="AT222" s="73" t="s">
        <v>32</v>
      </c>
      <c r="AU222" s="73" t="s">
        <v>32</v>
      </c>
      <c r="AV222" s="73" t="s">
        <v>32</v>
      </c>
      <c r="AW222" s="73" t="s">
        <v>32</v>
      </c>
      <c r="AX222" s="73" t="s">
        <v>32</v>
      </c>
      <c r="AY222" s="73" t="s">
        <v>32</v>
      </c>
      <c r="AZ222" s="73" t="s">
        <v>32</v>
      </c>
      <c r="BA222" s="73" t="s">
        <v>32</v>
      </c>
      <c r="BB222" s="17" t="s">
        <v>32</v>
      </c>
      <c r="BC222" s="17" t="s">
        <v>32</v>
      </c>
      <c r="BD222" s="17" t="s">
        <v>32</v>
      </c>
      <c r="BE222" s="17" t="s">
        <v>32</v>
      </c>
      <c r="BF222" s="17" t="s">
        <v>32</v>
      </c>
      <c r="BG222" s="17" t="s">
        <v>32</v>
      </c>
      <c r="BH222" s="17" t="s">
        <v>32</v>
      </c>
      <c r="BI222" s="17" t="s">
        <v>32</v>
      </c>
      <c r="BJ222" s="17" t="s">
        <v>32</v>
      </c>
      <c r="BK222" s="17" t="s">
        <v>32</v>
      </c>
      <c r="BL222" s="17" t="s">
        <v>32</v>
      </c>
      <c r="BM222" s="17" t="n">
        <f aca="false">SUM(V222:BL222)</f>
        <v>4</v>
      </c>
      <c r="BN222" s="17" t="n">
        <f aca="false">IF(BM222&lt;1,0,(SUM(V222:BL222))/((43-(COUNTIF(V222:BL222,"N/A")))))</f>
        <v>2</v>
      </c>
      <c r="BO222" s="17"/>
      <c r="BP222" s="17"/>
      <c r="BQ222" s="17"/>
    </row>
    <row r="223" customFormat="false" ht="12.75" hidden="false" customHeight="false" outlineLevel="0" collapsed="false">
      <c r="A223" s="75" t="s">
        <v>747</v>
      </c>
      <c r="B223" s="72" t="s">
        <v>605</v>
      </c>
      <c r="C223" s="73" t="s">
        <v>1602</v>
      </c>
      <c r="D223" s="73" t="s">
        <v>1723</v>
      </c>
      <c r="E223" s="73" t="s">
        <v>1596</v>
      </c>
      <c r="F223" s="73" t="s">
        <v>1599</v>
      </c>
      <c r="G223" s="73" t="s">
        <v>1599</v>
      </c>
      <c r="H223" s="73" t="s">
        <v>32</v>
      </c>
      <c r="I223" s="73" t="s">
        <v>32</v>
      </c>
      <c r="J223" s="73" t="s">
        <v>32</v>
      </c>
      <c r="K223" s="73" t="s">
        <v>32</v>
      </c>
      <c r="L223" s="73" t="s">
        <v>32</v>
      </c>
      <c r="M223" s="73" t="s">
        <v>32</v>
      </c>
      <c r="N223" s="73" t="s">
        <v>32</v>
      </c>
      <c r="O223" s="73" t="s">
        <v>32</v>
      </c>
      <c r="P223" s="73" t="s">
        <v>32</v>
      </c>
      <c r="Q223" s="17" t="s">
        <v>32</v>
      </c>
      <c r="R223" s="17" t="s">
        <v>32</v>
      </c>
      <c r="S223" s="17" t="s">
        <v>32</v>
      </c>
      <c r="T223" s="17" t="s">
        <v>32</v>
      </c>
      <c r="U223" s="51" t="s">
        <v>32</v>
      </c>
      <c r="V223" s="73" t="n">
        <v>5</v>
      </c>
      <c r="W223" s="73" t="s">
        <v>32</v>
      </c>
      <c r="X223" s="73" t="s">
        <v>32</v>
      </c>
      <c r="Y223" s="73" t="s">
        <v>32</v>
      </c>
      <c r="Z223" s="73" t="n">
        <v>0</v>
      </c>
      <c r="AA223" s="73" t="s">
        <v>32</v>
      </c>
      <c r="AB223" s="73" t="s">
        <v>32</v>
      </c>
      <c r="AC223" s="73" t="s">
        <v>32</v>
      </c>
      <c r="AD223" s="73" t="s">
        <v>1716</v>
      </c>
      <c r="AE223" s="73" t="s">
        <v>32</v>
      </c>
      <c r="AF223" s="73" t="s">
        <v>32</v>
      </c>
      <c r="AG223" s="73" t="s">
        <v>32</v>
      </c>
      <c r="AH223" s="73" t="n">
        <v>0</v>
      </c>
      <c r="AI223" s="73" t="s">
        <v>32</v>
      </c>
      <c r="AJ223" s="73" t="s">
        <v>32</v>
      </c>
      <c r="AK223" s="73" t="n">
        <v>0</v>
      </c>
      <c r="AL223" s="73" t="s">
        <v>32</v>
      </c>
      <c r="AM223" s="73" t="s">
        <v>32</v>
      </c>
      <c r="AN223" s="73" t="s">
        <v>32</v>
      </c>
      <c r="AO223" s="73" t="s">
        <v>32</v>
      </c>
      <c r="AP223" s="73" t="s">
        <v>32</v>
      </c>
      <c r="AQ223" s="73" t="s">
        <v>32</v>
      </c>
      <c r="AR223" s="73" t="s">
        <v>32</v>
      </c>
      <c r="AS223" s="73" t="s">
        <v>32</v>
      </c>
      <c r="AT223" s="73" t="s">
        <v>32</v>
      </c>
      <c r="AU223" s="73" t="s">
        <v>32</v>
      </c>
      <c r="AV223" s="73" t="s">
        <v>32</v>
      </c>
      <c r="AW223" s="73" t="s">
        <v>32</v>
      </c>
      <c r="AX223" s="73" t="s">
        <v>32</v>
      </c>
      <c r="AY223" s="73" t="s">
        <v>32</v>
      </c>
      <c r="AZ223" s="73" t="s">
        <v>32</v>
      </c>
      <c r="BA223" s="73" t="s">
        <v>32</v>
      </c>
      <c r="BB223" s="17" t="s">
        <v>32</v>
      </c>
      <c r="BC223" s="17" t="s">
        <v>32</v>
      </c>
      <c r="BD223" s="17" t="s">
        <v>32</v>
      </c>
      <c r="BE223" s="17" t="s">
        <v>32</v>
      </c>
      <c r="BF223" s="17" t="s">
        <v>32</v>
      </c>
      <c r="BG223" s="17" t="s">
        <v>32</v>
      </c>
      <c r="BH223" s="17" t="s">
        <v>32</v>
      </c>
      <c r="BI223" s="17" t="s">
        <v>32</v>
      </c>
      <c r="BJ223" s="17" t="s">
        <v>32</v>
      </c>
      <c r="BK223" s="17" t="s">
        <v>32</v>
      </c>
      <c r="BL223" s="17" t="s">
        <v>32</v>
      </c>
      <c r="BM223" s="17" t="n">
        <f aca="false">SUM(V223:BL223)</f>
        <v>5</v>
      </c>
      <c r="BN223" s="17" t="n">
        <f aca="false">IF(BM223&lt;1,0,(SUM(V223:BL223))/((43-(COUNTIF(V223:BL223,"N/A")))))</f>
        <v>1</v>
      </c>
      <c r="BO223" s="17"/>
      <c r="BP223" s="17"/>
      <c r="BQ223" s="17"/>
    </row>
    <row r="224" customFormat="false" ht="12.75" hidden="false" customHeight="false" outlineLevel="0" collapsed="false">
      <c r="A224" s="75" t="s">
        <v>751</v>
      </c>
      <c r="B224" s="72" t="s">
        <v>706</v>
      </c>
      <c r="C224" s="73" t="s">
        <v>1591</v>
      </c>
      <c r="D224" s="73" t="s">
        <v>1594</v>
      </c>
      <c r="E224" s="73" t="s">
        <v>1594</v>
      </c>
      <c r="F224" s="73" t="s">
        <v>1591</v>
      </c>
      <c r="G224" s="73" t="s">
        <v>1591</v>
      </c>
      <c r="H224" s="73" t="s">
        <v>1591</v>
      </c>
      <c r="I224" s="73" t="s">
        <v>1608</v>
      </c>
      <c r="J224" s="73" t="s">
        <v>1608</v>
      </c>
      <c r="K224" s="73" t="s">
        <v>32</v>
      </c>
      <c r="L224" s="73" t="s">
        <v>32</v>
      </c>
      <c r="M224" s="73" t="s">
        <v>32</v>
      </c>
      <c r="N224" s="73" t="s">
        <v>32</v>
      </c>
      <c r="O224" s="73" t="s">
        <v>32</v>
      </c>
      <c r="P224" s="73" t="s">
        <v>32</v>
      </c>
      <c r="Q224" s="17" t="s">
        <v>32</v>
      </c>
      <c r="R224" s="17" t="s">
        <v>32</v>
      </c>
      <c r="S224" s="17" t="s">
        <v>32</v>
      </c>
      <c r="T224" s="17" t="s">
        <v>32</v>
      </c>
      <c r="U224" s="51" t="s">
        <v>32</v>
      </c>
      <c r="V224" s="73" t="n">
        <v>0</v>
      </c>
      <c r="W224" s="73" t="n">
        <v>0</v>
      </c>
      <c r="X224" s="73" t="s">
        <v>32</v>
      </c>
      <c r="Y224" s="73" t="s">
        <v>32</v>
      </c>
      <c r="Z224" s="73" t="n">
        <v>0</v>
      </c>
      <c r="AA224" s="73" t="s">
        <v>32</v>
      </c>
      <c r="AB224" s="73" t="s">
        <v>32</v>
      </c>
      <c r="AC224" s="73" t="s">
        <v>32</v>
      </c>
      <c r="AD224" s="73" t="n">
        <v>0</v>
      </c>
      <c r="AE224" s="73" t="s">
        <v>32</v>
      </c>
      <c r="AF224" s="73" t="s">
        <v>32</v>
      </c>
      <c r="AG224" s="73" t="s">
        <v>32</v>
      </c>
      <c r="AH224" s="73" t="n">
        <v>0</v>
      </c>
      <c r="AI224" s="73" t="n">
        <v>0</v>
      </c>
      <c r="AJ224" s="73"/>
      <c r="AK224" s="73" t="n">
        <v>0</v>
      </c>
      <c r="AL224" s="73" t="s">
        <v>32</v>
      </c>
      <c r="AM224" s="73" t="s">
        <v>32</v>
      </c>
      <c r="AN224" s="73" t="n">
        <v>0</v>
      </c>
      <c r="AO224" s="73" t="s">
        <v>32</v>
      </c>
      <c r="AP224" s="73" t="s">
        <v>32</v>
      </c>
      <c r="AQ224" s="73" t="n">
        <v>0</v>
      </c>
      <c r="AR224" s="73" t="s">
        <v>32</v>
      </c>
      <c r="AS224" s="73" t="s">
        <v>32</v>
      </c>
      <c r="AT224" s="73" t="s">
        <v>32</v>
      </c>
      <c r="AU224" s="73" t="n">
        <v>0</v>
      </c>
      <c r="AV224" s="73" t="s">
        <v>32</v>
      </c>
      <c r="AW224" s="73" t="s">
        <v>32</v>
      </c>
      <c r="AX224" s="73" t="s">
        <v>32</v>
      </c>
      <c r="AY224" s="73" t="s">
        <v>32</v>
      </c>
      <c r="AZ224" s="73" t="s">
        <v>32</v>
      </c>
      <c r="BA224" s="73" t="s">
        <v>32</v>
      </c>
      <c r="BB224" s="17" t="s">
        <v>32</v>
      </c>
      <c r="BC224" s="17" t="s">
        <v>32</v>
      </c>
      <c r="BD224" s="17" t="s">
        <v>32</v>
      </c>
      <c r="BE224" s="17" t="s">
        <v>32</v>
      </c>
      <c r="BF224" s="17" t="s">
        <v>32</v>
      </c>
      <c r="BG224" s="17" t="s">
        <v>32</v>
      </c>
      <c r="BH224" s="17" t="s">
        <v>32</v>
      </c>
      <c r="BI224" s="17" t="s">
        <v>32</v>
      </c>
      <c r="BJ224" s="17" t="s">
        <v>32</v>
      </c>
      <c r="BK224" s="17" t="s">
        <v>32</v>
      </c>
      <c r="BL224" s="17" t="s">
        <v>32</v>
      </c>
      <c r="BM224" s="17" t="n">
        <f aca="false">SUM(V224:BL224)</f>
        <v>0</v>
      </c>
      <c r="BN224" s="17" t="n">
        <f aca="false">IF(BM224&lt;1,0,(SUM(V224:BL224))/((43-(COUNTIF(V224:BL224,"N/A")))))</f>
        <v>0</v>
      </c>
      <c r="BO224" s="17"/>
      <c r="BP224" s="17"/>
      <c r="BQ224" s="17"/>
    </row>
    <row r="225" customFormat="false" ht="12.75" hidden="false" customHeight="false" outlineLevel="0" collapsed="false">
      <c r="A225" s="75" t="s">
        <v>756</v>
      </c>
      <c r="B225" s="72" t="s">
        <v>621</v>
      </c>
      <c r="C225" s="73" t="s">
        <v>1594</v>
      </c>
      <c r="D225" s="73" t="s">
        <v>1594</v>
      </c>
      <c r="E225" s="73" t="s">
        <v>1594</v>
      </c>
      <c r="F225" s="73" t="s">
        <v>1594</v>
      </c>
      <c r="G225" s="73" t="s">
        <v>1607</v>
      </c>
      <c r="H225" s="73" t="s">
        <v>1607</v>
      </c>
      <c r="I225" s="73" t="s">
        <v>32</v>
      </c>
      <c r="J225" s="73" t="s">
        <v>32</v>
      </c>
      <c r="K225" s="73" t="s">
        <v>32</v>
      </c>
      <c r="L225" s="73" t="s">
        <v>32</v>
      </c>
      <c r="M225" s="73" t="s">
        <v>32</v>
      </c>
      <c r="N225" s="73" t="s">
        <v>32</v>
      </c>
      <c r="O225" s="73" t="s">
        <v>32</v>
      </c>
      <c r="P225" s="73" t="s">
        <v>32</v>
      </c>
      <c r="Q225" s="17" t="s">
        <v>32</v>
      </c>
      <c r="R225" s="17" t="s">
        <v>32</v>
      </c>
      <c r="S225" s="17" t="s">
        <v>32</v>
      </c>
      <c r="T225" s="17" t="s">
        <v>32</v>
      </c>
      <c r="U225" s="51" t="s">
        <v>32</v>
      </c>
      <c r="V225" s="73" t="n">
        <v>2</v>
      </c>
      <c r="W225" s="73" t="s">
        <v>32</v>
      </c>
      <c r="X225" s="73" t="s">
        <v>32</v>
      </c>
      <c r="Y225" s="73" t="s">
        <v>32</v>
      </c>
      <c r="Z225" s="73" t="n">
        <v>3</v>
      </c>
      <c r="AA225" s="73" t="s">
        <v>32</v>
      </c>
      <c r="AB225" s="73" t="s">
        <v>32</v>
      </c>
      <c r="AC225" s="73" t="s">
        <v>32</v>
      </c>
      <c r="AD225" s="73" t="n">
        <v>0</v>
      </c>
      <c r="AE225" s="73" t="s">
        <v>32</v>
      </c>
      <c r="AF225" s="73" t="s">
        <v>32</v>
      </c>
      <c r="AG225" s="73" t="s">
        <v>32</v>
      </c>
      <c r="AH225" s="73" t="n">
        <v>1</v>
      </c>
      <c r="AI225" s="73" t="s">
        <v>32</v>
      </c>
      <c r="AJ225" s="73" t="s">
        <v>32</v>
      </c>
      <c r="AK225" s="73" t="n">
        <v>1</v>
      </c>
      <c r="AL225" s="73" t="s">
        <v>32</v>
      </c>
      <c r="AM225" s="73" t="s">
        <v>32</v>
      </c>
      <c r="AN225" s="73" t="n">
        <v>1</v>
      </c>
      <c r="AO225" s="73" t="s">
        <v>32</v>
      </c>
      <c r="AP225" s="73" t="s">
        <v>32</v>
      </c>
      <c r="AQ225" s="73" t="s">
        <v>32</v>
      </c>
      <c r="AR225" s="73" t="s">
        <v>32</v>
      </c>
      <c r="AS225" s="73" t="s">
        <v>32</v>
      </c>
      <c r="AT225" s="73" t="s">
        <v>32</v>
      </c>
      <c r="AU225" s="73" t="s">
        <v>32</v>
      </c>
      <c r="AV225" s="73" t="s">
        <v>32</v>
      </c>
      <c r="AW225" s="73" t="s">
        <v>32</v>
      </c>
      <c r="AX225" s="73" t="s">
        <v>32</v>
      </c>
      <c r="AY225" s="73" t="s">
        <v>32</v>
      </c>
      <c r="AZ225" s="73" t="s">
        <v>32</v>
      </c>
      <c r="BA225" s="73" t="s">
        <v>32</v>
      </c>
      <c r="BB225" s="17" t="s">
        <v>32</v>
      </c>
      <c r="BC225" s="17" t="s">
        <v>32</v>
      </c>
      <c r="BD225" s="17" t="s">
        <v>32</v>
      </c>
      <c r="BE225" s="17" t="s">
        <v>32</v>
      </c>
      <c r="BF225" s="17" t="s">
        <v>32</v>
      </c>
      <c r="BG225" s="17" t="s">
        <v>32</v>
      </c>
      <c r="BH225" s="17" t="s">
        <v>32</v>
      </c>
      <c r="BI225" s="17" t="s">
        <v>32</v>
      </c>
      <c r="BJ225" s="17" t="s">
        <v>32</v>
      </c>
      <c r="BK225" s="17" t="s">
        <v>32</v>
      </c>
      <c r="BL225" s="17" t="s">
        <v>32</v>
      </c>
      <c r="BM225" s="17" t="n">
        <f aca="false">SUM(V225:BL225)</f>
        <v>8</v>
      </c>
      <c r="BN225" s="17" t="n">
        <f aca="false">IF(BM225&lt;1,0,(SUM(V225:BL225))/((43-(COUNTIF(V225:BL225,"N/A")))))</f>
        <v>1.33333333333333</v>
      </c>
      <c r="BO225" s="17"/>
      <c r="BP225" s="17"/>
      <c r="BQ225" s="17"/>
    </row>
    <row r="226" customFormat="false" ht="12.75" hidden="false" customHeight="false" outlineLevel="0" collapsed="false">
      <c r="A226" s="75" t="s">
        <v>759</v>
      </c>
      <c r="B226" s="72" t="s">
        <v>621</v>
      </c>
      <c r="C226" s="73" t="s">
        <v>32</v>
      </c>
      <c r="D226" s="73" t="s">
        <v>32</v>
      </c>
      <c r="E226" s="73" t="s">
        <v>32</v>
      </c>
      <c r="F226" s="73" t="s">
        <v>32</v>
      </c>
      <c r="G226" s="73" t="s">
        <v>32</v>
      </c>
      <c r="H226" s="73" t="s">
        <v>32</v>
      </c>
      <c r="I226" s="73" t="s">
        <v>32</v>
      </c>
      <c r="J226" s="73" t="s">
        <v>32</v>
      </c>
      <c r="K226" s="73" t="s">
        <v>32</v>
      </c>
      <c r="L226" s="73" t="s">
        <v>32</v>
      </c>
      <c r="M226" s="73" t="s">
        <v>32</v>
      </c>
      <c r="N226" s="73" t="s">
        <v>32</v>
      </c>
      <c r="O226" s="73" t="s">
        <v>32</v>
      </c>
      <c r="P226" s="73" t="s">
        <v>32</v>
      </c>
      <c r="Q226" s="17" t="s">
        <v>32</v>
      </c>
      <c r="R226" s="17" t="s">
        <v>32</v>
      </c>
      <c r="S226" s="17" t="s">
        <v>32</v>
      </c>
      <c r="T226" s="17" t="s">
        <v>32</v>
      </c>
      <c r="U226" s="51" t="s">
        <v>32</v>
      </c>
      <c r="V226" s="73" t="s">
        <v>32</v>
      </c>
      <c r="W226" s="73" t="s">
        <v>32</v>
      </c>
      <c r="X226" s="73" t="s">
        <v>32</v>
      </c>
      <c r="Y226" s="73" t="s">
        <v>32</v>
      </c>
      <c r="Z226" s="73" t="s">
        <v>32</v>
      </c>
      <c r="AA226" s="73" t="s">
        <v>32</v>
      </c>
      <c r="AB226" s="73" t="s">
        <v>32</v>
      </c>
      <c r="AC226" s="73" t="s">
        <v>32</v>
      </c>
      <c r="AD226" s="73" t="s">
        <v>32</v>
      </c>
      <c r="AE226" s="73" t="s">
        <v>32</v>
      </c>
      <c r="AF226" s="73" t="s">
        <v>32</v>
      </c>
      <c r="AG226" s="73" t="s">
        <v>32</v>
      </c>
      <c r="AH226" s="73" t="s">
        <v>32</v>
      </c>
      <c r="AI226" s="73" t="s">
        <v>32</v>
      </c>
      <c r="AJ226" s="73" t="s">
        <v>32</v>
      </c>
      <c r="AK226" s="73" t="s">
        <v>32</v>
      </c>
      <c r="AL226" s="73" t="s">
        <v>32</v>
      </c>
      <c r="AM226" s="73" t="s">
        <v>32</v>
      </c>
      <c r="AN226" s="73" t="s">
        <v>32</v>
      </c>
      <c r="AO226" s="73" t="s">
        <v>32</v>
      </c>
      <c r="AP226" s="73" t="s">
        <v>32</v>
      </c>
      <c r="AQ226" s="73" t="s">
        <v>32</v>
      </c>
      <c r="AR226" s="73" t="s">
        <v>32</v>
      </c>
      <c r="AS226" s="73" t="s">
        <v>32</v>
      </c>
      <c r="AT226" s="73" t="s">
        <v>32</v>
      </c>
      <c r="AU226" s="73" t="s">
        <v>32</v>
      </c>
      <c r="AV226" s="73" t="s">
        <v>32</v>
      </c>
      <c r="AW226" s="73" t="s">
        <v>32</v>
      </c>
      <c r="AX226" s="73" t="s">
        <v>32</v>
      </c>
      <c r="AY226" s="73" t="s">
        <v>32</v>
      </c>
      <c r="AZ226" s="73" t="s">
        <v>32</v>
      </c>
      <c r="BA226" s="73" t="s">
        <v>32</v>
      </c>
      <c r="BB226" s="17" t="s">
        <v>32</v>
      </c>
      <c r="BC226" s="17" t="s">
        <v>32</v>
      </c>
      <c r="BD226" s="17" t="s">
        <v>32</v>
      </c>
      <c r="BE226" s="17" t="s">
        <v>32</v>
      </c>
      <c r="BF226" s="17" t="s">
        <v>32</v>
      </c>
      <c r="BG226" s="17" t="s">
        <v>32</v>
      </c>
      <c r="BH226" s="17" t="s">
        <v>32</v>
      </c>
      <c r="BI226" s="17" t="s">
        <v>32</v>
      </c>
      <c r="BJ226" s="17" t="s">
        <v>32</v>
      </c>
      <c r="BK226" s="17" t="s">
        <v>32</v>
      </c>
      <c r="BL226" s="17" t="s">
        <v>32</v>
      </c>
      <c r="BM226" s="17" t="n">
        <f aca="false">SUM(V226:BL226)</f>
        <v>0</v>
      </c>
      <c r="BN226" s="17" t="n">
        <f aca="false">IF(BM226&lt;1,0,(SUM(V226:BL226))/((43-(COUNTIF(V226:BL226,"N/A")))))</f>
        <v>0</v>
      </c>
      <c r="BO226" s="17"/>
      <c r="BP226" s="17"/>
      <c r="BQ226" s="17"/>
    </row>
    <row r="227" customFormat="false" ht="12.75" hidden="false" customHeight="false" outlineLevel="0" collapsed="false">
      <c r="A227" s="75" t="s">
        <v>761</v>
      </c>
      <c r="B227" s="72" t="s">
        <v>837</v>
      </c>
      <c r="C227" s="73" t="s">
        <v>32</v>
      </c>
      <c r="D227" s="73" t="s">
        <v>32</v>
      </c>
      <c r="E227" s="73" t="s">
        <v>32</v>
      </c>
      <c r="F227" s="73" t="s">
        <v>32</v>
      </c>
      <c r="G227" s="73" t="s">
        <v>32</v>
      </c>
      <c r="H227" s="73" t="s">
        <v>32</v>
      </c>
      <c r="I227" s="73" t="s">
        <v>32</v>
      </c>
      <c r="J227" s="73" t="s">
        <v>32</v>
      </c>
      <c r="K227" s="73" t="s">
        <v>32</v>
      </c>
      <c r="L227" s="73" t="s">
        <v>32</v>
      </c>
      <c r="M227" s="73" t="s">
        <v>32</v>
      </c>
      <c r="N227" s="73" t="s">
        <v>32</v>
      </c>
      <c r="O227" s="73" t="s">
        <v>32</v>
      </c>
      <c r="P227" s="73" t="s">
        <v>32</v>
      </c>
      <c r="Q227" s="17" t="s">
        <v>32</v>
      </c>
      <c r="R227" s="17" t="s">
        <v>32</v>
      </c>
      <c r="S227" s="17" t="s">
        <v>32</v>
      </c>
      <c r="T227" s="17" t="s">
        <v>32</v>
      </c>
      <c r="U227" s="51" t="s">
        <v>32</v>
      </c>
      <c r="V227" s="73" t="s">
        <v>32</v>
      </c>
      <c r="W227" s="73" t="s">
        <v>32</v>
      </c>
      <c r="X227" s="73" t="s">
        <v>32</v>
      </c>
      <c r="Y227" s="73" t="s">
        <v>32</v>
      </c>
      <c r="Z227" s="73" t="s">
        <v>32</v>
      </c>
      <c r="AA227" s="73" t="s">
        <v>32</v>
      </c>
      <c r="AB227" s="73" t="s">
        <v>32</v>
      </c>
      <c r="AC227" s="73" t="s">
        <v>32</v>
      </c>
      <c r="AD227" s="73" t="s">
        <v>32</v>
      </c>
      <c r="AE227" s="73" t="s">
        <v>32</v>
      </c>
      <c r="AF227" s="73" t="s">
        <v>32</v>
      </c>
      <c r="AG227" s="73" t="s">
        <v>32</v>
      </c>
      <c r="AH227" s="73" t="s">
        <v>32</v>
      </c>
      <c r="AI227" s="73" t="s">
        <v>32</v>
      </c>
      <c r="AJ227" s="73" t="s">
        <v>32</v>
      </c>
      <c r="AK227" s="73" t="s">
        <v>32</v>
      </c>
      <c r="AL227" s="73" t="s">
        <v>32</v>
      </c>
      <c r="AM227" s="73" t="s">
        <v>32</v>
      </c>
      <c r="AN227" s="73" t="s">
        <v>32</v>
      </c>
      <c r="AO227" s="73" t="s">
        <v>32</v>
      </c>
      <c r="AP227" s="73" t="s">
        <v>32</v>
      </c>
      <c r="AQ227" s="73" t="s">
        <v>32</v>
      </c>
      <c r="AR227" s="73" t="s">
        <v>32</v>
      </c>
      <c r="AS227" s="73" t="s">
        <v>32</v>
      </c>
      <c r="AT227" s="73" t="s">
        <v>32</v>
      </c>
      <c r="AU227" s="73" t="s">
        <v>32</v>
      </c>
      <c r="AV227" s="73" t="s">
        <v>32</v>
      </c>
      <c r="AW227" s="73" t="s">
        <v>32</v>
      </c>
      <c r="AX227" s="73" t="s">
        <v>32</v>
      </c>
      <c r="AY227" s="73" t="s">
        <v>32</v>
      </c>
      <c r="AZ227" s="73" t="s">
        <v>32</v>
      </c>
      <c r="BA227" s="73" t="s">
        <v>32</v>
      </c>
      <c r="BB227" s="17" t="s">
        <v>32</v>
      </c>
      <c r="BC227" s="17" t="s">
        <v>32</v>
      </c>
      <c r="BD227" s="17" t="s">
        <v>32</v>
      </c>
      <c r="BE227" s="17" t="s">
        <v>32</v>
      </c>
      <c r="BF227" s="17" t="s">
        <v>32</v>
      </c>
      <c r="BG227" s="17" t="s">
        <v>32</v>
      </c>
      <c r="BH227" s="17" t="s">
        <v>32</v>
      </c>
      <c r="BI227" s="17" t="s">
        <v>32</v>
      </c>
      <c r="BJ227" s="17" t="s">
        <v>32</v>
      </c>
      <c r="BK227" s="17" t="s">
        <v>32</v>
      </c>
      <c r="BL227" s="17" t="s">
        <v>32</v>
      </c>
      <c r="BM227" s="17" t="n">
        <f aca="false">SUM(V227:BL227)</f>
        <v>0</v>
      </c>
      <c r="BN227" s="17" t="n">
        <f aca="false">IF(BM227&lt;1,0,(SUM(V227:BL227))/((43-(COUNTIF(V227:BL227,"N/A")))))</f>
        <v>0</v>
      </c>
      <c r="BO227" s="17"/>
      <c r="BP227" s="17"/>
      <c r="BQ227" s="17"/>
    </row>
    <row r="228" customFormat="false" ht="12.75" hidden="false" customHeight="false" outlineLevel="0" collapsed="false">
      <c r="A228" s="75" t="s">
        <v>766</v>
      </c>
      <c r="B228" s="72" t="s">
        <v>621</v>
      </c>
      <c r="C228" s="73" t="s">
        <v>1594</v>
      </c>
      <c r="D228" s="73" t="s">
        <v>1594</v>
      </c>
      <c r="E228" s="73" t="s">
        <v>1594</v>
      </c>
      <c r="F228" s="73" t="s">
        <v>1594</v>
      </c>
      <c r="G228" s="73" t="s">
        <v>1594</v>
      </c>
      <c r="H228" s="73" t="s">
        <v>1594</v>
      </c>
      <c r="I228" s="73" t="s">
        <v>1607</v>
      </c>
      <c r="J228" s="73" t="s">
        <v>1594</v>
      </c>
      <c r="K228" s="73" t="s">
        <v>1607</v>
      </c>
      <c r="L228" s="73" t="s">
        <v>1588</v>
      </c>
      <c r="M228" s="73" t="s">
        <v>32</v>
      </c>
      <c r="N228" s="73" t="s">
        <v>32</v>
      </c>
      <c r="O228" s="73" t="s">
        <v>32</v>
      </c>
      <c r="P228" s="73" t="s">
        <v>32</v>
      </c>
      <c r="Q228" s="17" t="s">
        <v>32</v>
      </c>
      <c r="R228" s="17" t="s">
        <v>32</v>
      </c>
      <c r="S228" s="17" t="s">
        <v>32</v>
      </c>
      <c r="T228" s="17" t="s">
        <v>32</v>
      </c>
      <c r="U228" s="51" t="s">
        <v>32</v>
      </c>
      <c r="V228" s="73" t="n">
        <v>0</v>
      </c>
      <c r="W228" s="73" t="s">
        <v>32</v>
      </c>
      <c r="X228" s="73" t="s">
        <v>32</v>
      </c>
      <c r="Y228" s="73" t="s">
        <v>32</v>
      </c>
      <c r="Z228" s="73" t="n">
        <v>0</v>
      </c>
      <c r="AA228" s="73" t="s">
        <v>32</v>
      </c>
      <c r="AB228" s="73" t="s">
        <v>32</v>
      </c>
      <c r="AC228" s="73" t="s">
        <v>32</v>
      </c>
      <c r="AD228" s="73" t="n">
        <v>0</v>
      </c>
      <c r="AE228" s="73" t="n">
        <v>0</v>
      </c>
      <c r="AF228" s="73" t="s">
        <v>32</v>
      </c>
      <c r="AG228" s="73" t="s">
        <v>32</v>
      </c>
      <c r="AH228" s="73" t="n">
        <v>0</v>
      </c>
      <c r="AI228" s="73" t="n">
        <v>0</v>
      </c>
      <c r="AJ228" s="73" t="n">
        <v>0</v>
      </c>
      <c r="AK228" s="73" t="n">
        <v>0</v>
      </c>
      <c r="AL228" s="73" t="s">
        <v>32</v>
      </c>
      <c r="AM228" s="73" t="s">
        <v>32</v>
      </c>
      <c r="AN228" s="73" t="n">
        <v>0</v>
      </c>
      <c r="AO228" s="73" t="s">
        <v>32</v>
      </c>
      <c r="AP228" s="73" t="s">
        <v>32</v>
      </c>
      <c r="AQ228" s="73" t="n">
        <v>2</v>
      </c>
      <c r="AR228" s="73" t="n">
        <v>2</v>
      </c>
      <c r="AS228" s="73" t="s">
        <v>32</v>
      </c>
      <c r="AT228" s="73" t="s">
        <v>32</v>
      </c>
      <c r="AU228" s="73" t="n">
        <v>0</v>
      </c>
      <c r="AV228" s="73" t="n">
        <v>0</v>
      </c>
      <c r="AW228" s="73" t="n">
        <v>0</v>
      </c>
      <c r="AX228" s="73" t="s">
        <v>32</v>
      </c>
      <c r="AY228" s="73" t="s">
        <v>32</v>
      </c>
      <c r="AZ228" s="73" t="n">
        <v>0</v>
      </c>
      <c r="BA228" s="73" t="s">
        <v>32</v>
      </c>
      <c r="BB228" s="17" t="s">
        <v>32</v>
      </c>
      <c r="BC228" s="17" t="s">
        <v>32</v>
      </c>
      <c r="BD228" s="17" t="s">
        <v>32</v>
      </c>
      <c r="BE228" s="17" t="s">
        <v>32</v>
      </c>
      <c r="BF228" s="17" t="s">
        <v>32</v>
      </c>
      <c r="BG228" s="17" t="s">
        <v>32</v>
      </c>
      <c r="BH228" s="17" t="s">
        <v>32</v>
      </c>
      <c r="BI228" s="17" t="s">
        <v>32</v>
      </c>
      <c r="BJ228" s="17" t="s">
        <v>32</v>
      </c>
      <c r="BK228" s="17" t="s">
        <v>32</v>
      </c>
      <c r="BL228" s="17" t="s">
        <v>32</v>
      </c>
      <c r="BM228" s="17" t="n">
        <f aca="false">SUM(V228:BL228)</f>
        <v>4</v>
      </c>
      <c r="BN228" s="17" t="n">
        <f aca="false">IF(BM228&lt;1,0,(SUM(V228:BL228))/((43-(COUNTIF(V228:BL228,"N/A")))))</f>
        <v>0.266666666666667</v>
      </c>
      <c r="BO228" s="17"/>
      <c r="BP228" s="17"/>
      <c r="BQ228" s="17"/>
    </row>
    <row r="229" customFormat="false" ht="12.75" hidden="false" customHeight="false" outlineLevel="0" collapsed="false">
      <c r="A229" s="75" t="s">
        <v>769</v>
      </c>
      <c r="B229" s="72" t="s">
        <v>621</v>
      </c>
      <c r="C229" s="73" t="s">
        <v>1607</v>
      </c>
      <c r="D229" s="73" t="s">
        <v>1594</v>
      </c>
      <c r="E229" s="73" t="s">
        <v>1594</v>
      </c>
      <c r="F229" s="73" t="s">
        <v>1607</v>
      </c>
      <c r="G229" s="73" t="s">
        <v>1588</v>
      </c>
      <c r="H229" s="73" t="s">
        <v>1608</v>
      </c>
      <c r="I229" s="73" t="s">
        <v>1594</v>
      </c>
      <c r="J229" s="73" t="s">
        <v>1594</v>
      </c>
      <c r="K229" s="73" t="s">
        <v>32</v>
      </c>
      <c r="L229" s="73" t="s">
        <v>32</v>
      </c>
      <c r="M229" s="73" t="s">
        <v>32</v>
      </c>
      <c r="N229" s="73" t="s">
        <v>32</v>
      </c>
      <c r="O229" s="73" t="s">
        <v>32</v>
      </c>
      <c r="P229" s="73" t="s">
        <v>32</v>
      </c>
      <c r="Q229" s="17" t="s">
        <v>32</v>
      </c>
      <c r="R229" s="17" t="s">
        <v>32</v>
      </c>
      <c r="S229" s="17" t="s">
        <v>32</v>
      </c>
      <c r="T229" s="17" t="s">
        <v>32</v>
      </c>
      <c r="U229" s="51" t="s">
        <v>32</v>
      </c>
      <c r="V229" s="73" t="n">
        <v>0</v>
      </c>
      <c r="W229" s="73" t="s">
        <v>32</v>
      </c>
      <c r="X229" s="73" t="s">
        <v>32</v>
      </c>
      <c r="Y229" s="73" t="s">
        <v>32</v>
      </c>
      <c r="Z229" s="73" t="n">
        <v>0</v>
      </c>
      <c r="AA229" s="73" t="s">
        <v>32</v>
      </c>
      <c r="AB229" s="73" t="s">
        <v>32</v>
      </c>
      <c r="AC229" s="73" t="s">
        <v>32</v>
      </c>
      <c r="AD229" s="73" t="n">
        <v>0</v>
      </c>
      <c r="AE229" s="73" t="s">
        <v>32</v>
      </c>
      <c r="AF229" s="73" t="s">
        <v>32</v>
      </c>
      <c r="AG229" s="73" t="s">
        <v>32</v>
      </c>
      <c r="AH229" s="73" t="n">
        <v>0</v>
      </c>
      <c r="AI229" s="73" t="s">
        <v>32</v>
      </c>
      <c r="AJ229" s="73" t="s">
        <v>32</v>
      </c>
      <c r="AK229" s="73" t="n">
        <v>0</v>
      </c>
      <c r="AL229" s="73" t="s">
        <v>32</v>
      </c>
      <c r="AM229" s="73" t="s">
        <v>32</v>
      </c>
      <c r="AN229" s="73" t="n">
        <v>0</v>
      </c>
      <c r="AO229" s="73" t="s">
        <v>32</v>
      </c>
      <c r="AP229" s="73" t="s">
        <v>32</v>
      </c>
      <c r="AQ229" s="73" t="n">
        <v>0</v>
      </c>
      <c r="AR229" s="73" t="s">
        <v>32</v>
      </c>
      <c r="AS229" s="73" t="s">
        <v>32</v>
      </c>
      <c r="AT229" s="73" t="s">
        <v>32</v>
      </c>
      <c r="AU229" s="73" t="n">
        <v>0</v>
      </c>
      <c r="AV229" s="73" t="s">
        <v>32</v>
      </c>
      <c r="AW229" s="73" t="s">
        <v>32</v>
      </c>
      <c r="AX229" s="73" t="s">
        <v>32</v>
      </c>
      <c r="AY229" s="73" t="s">
        <v>32</v>
      </c>
      <c r="AZ229" s="73" t="s">
        <v>32</v>
      </c>
      <c r="BA229" s="73" t="s">
        <v>32</v>
      </c>
      <c r="BB229" s="17" t="s">
        <v>32</v>
      </c>
      <c r="BC229" s="17" t="s">
        <v>32</v>
      </c>
      <c r="BD229" s="17" t="s">
        <v>32</v>
      </c>
      <c r="BE229" s="17" t="s">
        <v>32</v>
      </c>
      <c r="BF229" s="17" t="s">
        <v>32</v>
      </c>
      <c r="BG229" s="17" t="s">
        <v>32</v>
      </c>
      <c r="BH229" s="17" t="s">
        <v>32</v>
      </c>
      <c r="BI229" s="17" t="s">
        <v>32</v>
      </c>
      <c r="BJ229" s="17" t="s">
        <v>32</v>
      </c>
      <c r="BK229" s="17" t="s">
        <v>32</v>
      </c>
      <c r="BL229" s="17" t="s">
        <v>32</v>
      </c>
      <c r="BM229" s="17" t="n">
        <f aca="false">SUM(V229:BL229)</f>
        <v>0</v>
      </c>
      <c r="BN229" s="17" t="n">
        <f aca="false">IF(BM229&lt;1,0,(SUM(V229:BL229))/((43-(COUNTIF(V229:BL229,"N/A")))))</f>
        <v>0</v>
      </c>
      <c r="BO229" s="17"/>
      <c r="BP229" s="17"/>
      <c r="BQ229" s="17"/>
    </row>
    <row r="230" customFormat="false" ht="12.75" hidden="false" customHeight="false" outlineLevel="0" collapsed="false">
      <c r="A230" s="75" t="s">
        <v>773</v>
      </c>
      <c r="B230" s="72" t="s">
        <v>621</v>
      </c>
      <c r="C230" s="73" t="s">
        <v>1602</v>
      </c>
      <c r="D230" s="73" t="s">
        <v>1607</v>
      </c>
      <c r="E230" s="73" t="s">
        <v>1591</v>
      </c>
      <c r="F230" s="73" t="s">
        <v>1589</v>
      </c>
      <c r="G230" s="73" t="s">
        <v>1594</v>
      </c>
      <c r="H230" s="73" t="s">
        <v>1591</v>
      </c>
      <c r="I230" s="73" t="s">
        <v>1611</v>
      </c>
      <c r="J230" s="73" t="s">
        <v>32</v>
      </c>
      <c r="K230" s="73" t="s">
        <v>32</v>
      </c>
      <c r="L230" s="73" t="s">
        <v>32</v>
      </c>
      <c r="M230" s="73" t="s">
        <v>32</v>
      </c>
      <c r="N230" s="73" t="s">
        <v>32</v>
      </c>
      <c r="O230" s="73" t="s">
        <v>32</v>
      </c>
      <c r="P230" s="73" t="s">
        <v>32</v>
      </c>
      <c r="Q230" s="17" t="s">
        <v>32</v>
      </c>
      <c r="R230" s="17" t="s">
        <v>32</v>
      </c>
      <c r="S230" s="17" t="s">
        <v>32</v>
      </c>
      <c r="T230" s="17" t="s">
        <v>32</v>
      </c>
      <c r="U230" s="51" t="s">
        <v>32</v>
      </c>
      <c r="V230" s="73" t="n">
        <v>0</v>
      </c>
      <c r="W230" s="73" t="s">
        <v>32</v>
      </c>
      <c r="X230" s="73" t="s">
        <v>32</v>
      </c>
      <c r="Y230" s="73" t="s">
        <v>32</v>
      </c>
      <c r="Z230" s="73" t="n">
        <v>0</v>
      </c>
      <c r="AA230" s="73" t="s">
        <v>32</v>
      </c>
      <c r="AB230" s="73" t="s">
        <v>32</v>
      </c>
      <c r="AC230" s="73" t="s">
        <v>32</v>
      </c>
      <c r="AD230" s="73" t="n">
        <v>0</v>
      </c>
      <c r="AE230" s="73" t="s">
        <v>32</v>
      </c>
      <c r="AF230" s="73" t="s">
        <v>32</v>
      </c>
      <c r="AG230" s="73" t="s">
        <v>32</v>
      </c>
      <c r="AH230" s="73" t="n">
        <v>0</v>
      </c>
      <c r="AI230" s="73" t="s">
        <v>32</v>
      </c>
      <c r="AJ230" s="73" t="s">
        <v>32</v>
      </c>
      <c r="AK230" s="73" t="n">
        <v>0</v>
      </c>
      <c r="AL230" s="73" t="s">
        <v>32</v>
      </c>
      <c r="AM230" s="73" t="s">
        <v>32</v>
      </c>
      <c r="AN230" s="73" t="n">
        <v>0</v>
      </c>
      <c r="AO230" s="73" t="s">
        <v>32</v>
      </c>
      <c r="AP230" s="73" t="s">
        <v>32</v>
      </c>
      <c r="AQ230" s="73" t="n">
        <v>0</v>
      </c>
      <c r="AR230" s="73" t="s">
        <v>32</v>
      </c>
      <c r="AS230" s="73" t="s">
        <v>32</v>
      </c>
      <c r="AT230" s="73" t="s">
        <v>32</v>
      </c>
      <c r="AU230" s="73" t="s">
        <v>32</v>
      </c>
      <c r="AV230" s="73" t="s">
        <v>32</v>
      </c>
      <c r="AW230" s="73" t="s">
        <v>32</v>
      </c>
      <c r="AX230" s="73" t="s">
        <v>32</v>
      </c>
      <c r="AY230" s="73" t="s">
        <v>32</v>
      </c>
      <c r="AZ230" s="73" t="s">
        <v>32</v>
      </c>
      <c r="BA230" s="73" t="s">
        <v>32</v>
      </c>
      <c r="BB230" s="17" t="s">
        <v>32</v>
      </c>
      <c r="BC230" s="17" t="s">
        <v>32</v>
      </c>
      <c r="BD230" s="17" t="s">
        <v>32</v>
      </c>
      <c r="BE230" s="17" t="s">
        <v>32</v>
      </c>
      <c r="BF230" s="17" t="s">
        <v>32</v>
      </c>
      <c r="BG230" s="17" t="s">
        <v>32</v>
      </c>
      <c r="BH230" s="17" t="s">
        <v>32</v>
      </c>
      <c r="BI230" s="17" t="s">
        <v>32</v>
      </c>
      <c r="BJ230" s="17" t="s">
        <v>32</v>
      </c>
      <c r="BK230" s="17" t="s">
        <v>32</v>
      </c>
      <c r="BL230" s="17" t="s">
        <v>32</v>
      </c>
      <c r="BM230" s="17" t="n">
        <f aca="false">SUM(V230:BL230)</f>
        <v>0</v>
      </c>
      <c r="BN230" s="17" t="n">
        <f aca="false">IF(BM230&lt;1,0,(SUM(V230:BL230))/((43-(COUNTIF(V230:BL230,"N/A")))))</f>
        <v>0</v>
      </c>
      <c r="BO230" s="17"/>
      <c r="BP230" s="17"/>
      <c r="BQ230" s="17"/>
    </row>
    <row r="231" customFormat="false" ht="12.75" hidden="false" customHeight="false" outlineLevel="0" collapsed="false">
      <c r="A231" s="75" t="s">
        <v>776</v>
      </c>
      <c r="B231" s="72" t="s">
        <v>621</v>
      </c>
      <c r="C231" s="73" t="s">
        <v>1602</v>
      </c>
      <c r="D231" s="73" t="s">
        <v>1594</v>
      </c>
      <c r="E231" s="73" t="s">
        <v>1591</v>
      </c>
      <c r="F231" s="73" t="s">
        <v>1594</v>
      </c>
      <c r="G231" s="73" t="s">
        <v>1607</v>
      </c>
      <c r="H231" s="73" t="s">
        <v>1589</v>
      </c>
      <c r="I231" s="73" t="s">
        <v>1608</v>
      </c>
      <c r="J231" s="73" t="s">
        <v>1594</v>
      </c>
      <c r="K231" s="73" t="s">
        <v>32</v>
      </c>
      <c r="L231" s="73" t="s">
        <v>32</v>
      </c>
      <c r="M231" s="73" t="s">
        <v>32</v>
      </c>
      <c r="N231" s="73" t="s">
        <v>32</v>
      </c>
      <c r="O231" s="73" t="s">
        <v>32</v>
      </c>
      <c r="P231" s="73" t="s">
        <v>32</v>
      </c>
      <c r="Q231" s="17" t="s">
        <v>32</v>
      </c>
      <c r="R231" s="17" t="s">
        <v>32</v>
      </c>
      <c r="S231" s="17" t="s">
        <v>32</v>
      </c>
      <c r="T231" s="17" t="s">
        <v>32</v>
      </c>
      <c r="U231" s="51" t="s">
        <v>32</v>
      </c>
      <c r="V231" s="73" t="n">
        <v>0</v>
      </c>
      <c r="W231" s="73" t="s">
        <v>32</v>
      </c>
      <c r="X231" s="73" t="s">
        <v>32</v>
      </c>
      <c r="Y231" s="73" t="s">
        <v>32</v>
      </c>
      <c r="Z231" s="73" t="n">
        <v>0</v>
      </c>
      <c r="AA231" s="73" t="s">
        <v>32</v>
      </c>
      <c r="AB231" s="73" t="s">
        <v>32</v>
      </c>
      <c r="AC231" s="73" t="s">
        <v>32</v>
      </c>
      <c r="AD231" s="73" t="n">
        <v>0</v>
      </c>
      <c r="AE231" s="73" t="s">
        <v>32</v>
      </c>
      <c r="AF231" s="73" t="s">
        <v>32</v>
      </c>
      <c r="AG231" s="73" t="s">
        <v>32</v>
      </c>
      <c r="AH231" s="73" t="n">
        <v>0</v>
      </c>
      <c r="AI231" s="73" t="s">
        <v>32</v>
      </c>
      <c r="AJ231" s="73" t="s">
        <v>32</v>
      </c>
      <c r="AK231" s="73" t="n">
        <v>0</v>
      </c>
      <c r="AL231" s="73" t="s">
        <v>32</v>
      </c>
      <c r="AM231" s="73" t="s">
        <v>32</v>
      </c>
      <c r="AN231" s="73" t="n">
        <v>0</v>
      </c>
      <c r="AO231" s="73" t="s">
        <v>32</v>
      </c>
      <c r="AP231" s="73" t="s">
        <v>32</v>
      </c>
      <c r="AQ231" s="73" t="n">
        <v>0</v>
      </c>
      <c r="AR231" s="73" t="s">
        <v>32</v>
      </c>
      <c r="AS231" s="73" t="s">
        <v>32</v>
      </c>
      <c r="AT231" s="73" t="s">
        <v>32</v>
      </c>
      <c r="AU231" s="73" t="n">
        <v>0</v>
      </c>
      <c r="AV231" s="73" t="s">
        <v>32</v>
      </c>
      <c r="AW231" s="73" t="s">
        <v>32</v>
      </c>
      <c r="AX231" s="73" t="s">
        <v>32</v>
      </c>
      <c r="AY231" s="73" t="s">
        <v>32</v>
      </c>
      <c r="AZ231" s="73" t="s">
        <v>32</v>
      </c>
      <c r="BA231" s="73" t="s">
        <v>32</v>
      </c>
      <c r="BB231" s="17" t="s">
        <v>32</v>
      </c>
      <c r="BC231" s="17" t="s">
        <v>32</v>
      </c>
      <c r="BD231" s="17" t="s">
        <v>32</v>
      </c>
      <c r="BE231" s="17" t="s">
        <v>32</v>
      </c>
      <c r="BF231" s="17" t="s">
        <v>32</v>
      </c>
      <c r="BG231" s="17" t="s">
        <v>32</v>
      </c>
      <c r="BH231" s="17" t="s">
        <v>32</v>
      </c>
      <c r="BI231" s="17" t="s">
        <v>32</v>
      </c>
      <c r="BJ231" s="17" t="s">
        <v>32</v>
      </c>
      <c r="BK231" s="17" t="s">
        <v>32</v>
      </c>
      <c r="BL231" s="17" t="s">
        <v>32</v>
      </c>
      <c r="BM231" s="17" t="n">
        <f aca="false">SUM(V231:BL231)</f>
        <v>0</v>
      </c>
      <c r="BN231" s="17" t="n">
        <f aca="false">IF(BM231&lt;1,0,(SUM(V231:BL231))/((43-(COUNTIF(V231:BL231,"N/A")))))</f>
        <v>0</v>
      </c>
      <c r="BO231" s="17"/>
      <c r="BP231" s="17"/>
      <c r="BQ231" s="17"/>
    </row>
    <row r="232" customFormat="false" ht="12.75" hidden="false" customHeight="false" outlineLevel="0" collapsed="false">
      <c r="A232" s="75" t="s">
        <v>779</v>
      </c>
      <c r="B232" s="72" t="s">
        <v>621</v>
      </c>
      <c r="C232" s="73" t="s">
        <v>1594</v>
      </c>
      <c r="D232" s="73" t="s">
        <v>1594</v>
      </c>
      <c r="E232" s="73" t="s">
        <v>1607</v>
      </c>
      <c r="F232" s="73" t="s">
        <v>1594</v>
      </c>
      <c r="G232" s="73" t="s">
        <v>1611</v>
      </c>
      <c r="H232" s="73" t="s">
        <v>32</v>
      </c>
      <c r="I232" s="73" t="s">
        <v>32</v>
      </c>
      <c r="J232" s="73" t="s">
        <v>32</v>
      </c>
      <c r="K232" s="73" t="s">
        <v>32</v>
      </c>
      <c r="L232" s="73" t="s">
        <v>32</v>
      </c>
      <c r="M232" s="73" t="s">
        <v>32</v>
      </c>
      <c r="N232" s="73" t="s">
        <v>32</v>
      </c>
      <c r="O232" s="73" t="s">
        <v>32</v>
      </c>
      <c r="P232" s="73" t="s">
        <v>32</v>
      </c>
      <c r="Q232" s="17" t="s">
        <v>32</v>
      </c>
      <c r="R232" s="17" t="s">
        <v>32</v>
      </c>
      <c r="S232" s="17" t="s">
        <v>32</v>
      </c>
      <c r="T232" s="17" t="s">
        <v>32</v>
      </c>
      <c r="U232" s="51" t="s">
        <v>32</v>
      </c>
      <c r="V232" s="73" t="n">
        <v>0</v>
      </c>
      <c r="W232" s="73" t="s">
        <v>32</v>
      </c>
      <c r="X232" s="73" t="s">
        <v>32</v>
      </c>
      <c r="Y232" s="73" t="s">
        <v>32</v>
      </c>
      <c r="Z232" s="73" t="n">
        <v>0</v>
      </c>
      <c r="AA232" s="73" t="n">
        <v>0</v>
      </c>
      <c r="AB232" s="73" t="s">
        <v>32</v>
      </c>
      <c r="AC232" s="73" t="s">
        <v>32</v>
      </c>
      <c r="AD232" s="73" t="n">
        <v>3</v>
      </c>
      <c r="AE232" s="73" t="s">
        <v>32</v>
      </c>
      <c r="AF232" s="73" t="s">
        <v>32</v>
      </c>
      <c r="AG232" s="73" t="s">
        <v>32</v>
      </c>
      <c r="AH232" s="73" t="n">
        <v>3</v>
      </c>
      <c r="AI232" s="73" t="n">
        <v>2</v>
      </c>
      <c r="AJ232" s="73" t="n">
        <v>3</v>
      </c>
      <c r="AK232" s="73" t="n">
        <v>0</v>
      </c>
      <c r="AL232" s="73" t="s">
        <v>32</v>
      </c>
      <c r="AM232" s="73" t="s">
        <v>32</v>
      </c>
      <c r="AN232" s="73" t="s">
        <v>32</v>
      </c>
      <c r="AO232" s="73" t="s">
        <v>32</v>
      </c>
      <c r="AP232" s="73" t="s">
        <v>32</v>
      </c>
      <c r="AQ232" s="73" t="s">
        <v>32</v>
      </c>
      <c r="AR232" s="73" t="s">
        <v>32</v>
      </c>
      <c r="AS232" s="73" t="s">
        <v>32</v>
      </c>
      <c r="AT232" s="73" t="s">
        <v>32</v>
      </c>
      <c r="AU232" s="73" t="s">
        <v>32</v>
      </c>
      <c r="AV232" s="73" t="s">
        <v>32</v>
      </c>
      <c r="AW232" s="73" t="s">
        <v>32</v>
      </c>
      <c r="AX232" s="73" t="s">
        <v>32</v>
      </c>
      <c r="AY232" s="73" t="s">
        <v>32</v>
      </c>
      <c r="AZ232" s="73" t="s">
        <v>32</v>
      </c>
      <c r="BA232" s="73" t="s">
        <v>32</v>
      </c>
      <c r="BB232" s="17" t="s">
        <v>32</v>
      </c>
      <c r="BC232" s="17" t="s">
        <v>32</v>
      </c>
      <c r="BD232" s="17" t="s">
        <v>32</v>
      </c>
      <c r="BE232" s="17" t="s">
        <v>32</v>
      </c>
      <c r="BF232" s="17" t="s">
        <v>32</v>
      </c>
      <c r="BG232" s="17" t="s">
        <v>32</v>
      </c>
      <c r="BH232" s="17" t="s">
        <v>32</v>
      </c>
      <c r="BI232" s="17" t="s">
        <v>32</v>
      </c>
      <c r="BJ232" s="17" t="s">
        <v>32</v>
      </c>
      <c r="BK232" s="17" t="s">
        <v>32</v>
      </c>
      <c r="BL232" s="17" t="s">
        <v>32</v>
      </c>
      <c r="BM232" s="17" t="n">
        <f aca="false">SUM(V232:BL232)</f>
        <v>11</v>
      </c>
      <c r="BN232" s="17" t="n">
        <f aca="false">IF(BM232&lt;1,0,(SUM(V232:BL232))/((43-(COUNTIF(V232:BL232,"N/A")))))</f>
        <v>1.375</v>
      </c>
      <c r="BO232" s="17"/>
      <c r="BP232" s="17"/>
      <c r="BQ232" s="17"/>
    </row>
    <row r="233" customFormat="false" ht="12.75" hidden="false" customHeight="false" outlineLevel="0" collapsed="false">
      <c r="A233" s="75" t="s">
        <v>782</v>
      </c>
      <c r="B233" s="72" t="s">
        <v>621</v>
      </c>
      <c r="C233" s="73" t="s">
        <v>1591</v>
      </c>
      <c r="D233" s="73" t="s">
        <v>1594</v>
      </c>
      <c r="E233" s="73" t="s">
        <v>1607</v>
      </c>
      <c r="F233" s="73" t="s">
        <v>1594</v>
      </c>
      <c r="G233" s="73" t="s">
        <v>1594</v>
      </c>
      <c r="H233" s="73" t="s">
        <v>1607</v>
      </c>
      <c r="I233" s="73" t="s">
        <v>1588</v>
      </c>
      <c r="J233" s="73" t="s">
        <v>1594</v>
      </c>
      <c r="K233" s="73" t="s">
        <v>1611</v>
      </c>
      <c r="L233" s="73" t="s">
        <v>32</v>
      </c>
      <c r="M233" s="73" t="s">
        <v>32</v>
      </c>
      <c r="N233" s="73" t="s">
        <v>32</v>
      </c>
      <c r="O233" s="73" t="s">
        <v>32</v>
      </c>
      <c r="P233" s="73" t="s">
        <v>32</v>
      </c>
      <c r="Q233" s="17" t="s">
        <v>32</v>
      </c>
      <c r="R233" s="17" t="s">
        <v>32</v>
      </c>
      <c r="S233" s="17" t="s">
        <v>32</v>
      </c>
      <c r="T233" s="17" t="s">
        <v>32</v>
      </c>
      <c r="U233" s="51" t="s">
        <v>32</v>
      </c>
      <c r="V233" s="73" t="n">
        <v>0</v>
      </c>
      <c r="W233" s="73" t="s">
        <v>32</v>
      </c>
      <c r="X233" s="73" t="s">
        <v>32</v>
      </c>
      <c r="Y233" s="73" t="s">
        <v>32</v>
      </c>
      <c r="Z233" s="73" t="n">
        <v>1</v>
      </c>
      <c r="AA233" s="73" t="n">
        <v>1</v>
      </c>
      <c r="AB233" s="73" t="s">
        <v>32</v>
      </c>
      <c r="AC233" s="73" t="s">
        <v>32</v>
      </c>
      <c r="AD233" s="73" t="n">
        <v>0</v>
      </c>
      <c r="AE233" s="73" t="s">
        <v>32</v>
      </c>
      <c r="AF233" s="73" t="s">
        <v>32</v>
      </c>
      <c r="AG233" s="73" t="s">
        <v>32</v>
      </c>
      <c r="AH233" s="73" t="n">
        <v>0</v>
      </c>
      <c r="AI233" s="73" t="s">
        <v>32</v>
      </c>
      <c r="AJ233" s="73" t="s">
        <v>32</v>
      </c>
      <c r="AK233" s="73" t="n">
        <v>0</v>
      </c>
      <c r="AL233" s="73" t="s">
        <v>32</v>
      </c>
      <c r="AM233" s="73" t="s">
        <v>32</v>
      </c>
      <c r="AN233" s="73" t="n">
        <v>0</v>
      </c>
      <c r="AO233" s="73" t="s">
        <v>32</v>
      </c>
      <c r="AP233" s="73" t="s">
        <v>32</v>
      </c>
      <c r="AQ233" s="73" t="n">
        <v>0</v>
      </c>
      <c r="AR233" s="73" t="s">
        <v>32</v>
      </c>
      <c r="AS233" s="73" t="s">
        <v>32</v>
      </c>
      <c r="AT233" s="73" t="s">
        <v>32</v>
      </c>
      <c r="AU233" s="73" t="n">
        <v>1</v>
      </c>
      <c r="AV233" s="73" t="n">
        <v>1</v>
      </c>
      <c r="AW233" s="73" t="n">
        <v>4</v>
      </c>
      <c r="AX233" s="73" t="s">
        <v>32</v>
      </c>
      <c r="AY233" s="73" t="s">
        <v>32</v>
      </c>
      <c r="AZ233" s="73" t="s">
        <v>32</v>
      </c>
      <c r="BA233" s="73" t="s">
        <v>32</v>
      </c>
      <c r="BB233" s="17" t="s">
        <v>32</v>
      </c>
      <c r="BC233" s="17" t="s">
        <v>32</v>
      </c>
      <c r="BD233" s="17" t="s">
        <v>32</v>
      </c>
      <c r="BE233" s="17" t="s">
        <v>32</v>
      </c>
      <c r="BF233" s="17" t="s">
        <v>32</v>
      </c>
      <c r="BG233" s="17" t="s">
        <v>32</v>
      </c>
      <c r="BH233" s="17" t="s">
        <v>32</v>
      </c>
      <c r="BI233" s="17" t="s">
        <v>32</v>
      </c>
      <c r="BJ233" s="17" t="s">
        <v>32</v>
      </c>
      <c r="BK233" s="17" t="s">
        <v>32</v>
      </c>
      <c r="BL233" s="17" t="s">
        <v>32</v>
      </c>
      <c r="BM233" s="17" t="n">
        <f aca="false">SUM(V233:BL233)</f>
        <v>8</v>
      </c>
      <c r="BN233" s="17" t="n">
        <f aca="false">IF(BM233&lt;1,0,(SUM(V233:BL233))/((43-(COUNTIF(V233:BL233,"N/A")))))</f>
        <v>0.727272727272727</v>
      </c>
      <c r="BO233" s="17"/>
      <c r="BP233" s="17"/>
      <c r="BQ233" s="17"/>
    </row>
    <row r="234" customFormat="false" ht="12.75" hidden="false" customHeight="false" outlineLevel="0" collapsed="false">
      <c r="A234" s="75" t="s">
        <v>785</v>
      </c>
      <c r="B234" s="72" t="s">
        <v>621</v>
      </c>
      <c r="C234" s="73" t="s">
        <v>32</v>
      </c>
      <c r="D234" s="73" t="s">
        <v>32</v>
      </c>
      <c r="E234" s="73" t="s">
        <v>32</v>
      </c>
      <c r="F234" s="73" t="s">
        <v>32</v>
      </c>
      <c r="G234" s="73" t="s">
        <v>32</v>
      </c>
      <c r="H234" s="73" t="s">
        <v>32</v>
      </c>
      <c r="I234" s="73" t="s">
        <v>32</v>
      </c>
      <c r="J234" s="73" t="s">
        <v>32</v>
      </c>
      <c r="K234" s="73" t="s">
        <v>32</v>
      </c>
      <c r="L234" s="73" t="s">
        <v>32</v>
      </c>
      <c r="M234" s="73" t="s">
        <v>32</v>
      </c>
      <c r="N234" s="73" t="s">
        <v>32</v>
      </c>
      <c r="O234" s="73" t="s">
        <v>32</v>
      </c>
      <c r="P234" s="73" t="s">
        <v>32</v>
      </c>
      <c r="Q234" s="17" t="s">
        <v>32</v>
      </c>
      <c r="R234" s="17" t="s">
        <v>32</v>
      </c>
      <c r="S234" s="17" t="s">
        <v>32</v>
      </c>
      <c r="T234" s="17" t="s">
        <v>32</v>
      </c>
      <c r="U234" s="51" t="s">
        <v>32</v>
      </c>
      <c r="V234" s="73" t="s">
        <v>32</v>
      </c>
      <c r="W234" s="73" t="s">
        <v>32</v>
      </c>
      <c r="X234" s="73" t="s">
        <v>32</v>
      </c>
      <c r="Y234" s="73" t="s">
        <v>32</v>
      </c>
      <c r="Z234" s="73" t="s">
        <v>32</v>
      </c>
      <c r="AA234" s="73" t="s">
        <v>32</v>
      </c>
      <c r="AB234" s="73" t="s">
        <v>32</v>
      </c>
      <c r="AC234" s="73" t="s">
        <v>32</v>
      </c>
      <c r="AD234" s="73" t="s">
        <v>32</v>
      </c>
      <c r="AE234" s="73" t="s">
        <v>32</v>
      </c>
      <c r="AF234" s="73" t="s">
        <v>32</v>
      </c>
      <c r="AG234" s="73" t="s">
        <v>32</v>
      </c>
      <c r="AH234" s="73" t="s">
        <v>32</v>
      </c>
      <c r="AI234" s="73" t="s">
        <v>32</v>
      </c>
      <c r="AJ234" s="73" t="s">
        <v>32</v>
      </c>
      <c r="AK234" s="73" t="s">
        <v>32</v>
      </c>
      <c r="AL234" s="73" t="s">
        <v>32</v>
      </c>
      <c r="AM234" s="73" t="s">
        <v>32</v>
      </c>
      <c r="AN234" s="73" t="s">
        <v>32</v>
      </c>
      <c r="AO234" s="73" t="s">
        <v>32</v>
      </c>
      <c r="AP234" s="73" t="s">
        <v>32</v>
      </c>
      <c r="AQ234" s="73" t="s">
        <v>32</v>
      </c>
      <c r="AR234" s="73" t="s">
        <v>32</v>
      </c>
      <c r="AS234" s="73" t="s">
        <v>32</v>
      </c>
      <c r="AT234" s="73" t="s">
        <v>32</v>
      </c>
      <c r="AU234" s="73" t="s">
        <v>32</v>
      </c>
      <c r="AV234" s="73" t="s">
        <v>32</v>
      </c>
      <c r="AW234" s="73" t="s">
        <v>32</v>
      </c>
      <c r="AX234" s="73" t="s">
        <v>32</v>
      </c>
      <c r="AY234" s="73" t="s">
        <v>32</v>
      </c>
      <c r="AZ234" s="73" t="s">
        <v>32</v>
      </c>
      <c r="BA234" s="73" t="s">
        <v>32</v>
      </c>
      <c r="BB234" s="17" t="s">
        <v>32</v>
      </c>
      <c r="BC234" s="17" t="s">
        <v>32</v>
      </c>
      <c r="BD234" s="17" t="s">
        <v>32</v>
      </c>
      <c r="BE234" s="17" t="s">
        <v>32</v>
      </c>
      <c r="BF234" s="17" t="s">
        <v>32</v>
      </c>
      <c r="BG234" s="17" t="s">
        <v>32</v>
      </c>
      <c r="BH234" s="17" t="s">
        <v>32</v>
      </c>
      <c r="BI234" s="17" t="s">
        <v>32</v>
      </c>
      <c r="BJ234" s="17" t="s">
        <v>32</v>
      </c>
      <c r="BK234" s="17" t="s">
        <v>32</v>
      </c>
      <c r="BL234" s="17" t="s">
        <v>32</v>
      </c>
      <c r="BM234" s="17" t="n">
        <f aca="false">SUM(V234:BL234)</f>
        <v>0</v>
      </c>
      <c r="BN234" s="17" t="n">
        <f aca="false">IF(BM234&lt;1,0,(SUM(V234:BL234))/((43-(COUNTIF(V234:BL234,"N/A")))))</f>
        <v>0</v>
      </c>
      <c r="BO234" s="17"/>
      <c r="BP234" s="17"/>
      <c r="BQ234" s="17"/>
    </row>
    <row r="235" customFormat="false" ht="12.75" hidden="false" customHeight="false" outlineLevel="0" collapsed="false">
      <c r="A235" s="75" t="s">
        <v>788</v>
      </c>
      <c r="B235" s="72" t="s">
        <v>621</v>
      </c>
      <c r="C235" s="73" t="s">
        <v>32</v>
      </c>
      <c r="D235" s="73" t="s">
        <v>32</v>
      </c>
      <c r="E235" s="73" t="s">
        <v>32</v>
      </c>
      <c r="F235" s="73" t="s">
        <v>32</v>
      </c>
      <c r="G235" s="73" t="s">
        <v>32</v>
      </c>
      <c r="H235" s="73" t="s">
        <v>32</v>
      </c>
      <c r="I235" s="73" t="s">
        <v>32</v>
      </c>
      <c r="J235" s="73" t="s">
        <v>32</v>
      </c>
      <c r="K235" s="73" t="s">
        <v>32</v>
      </c>
      <c r="L235" s="73" t="s">
        <v>32</v>
      </c>
      <c r="M235" s="73" t="s">
        <v>32</v>
      </c>
      <c r="N235" s="73" t="s">
        <v>32</v>
      </c>
      <c r="O235" s="73" t="s">
        <v>32</v>
      </c>
      <c r="P235" s="73" t="s">
        <v>32</v>
      </c>
      <c r="Q235" s="17" t="s">
        <v>32</v>
      </c>
      <c r="R235" s="17" t="s">
        <v>32</v>
      </c>
      <c r="S235" s="17" t="s">
        <v>32</v>
      </c>
      <c r="T235" s="17" t="s">
        <v>32</v>
      </c>
      <c r="U235" s="51" t="s">
        <v>32</v>
      </c>
      <c r="V235" s="73" t="s">
        <v>32</v>
      </c>
      <c r="W235" s="73" t="s">
        <v>32</v>
      </c>
      <c r="X235" s="73" t="s">
        <v>32</v>
      </c>
      <c r="Y235" s="73" t="s">
        <v>32</v>
      </c>
      <c r="Z235" s="73" t="s">
        <v>32</v>
      </c>
      <c r="AA235" s="73" t="s">
        <v>32</v>
      </c>
      <c r="AB235" s="73" t="s">
        <v>32</v>
      </c>
      <c r="AC235" s="73" t="s">
        <v>32</v>
      </c>
      <c r="AD235" s="73" t="s">
        <v>32</v>
      </c>
      <c r="AE235" s="73" t="s">
        <v>32</v>
      </c>
      <c r="AF235" s="73" t="s">
        <v>32</v>
      </c>
      <c r="AG235" s="73" t="s">
        <v>32</v>
      </c>
      <c r="AH235" s="73" t="s">
        <v>32</v>
      </c>
      <c r="AI235" s="73" t="s">
        <v>32</v>
      </c>
      <c r="AJ235" s="73" t="s">
        <v>32</v>
      </c>
      <c r="AK235" s="73" t="s">
        <v>32</v>
      </c>
      <c r="AL235" s="73" t="s">
        <v>32</v>
      </c>
      <c r="AM235" s="73" t="s">
        <v>32</v>
      </c>
      <c r="AN235" s="73" t="s">
        <v>32</v>
      </c>
      <c r="AO235" s="73" t="s">
        <v>32</v>
      </c>
      <c r="AP235" s="73" t="s">
        <v>32</v>
      </c>
      <c r="AQ235" s="73" t="s">
        <v>32</v>
      </c>
      <c r="AR235" s="73" t="s">
        <v>32</v>
      </c>
      <c r="AS235" s="73" t="s">
        <v>32</v>
      </c>
      <c r="AT235" s="73" t="s">
        <v>32</v>
      </c>
      <c r="AU235" s="73" t="s">
        <v>32</v>
      </c>
      <c r="AV235" s="73" t="s">
        <v>32</v>
      </c>
      <c r="AW235" s="73" t="s">
        <v>32</v>
      </c>
      <c r="AX235" s="73" t="s">
        <v>32</v>
      </c>
      <c r="AY235" s="73" t="s">
        <v>32</v>
      </c>
      <c r="AZ235" s="73" t="s">
        <v>32</v>
      </c>
      <c r="BA235" s="73" t="s">
        <v>32</v>
      </c>
      <c r="BB235" s="17" t="s">
        <v>32</v>
      </c>
      <c r="BC235" s="17" t="s">
        <v>32</v>
      </c>
      <c r="BD235" s="17" t="s">
        <v>32</v>
      </c>
      <c r="BE235" s="17" t="s">
        <v>32</v>
      </c>
      <c r="BF235" s="17" t="s">
        <v>32</v>
      </c>
      <c r="BG235" s="17" t="s">
        <v>32</v>
      </c>
      <c r="BH235" s="17" t="s">
        <v>32</v>
      </c>
      <c r="BI235" s="17" t="s">
        <v>32</v>
      </c>
      <c r="BJ235" s="17" t="s">
        <v>32</v>
      </c>
      <c r="BK235" s="17" t="s">
        <v>32</v>
      </c>
      <c r="BL235" s="17" t="s">
        <v>32</v>
      </c>
      <c r="BM235" s="17" t="n">
        <f aca="false">SUM(V235:BL235)</f>
        <v>0</v>
      </c>
      <c r="BN235" s="17" t="n">
        <f aca="false">IF(BM235&lt;1,0,(SUM(V235:BL235))/((43-(COUNTIF(V235:BL235,"N/A")))))</f>
        <v>0</v>
      </c>
      <c r="BO235" s="17"/>
      <c r="BP235" s="17"/>
      <c r="BQ235" s="17"/>
    </row>
    <row r="236" customFormat="false" ht="12.75" hidden="false" customHeight="false" outlineLevel="0" collapsed="false">
      <c r="A236" s="75" t="s">
        <v>790</v>
      </c>
      <c r="B236" s="72" t="s">
        <v>621</v>
      </c>
      <c r="C236" s="73" t="s">
        <v>32</v>
      </c>
      <c r="D236" s="73" t="s">
        <v>32</v>
      </c>
      <c r="E236" s="73" t="s">
        <v>32</v>
      </c>
      <c r="F236" s="73" t="s">
        <v>32</v>
      </c>
      <c r="G236" s="73" t="s">
        <v>32</v>
      </c>
      <c r="H236" s="73" t="s">
        <v>32</v>
      </c>
      <c r="I236" s="73" t="s">
        <v>32</v>
      </c>
      <c r="J236" s="73" t="s">
        <v>32</v>
      </c>
      <c r="K236" s="73" t="s">
        <v>32</v>
      </c>
      <c r="L236" s="73" t="s">
        <v>32</v>
      </c>
      <c r="M236" s="73" t="s">
        <v>32</v>
      </c>
      <c r="N236" s="73" t="s">
        <v>32</v>
      </c>
      <c r="O236" s="73" t="s">
        <v>32</v>
      </c>
      <c r="P236" s="73" t="s">
        <v>32</v>
      </c>
      <c r="Q236" s="17" t="s">
        <v>32</v>
      </c>
      <c r="R236" s="17" t="s">
        <v>32</v>
      </c>
      <c r="S236" s="17" t="s">
        <v>32</v>
      </c>
      <c r="T236" s="17" t="s">
        <v>32</v>
      </c>
      <c r="U236" s="51" t="s">
        <v>32</v>
      </c>
      <c r="V236" s="73" t="s">
        <v>32</v>
      </c>
      <c r="W236" s="73" t="s">
        <v>32</v>
      </c>
      <c r="X236" s="73" t="s">
        <v>32</v>
      </c>
      <c r="Y236" s="73" t="s">
        <v>32</v>
      </c>
      <c r="Z236" s="73" t="s">
        <v>32</v>
      </c>
      <c r="AA236" s="73" t="s">
        <v>32</v>
      </c>
      <c r="AB236" s="73" t="s">
        <v>32</v>
      </c>
      <c r="AC236" s="73" t="s">
        <v>32</v>
      </c>
      <c r="AD236" s="73" t="s">
        <v>32</v>
      </c>
      <c r="AE236" s="73" t="s">
        <v>32</v>
      </c>
      <c r="AF236" s="73" t="s">
        <v>32</v>
      </c>
      <c r="AG236" s="73" t="s">
        <v>32</v>
      </c>
      <c r="AH236" s="73" t="s">
        <v>32</v>
      </c>
      <c r="AI236" s="73" t="s">
        <v>32</v>
      </c>
      <c r="AJ236" s="73" t="s">
        <v>32</v>
      </c>
      <c r="AK236" s="73" t="s">
        <v>32</v>
      </c>
      <c r="AL236" s="73" t="s">
        <v>32</v>
      </c>
      <c r="AM236" s="73" t="s">
        <v>32</v>
      </c>
      <c r="AN236" s="73" t="s">
        <v>32</v>
      </c>
      <c r="AO236" s="73" t="s">
        <v>32</v>
      </c>
      <c r="AP236" s="73" t="s">
        <v>32</v>
      </c>
      <c r="AQ236" s="73" t="s">
        <v>32</v>
      </c>
      <c r="AR236" s="73" t="s">
        <v>32</v>
      </c>
      <c r="AS236" s="73" t="s">
        <v>32</v>
      </c>
      <c r="AT236" s="73" t="s">
        <v>32</v>
      </c>
      <c r="AU236" s="73" t="s">
        <v>32</v>
      </c>
      <c r="AV236" s="73" t="s">
        <v>32</v>
      </c>
      <c r="AW236" s="73" t="s">
        <v>32</v>
      </c>
      <c r="AX236" s="73" t="s">
        <v>32</v>
      </c>
      <c r="AY236" s="73" t="s">
        <v>32</v>
      </c>
      <c r="AZ236" s="73" t="s">
        <v>32</v>
      </c>
      <c r="BA236" s="73" t="s">
        <v>32</v>
      </c>
      <c r="BB236" s="17" t="s">
        <v>32</v>
      </c>
      <c r="BC236" s="17" t="s">
        <v>32</v>
      </c>
      <c r="BD236" s="17" t="s">
        <v>32</v>
      </c>
      <c r="BE236" s="17" t="s">
        <v>32</v>
      </c>
      <c r="BF236" s="17" t="s">
        <v>32</v>
      </c>
      <c r="BG236" s="17" t="s">
        <v>32</v>
      </c>
      <c r="BH236" s="17" t="s">
        <v>32</v>
      </c>
      <c r="BI236" s="17" t="s">
        <v>32</v>
      </c>
      <c r="BJ236" s="17" t="s">
        <v>32</v>
      </c>
      <c r="BK236" s="17" t="s">
        <v>32</v>
      </c>
      <c r="BL236" s="17" t="s">
        <v>32</v>
      </c>
      <c r="BM236" s="17" t="n">
        <f aca="false">SUM(V236:BL236)</f>
        <v>0</v>
      </c>
      <c r="BN236" s="17" t="n">
        <f aca="false">IF(BM236&lt;1,0,(SUM(V236:BL236))/((43-(COUNTIF(V236:BL236,"N/A")))))</f>
        <v>0</v>
      </c>
      <c r="BO236" s="17"/>
      <c r="BP236" s="17"/>
      <c r="BQ236" s="17"/>
    </row>
    <row r="237" customFormat="false" ht="12.75" hidden="false" customHeight="false" outlineLevel="0" collapsed="false">
      <c r="A237" s="75" t="s">
        <v>792</v>
      </c>
      <c r="B237" s="72" t="s">
        <v>621</v>
      </c>
      <c r="C237" s="73" t="s">
        <v>32</v>
      </c>
      <c r="D237" s="73" t="s">
        <v>32</v>
      </c>
      <c r="E237" s="73" t="s">
        <v>32</v>
      </c>
      <c r="F237" s="73" t="s">
        <v>32</v>
      </c>
      <c r="G237" s="73" t="s">
        <v>32</v>
      </c>
      <c r="H237" s="73" t="s">
        <v>32</v>
      </c>
      <c r="I237" s="73" t="s">
        <v>32</v>
      </c>
      <c r="J237" s="73" t="s">
        <v>32</v>
      </c>
      <c r="K237" s="73" t="s">
        <v>32</v>
      </c>
      <c r="L237" s="73" t="s">
        <v>32</v>
      </c>
      <c r="M237" s="73" t="s">
        <v>32</v>
      </c>
      <c r="N237" s="73" t="s">
        <v>32</v>
      </c>
      <c r="O237" s="73" t="s">
        <v>32</v>
      </c>
      <c r="P237" s="73" t="s">
        <v>32</v>
      </c>
      <c r="Q237" s="17" t="s">
        <v>32</v>
      </c>
      <c r="R237" s="17" t="s">
        <v>32</v>
      </c>
      <c r="S237" s="17" t="s">
        <v>32</v>
      </c>
      <c r="T237" s="17" t="s">
        <v>32</v>
      </c>
      <c r="U237" s="51" t="s">
        <v>32</v>
      </c>
      <c r="V237" s="73" t="s">
        <v>32</v>
      </c>
      <c r="W237" s="73" t="s">
        <v>32</v>
      </c>
      <c r="X237" s="73" t="s">
        <v>32</v>
      </c>
      <c r="Y237" s="73" t="s">
        <v>32</v>
      </c>
      <c r="Z237" s="73" t="s">
        <v>32</v>
      </c>
      <c r="AA237" s="73" t="s">
        <v>32</v>
      </c>
      <c r="AB237" s="73" t="s">
        <v>32</v>
      </c>
      <c r="AC237" s="73" t="s">
        <v>32</v>
      </c>
      <c r="AD237" s="73" t="s">
        <v>32</v>
      </c>
      <c r="AE237" s="73" t="s">
        <v>32</v>
      </c>
      <c r="AF237" s="73" t="s">
        <v>32</v>
      </c>
      <c r="AG237" s="73" t="s">
        <v>32</v>
      </c>
      <c r="AH237" s="73" t="s">
        <v>32</v>
      </c>
      <c r="AI237" s="73" t="s">
        <v>32</v>
      </c>
      <c r="AJ237" s="73" t="s">
        <v>32</v>
      </c>
      <c r="AK237" s="73" t="s">
        <v>32</v>
      </c>
      <c r="AL237" s="73" t="s">
        <v>32</v>
      </c>
      <c r="AM237" s="73" t="s">
        <v>32</v>
      </c>
      <c r="AN237" s="73" t="s">
        <v>32</v>
      </c>
      <c r="AO237" s="73" t="s">
        <v>32</v>
      </c>
      <c r="AP237" s="73" t="s">
        <v>32</v>
      </c>
      <c r="AQ237" s="73" t="s">
        <v>32</v>
      </c>
      <c r="AR237" s="73" t="s">
        <v>32</v>
      </c>
      <c r="AS237" s="73" t="s">
        <v>32</v>
      </c>
      <c r="AT237" s="73" t="s">
        <v>32</v>
      </c>
      <c r="AU237" s="73" t="s">
        <v>32</v>
      </c>
      <c r="AV237" s="73" t="s">
        <v>32</v>
      </c>
      <c r="AW237" s="73" t="s">
        <v>32</v>
      </c>
      <c r="AX237" s="73" t="s">
        <v>32</v>
      </c>
      <c r="AY237" s="73" t="s">
        <v>32</v>
      </c>
      <c r="AZ237" s="73" t="s">
        <v>32</v>
      </c>
      <c r="BA237" s="73" t="s">
        <v>32</v>
      </c>
      <c r="BB237" s="17" t="s">
        <v>32</v>
      </c>
      <c r="BC237" s="17" t="s">
        <v>32</v>
      </c>
      <c r="BD237" s="17" t="s">
        <v>32</v>
      </c>
      <c r="BE237" s="17" t="s">
        <v>32</v>
      </c>
      <c r="BF237" s="17" t="s">
        <v>32</v>
      </c>
      <c r="BG237" s="17" t="s">
        <v>32</v>
      </c>
      <c r="BH237" s="17" t="s">
        <v>32</v>
      </c>
      <c r="BI237" s="17" t="s">
        <v>32</v>
      </c>
      <c r="BJ237" s="17" t="s">
        <v>32</v>
      </c>
      <c r="BK237" s="17" t="s">
        <v>32</v>
      </c>
      <c r="BL237" s="17" t="s">
        <v>32</v>
      </c>
      <c r="BM237" s="17" t="n">
        <f aca="false">SUM(V237:BL237)</f>
        <v>0</v>
      </c>
      <c r="BN237" s="17" t="n">
        <f aca="false">IF(BM237&lt;1,0,(SUM(V237:BL237))/((43-(COUNTIF(V237:BL237,"N/A")))))</f>
        <v>0</v>
      </c>
      <c r="BO237" s="17"/>
      <c r="BP237" s="17"/>
      <c r="BQ237" s="17"/>
    </row>
    <row r="238" customFormat="false" ht="12.75" hidden="false" customHeight="false" outlineLevel="0" collapsed="false">
      <c r="A238" s="75" t="s">
        <v>794</v>
      </c>
      <c r="B238" s="72" t="s">
        <v>621</v>
      </c>
      <c r="C238" s="73" t="s">
        <v>32</v>
      </c>
      <c r="D238" s="73" t="s">
        <v>32</v>
      </c>
      <c r="E238" s="73" t="s">
        <v>32</v>
      </c>
      <c r="F238" s="73" t="s">
        <v>32</v>
      </c>
      <c r="G238" s="73" t="s">
        <v>32</v>
      </c>
      <c r="H238" s="73" t="s">
        <v>32</v>
      </c>
      <c r="I238" s="73" t="s">
        <v>32</v>
      </c>
      <c r="J238" s="73" t="s">
        <v>32</v>
      </c>
      <c r="K238" s="73" t="s">
        <v>32</v>
      </c>
      <c r="L238" s="73" t="s">
        <v>32</v>
      </c>
      <c r="M238" s="73" t="s">
        <v>32</v>
      </c>
      <c r="N238" s="73" t="s">
        <v>32</v>
      </c>
      <c r="O238" s="73" t="s">
        <v>32</v>
      </c>
      <c r="P238" s="73" t="s">
        <v>32</v>
      </c>
      <c r="Q238" s="17" t="s">
        <v>32</v>
      </c>
      <c r="R238" s="17" t="s">
        <v>32</v>
      </c>
      <c r="S238" s="17" t="s">
        <v>32</v>
      </c>
      <c r="T238" s="17" t="s">
        <v>32</v>
      </c>
      <c r="U238" s="51" t="s">
        <v>32</v>
      </c>
      <c r="V238" s="73" t="s">
        <v>32</v>
      </c>
      <c r="W238" s="73" t="s">
        <v>32</v>
      </c>
      <c r="X238" s="73" t="s">
        <v>32</v>
      </c>
      <c r="Y238" s="73" t="s">
        <v>32</v>
      </c>
      <c r="Z238" s="73" t="s">
        <v>32</v>
      </c>
      <c r="AA238" s="73" t="s">
        <v>32</v>
      </c>
      <c r="AB238" s="73" t="s">
        <v>32</v>
      </c>
      <c r="AC238" s="73" t="s">
        <v>32</v>
      </c>
      <c r="AD238" s="73" t="s">
        <v>32</v>
      </c>
      <c r="AE238" s="73" t="s">
        <v>32</v>
      </c>
      <c r="AF238" s="73" t="s">
        <v>32</v>
      </c>
      <c r="AG238" s="73" t="s">
        <v>32</v>
      </c>
      <c r="AH238" s="73" t="s">
        <v>32</v>
      </c>
      <c r="AI238" s="73" t="s">
        <v>32</v>
      </c>
      <c r="AJ238" s="73" t="s">
        <v>32</v>
      </c>
      <c r="AK238" s="73" t="s">
        <v>32</v>
      </c>
      <c r="AL238" s="73" t="s">
        <v>32</v>
      </c>
      <c r="AM238" s="73" t="s">
        <v>32</v>
      </c>
      <c r="AN238" s="73" t="s">
        <v>32</v>
      </c>
      <c r="AO238" s="73" t="s">
        <v>32</v>
      </c>
      <c r="AP238" s="73" t="s">
        <v>32</v>
      </c>
      <c r="AQ238" s="73" t="s">
        <v>32</v>
      </c>
      <c r="AR238" s="73" t="s">
        <v>32</v>
      </c>
      <c r="AS238" s="73" t="s">
        <v>32</v>
      </c>
      <c r="AT238" s="73" t="s">
        <v>32</v>
      </c>
      <c r="AU238" s="73" t="s">
        <v>32</v>
      </c>
      <c r="AV238" s="73" t="s">
        <v>32</v>
      </c>
      <c r="AW238" s="73" t="s">
        <v>32</v>
      </c>
      <c r="AX238" s="73" t="s">
        <v>32</v>
      </c>
      <c r="AY238" s="73" t="s">
        <v>32</v>
      </c>
      <c r="AZ238" s="73" t="s">
        <v>32</v>
      </c>
      <c r="BA238" s="73" t="s">
        <v>32</v>
      </c>
      <c r="BB238" s="17" t="s">
        <v>32</v>
      </c>
      <c r="BC238" s="17" t="s">
        <v>32</v>
      </c>
      <c r="BD238" s="17" t="s">
        <v>32</v>
      </c>
      <c r="BE238" s="17" t="s">
        <v>32</v>
      </c>
      <c r="BF238" s="17" t="s">
        <v>32</v>
      </c>
      <c r="BG238" s="17" t="s">
        <v>32</v>
      </c>
      <c r="BH238" s="17" t="s">
        <v>32</v>
      </c>
      <c r="BI238" s="17" t="s">
        <v>32</v>
      </c>
      <c r="BJ238" s="17" t="s">
        <v>32</v>
      </c>
      <c r="BK238" s="17" t="s">
        <v>32</v>
      </c>
      <c r="BL238" s="17" t="s">
        <v>32</v>
      </c>
      <c r="BM238" s="17" t="n">
        <f aca="false">SUM(V238:BL238)</f>
        <v>0</v>
      </c>
      <c r="BN238" s="17" t="n">
        <f aca="false">IF(BM238&lt;1,0,(SUM(V238:BL238))/((43-(COUNTIF(V238:BL238,"N/A")))))</f>
        <v>0</v>
      </c>
      <c r="BO238" s="17"/>
      <c r="BP238" s="17"/>
      <c r="BQ238" s="17"/>
    </row>
    <row r="239" customFormat="false" ht="12.75" hidden="false" customHeight="false" outlineLevel="0" collapsed="false">
      <c r="A239" s="75" t="s">
        <v>796</v>
      </c>
      <c r="B239" s="72" t="s">
        <v>621</v>
      </c>
      <c r="C239" s="73" t="s">
        <v>32</v>
      </c>
      <c r="D239" s="73" t="s">
        <v>32</v>
      </c>
      <c r="E239" s="73" t="s">
        <v>32</v>
      </c>
      <c r="F239" s="73" t="s">
        <v>32</v>
      </c>
      <c r="G239" s="73" t="s">
        <v>32</v>
      </c>
      <c r="H239" s="73" t="s">
        <v>32</v>
      </c>
      <c r="I239" s="73" t="s">
        <v>32</v>
      </c>
      <c r="J239" s="73" t="s">
        <v>32</v>
      </c>
      <c r="K239" s="73" t="s">
        <v>32</v>
      </c>
      <c r="L239" s="73" t="s">
        <v>32</v>
      </c>
      <c r="M239" s="73" t="s">
        <v>32</v>
      </c>
      <c r="N239" s="73" t="s">
        <v>32</v>
      </c>
      <c r="O239" s="73" t="s">
        <v>32</v>
      </c>
      <c r="P239" s="73" t="s">
        <v>32</v>
      </c>
      <c r="Q239" s="17" t="s">
        <v>32</v>
      </c>
      <c r="R239" s="17" t="s">
        <v>32</v>
      </c>
      <c r="S239" s="17" t="s">
        <v>32</v>
      </c>
      <c r="T239" s="17" t="s">
        <v>32</v>
      </c>
      <c r="U239" s="51" t="s">
        <v>32</v>
      </c>
      <c r="V239" s="73" t="s">
        <v>32</v>
      </c>
      <c r="W239" s="73" t="s">
        <v>32</v>
      </c>
      <c r="X239" s="73" t="s">
        <v>32</v>
      </c>
      <c r="Y239" s="73" t="s">
        <v>32</v>
      </c>
      <c r="Z239" s="73" t="s">
        <v>32</v>
      </c>
      <c r="AA239" s="73" t="s">
        <v>32</v>
      </c>
      <c r="AB239" s="73" t="s">
        <v>32</v>
      </c>
      <c r="AC239" s="73" t="s">
        <v>32</v>
      </c>
      <c r="AD239" s="73" t="s">
        <v>32</v>
      </c>
      <c r="AE239" s="73" t="s">
        <v>32</v>
      </c>
      <c r="AF239" s="73" t="s">
        <v>32</v>
      </c>
      <c r="AG239" s="73" t="s">
        <v>32</v>
      </c>
      <c r="AH239" s="73" t="s">
        <v>32</v>
      </c>
      <c r="AI239" s="73" t="s">
        <v>32</v>
      </c>
      <c r="AJ239" s="73" t="s">
        <v>32</v>
      </c>
      <c r="AK239" s="73" t="s">
        <v>32</v>
      </c>
      <c r="AL239" s="73" t="s">
        <v>32</v>
      </c>
      <c r="AM239" s="73" t="s">
        <v>32</v>
      </c>
      <c r="AN239" s="73" t="s">
        <v>32</v>
      </c>
      <c r="AO239" s="73" t="s">
        <v>32</v>
      </c>
      <c r="AP239" s="73" t="s">
        <v>32</v>
      </c>
      <c r="AQ239" s="73" t="s">
        <v>32</v>
      </c>
      <c r="AR239" s="73" t="s">
        <v>32</v>
      </c>
      <c r="AS239" s="73" t="s">
        <v>32</v>
      </c>
      <c r="AT239" s="73" t="s">
        <v>32</v>
      </c>
      <c r="AU239" s="73" t="s">
        <v>32</v>
      </c>
      <c r="AV239" s="73" t="s">
        <v>32</v>
      </c>
      <c r="AW239" s="73" t="s">
        <v>32</v>
      </c>
      <c r="AX239" s="73" t="s">
        <v>32</v>
      </c>
      <c r="AY239" s="73" t="s">
        <v>32</v>
      </c>
      <c r="AZ239" s="73" t="s">
        <v>32</v>
      </c>
      <c r="BA239" s="73" t="s">
        <v>32</v>
      </c>
      <c r="BB239" s="17" t="s">
        <v>32</v>
      </c>
      <c r="BC239" s="17" t="s">
        <v>32</v>
      </c>
      <c r="BD239" s="17" t="s">
        <v>32</v>
      </c>
      <c r="BE239" s="17" t="s">
        <v>32</v>
      </c>
      <c r="BF239" s="17" t="s">
        <v>32</v>
      </c>
      <c r="BG239" s="17" t="s">
        <v>32</v>
      </c>
      <c r="BH239" s="17" t="s">
        <v>32</v>
      </c>
      <c r="BI239" s="17" t="s">
        <v>32</v>
      </c>
      <c r="BJ239" s="17" t="s">
        <v>32</v>
      </c>
      <c r="BK239" s="17" t="s">
        <v>32</v>
      </c>
      <c r="BL239" s="17" t="s">
        <v>32</v>
      </c>
      <c r="BM239" s="17" t="n">
        <f aca="false">SUM(V239:BL239)</f>
        <v>0</v>
      </c>
      <c r="BN239" s="17" t="n">
        <f aca="false">IF(BM239&lt;1,0,(SUM(V239:BL239))/((43-(COUNTIF(V239:BL239,"N/A")))))</f>
        <v>0</v>
      </c>
      <c r="BO239" s="17"/>
      <c r="BP239" s="17"/>
      <c r="BQ239" s="17"/>
    </row>
    <row r="240" customFormat="false" ht="12.75" hidden="false" customHeight="false" outlineLevel="0" collapsed="false">
      <c r="A240" s="75" t="s">
        <v>798</v>
      </c>
      <c r="B240" s="72" t="s">
        <v>621</v>
      </c>
      <c r="C240" s="73" t="s">
        <v>32</v>
      </c>
      <c r="D240" s="73" t="s">
        <v>32</v>
      </c>
      <c r="E240" s="73" t="s">
        <v>32</v>
      </c>
      <c r="F240" s="73" t="s">
        <v>32</v>
      </c>
      <c r="G240" s="73" t="s">
        <v>32</v>
      </c>
      <c r="H240" s="73" t="s">
        <v>32</v>
      </c>
      <c r="I240" s="73" t="s">
        <v>32</v>
      </c>
      <c r="J240" s="73" t="s">
        <v>32</v>
      </c>
      <c r="K240" s="73" t="s">
        <v>32</v>
      </c>
      <c r="L240" s="73" t="s">
        <v>32</v>
      </c>
      <c r="M240" s="73" t="s">
        <v>32</v>
      </c>
      <c r="N240" s="73" t="s">
        <v>32</v>
      </c>
      <c r="O240" s="73" t="s">
        <v>32</v>
      </c>
      <c r="P240" s="73" t="s">
        <v>32</v>
      </c>
      <c r="Q240" s="17" t="s">
        <v>32</v>
      </c>
      <c r="R240" s="17" t="s">
        <v>32</v>
      </c>
      <c r="S240" s="17" t="s">
        <v>32</v>
      </c>
      <c r="T240" s="17" t="s">
        <v>32</v>
      </c>
      <c r="U240" s="51" t="s">
        <v>32</v>
      </c>
      <c r="V240" s="73" t="s">
        <v>32</v>
      </c>
      <c r="W240" s="73" t="s">
        <v>32</v>
      </c>
      <c r="X240" s="73" t="s">
        <v>32</v>
      </c>
      <c r="Y240" s="73" t="s">
        <v>32</v>
      </c>
      <c r="Z240" s="73" t="s">
        <v>32</v>
      </c>
      <c r="AA240" s="73" t="s">
        <v>32</v>
      </c>
      <c r="AB240" s="73" t="s">
        <v>32</v>
      </c>
      <c r="AC240" s="73" t="s">
        <v>32</v>
      </c>
      <c r="AD240" s="73" t="s">
        <v>32</v>
      </c>
      <c r="AE240" s="73" t="s">
        <v>32</v>
      </c>
      <c r="AF240" s="73" t="s">
        <v>32</v>
      </c>
      <c r="AG240" s="73" t="s">
        <v>32</v>
      </c>
      <c r="AH240" s="73" t="s">
        <v>32</v>
      </c>
      <c r="AI240" s="73" t="s">
        <v>32</v>
      </c>
      <c r="AJ240" s="73" t="s">
        <v>32</v>
      </c>
      <c r="AK240" s="73" t="s">
        <v>32</v>
      </c>
      <c r="AL240" s="73" t="s">
        <v>32</v>
      </c>
      <c r="AM240" s="73" t="s">
        <v>32</v>
      </c>
      <c r="AN240" s="73" t="s">
        <v>32</v>
      </c>
      <c r="AO240" s="73" t="s">
        <v>32</v>
      </c>
      <c r="AP240" s="73" t="s">
        <v>32</v>
      </c>
      <c r="AQ240" s="73" t="s">
        <v>32</v>
      </c>
      <c r="AR240" s="73" t="s">
        <v>32</v>
      </c>
      <c r="AS240" s="73" t="s">
        <v>32</v>
      </c>
      <c r="AT240" s="73" t="s">
        <v>32</v>
      </c>
      <c r="AU240" s="73" t="s">
        <v>32</v>
      </c>
      <c r="AV240" s="73" t="s">
        <v>32</v>
      </c>
      <c r="AW240" s="73" t="s">
        <v>32</v>
      </c>
      <c r="AX240" s="73" t="s">
        <v>32</v>
      </c>
      <c r="AY240" s="73" t="s">
        <v>32</v>
      </c>
      <c r="AZ240" s="73" t="s">
        <v>32</v>
      </c>
      <c r="BA240" s="73" t="s">
        <v>32</v>
      </c>
      <c r="BB240" s="17" t="s">
        <v>32</v>
      </c>
      <c r="BC240" s="17" t="s">
        <v>32</v>
      </c>
      <c r="BD240" s="17" t="s">
        <v>32</v>
      </c>
      <c r="BE240" s="17" t="s">
        <v>32</v>
      </c>
      <c r="BF240" s="17" t="s">
        <v>32</v>
      </c>
      <c r="BG240" s="17" t="s">
        <v>32</v>
      </c>
      <c r="BH240" s="17" t="s">
        <v>32</v>
      </c>
      <c r="BI240" s="17" t="s">
        <v>32</v>
      </c>
      <c r="BJ240" s="17" t="s">
        <v>32</v>
      </c>
      <c r="BK240" s="17" t="s">
        <v>32</v>
      </c>
      <c r="BL240" s="17" t="s">
        <v>32</v>
      </c>
      <c r="BM240" s="17" t="n">
        <f aca="false">SUM(V240:BL240)</f>
        <v>0</v>
      </c>
      <c r="BN240" s="17" t="n">
        <f aca="false">IF(BM240&lt;1,0,(SUM(V240:BL240))/((43-(COUNTIF(V240:BL240,"N/A")))))</f>
        <v>0</v>
      </c>
      <c r="BO240" s="17"/>
      <c r="BP240" s="17"/>
      <c r="BQ240" s="17"/>
    </row>
    <row r="241" customFormat="false" ht="12.75" hidden="false" customHeight="false" outlineLevel="0" collapsed="false">
      <c r="A241" s="75" t="s">
        <v>800</v>
      </c>
      <c r="B241" s="72" t="s">
        <v>621</v>
      </c>
      <c r="C241" s="73" t="s">
        <v>32</v>
      </c>
      <c r="D241" s="73" t="s">
        <v>32</v>
      </c>
      <c r="E241" s="73" t="s">
        <v>32</v>
      </c>
      <c r="F241" s="73" t="s">
        <v>32</v>
      </c>
      <c r="G241" s="73" t="s">
        <v>32</v>
      </c>
      <c r="H241" s="73" t="s">
        <v>32</v>
      </c>
      <c r="I241" s="73" t="s">
        <v>32</v>
      </c>
      <c r="J241" s="73" t="s">
        <v>32</v>
      </c>
      <c r="K241" s="73" t="s">
        <v>32</v>
      </c>
      <c r="L241" s="73" t="s">
        <v>32</v>
      </c>
      <c r="M241" s="73" t="s">
        <v>32</v>
      </c>
      <c r="N241" s="73" t="s">
        <v>32</v>
      </c>
      <c r="O241" s="73" t="s">
        <v>32</v>
      </c>
      <c r="P241" s="73" t="s">
        <v>32</v>
      </c>
      <c r="Q241" s="17" t="s">
        <v>32</v>
      </c>
      <c r="R241" s="17" t="s">
        <v>32</v>
      </c>
      <c r="S241" s="17" t="s">
        <v>32</v>
      </c>
      <c r="T241" s="17" t="s">
        <v>32</v>
      </c>
      <c r="U241" s="51" t="s">
        <v>32</v>
      </c>
      <c r="V241" s="73" t="s">
        <v>32</v>
      </c>
      <c r="W241" s="73" t="s">
        <v>32</v>
      </c>
      <c r="X241" s="73" t="s">
        <v>32</v>
      </c>
      <c r="Y241" s="73" t="s">
        <v>32</v>
      </c>
      <c r="Z241" s="73" t="s">
        <v>32</v>
      </c>
      <c r="AA241" s="73" t="s">
        <v>32</v>
      </c>
      <c r="AB241" s="73" t="s">
        <v>32</v>
      </c>
      <c r="AC241" s="73" t="s">
        <v>32</v>
      </c>
      <c r="AD241" s="73" t="s">
        <v>32</v>
      </c>
      <c r="AE241" s="73" t="s">
        <v>32</v>
      </c>
      <c r="AF241" s="73" t="s">
        <v>32</v>
      </c>
      <c r="AG241" s="73" t="s">
        <v>32</v>
      </c>
      <c r="AH241" s="73" t="s">
        <v>32</v>
      </c>
      <c r="AI241" s="73" t="s">
        <v>32</v>
      </c>
      <c r="AJ241" s="73" t="s">
        <v>32</v>
      </c>
      <c r="AK241" s="73" t="s">
        <v>32</v>
      </c>
      <c r="AL241" s="73" t="s">
        <v>32</v>
      </c>
      <c r="AM241" s="73" t="s">
        <v>32</v>
      </c>
      <c r="AN241" s="73" t="s">
        <v>32</v>
      </c>
      <c r="AO241" s="73" t="s">
        <v>32</v>
      </c>
      <c r="AP241" s="73" t="s">
        <v>32</v>
      </c>
      <c r="AQ241" s="73" t="s">
        <v>32</v>
      </c>
      <c r="AR241" s="73" t="s">
        <v>32</v>
      </c>
      <c r="AS241" s="73" t="s">
        <v>32</v>
      </c>
      <c r="AT241" s="73" t="s">
        <v>32</v>
      </c>
      <c r="AU241" s="73" t="s">
        <v>32</v>
      </c>
      <c r="AV241" s="73" t="s">
        <v>32</v>
      </c>
      <c r="AW241" s="73" t="s">
        <v>32</v>
      </c>
      <c r="AX241" s="73" t="s">
        <v>32</v>
      </c>
      <c r="AY241" s="73" t="s">
        <v>32</v>
      </c>
      <c r="AZ241" s="73" t="s">
        <v>32</v>
      </c>
      <c r="BA241" s="73" t="s">
        <v>32</v>
      </c>
      <c r="BB241" s="17" t="s">
        <v>32</v>
      </c>
      <c r="BC241" s="17" t="s">
        <v>32</v>
      </c>
      <c r="BD241" s="17" t="s">
        <v>32</v>
      </c>
      <c r="BE241" s="17" t="s">
        <v>32</v>
      </c>
      <c r="BF241" s="17" t="s">
        <v>32</v>
      </c>
      <c r="BG241" s="17" t="s">
        <v>32</v>
      </c>
      <c r="BH241" s="17" t="s">
        <v>32</v>
      </c>
      <c r="BI241" s="17" t="s">
        <v>32</v>
      </c>
      <c r="BJ241" s="17" t="s">
        <v>32</v>
      </c>
      <c r="BK241" s="17" t="s">
        <v>32</v>
      </c>
      <c r="BL241" s="17" t="s">
        <v>32</v>
      </c>
      <c r="BM241" s="17" t="n">
        <f aca="false">SUM(V241:BL241)</f>
        <v>0</v>
      </c>
      <c r="BN241" s="17" t="n">
        <f aca="false">IF(BM241&lt;1,0,(SUM(V241:BL241))/((43-(COUNTIF(V241:BL241,"N/A")))))</f>
        <v>0</v>
      </c>
      <c r="BO241" s="17"/>
      <c r="BP241" s="17"/>
      <c r="BQ241" s="17"/>
    </row>
    <row r="242" customFormat="false" ht="12.75" hidden="false" customHeight="false" outlineLevel="0" collapsed="false">
      <c r="A242" s="75" t="s">
        <v>802</v>
      </c>
      <c r="B242" s="72" t="s">
        <v>621</v>
      </c>
      <c r="C242" s="73" t="s">
        <v>32</v>
      </c>
      <c r="D242" s="73" t="s">
        <v>32</v>
      </c>
      <c r="E242" s="73" t="s">
        <v>32</v>
      </c>
      <c r="F242" s="73" t="s">
        <v>32</v>
      </c>
      <c r="G242" s="73" t="s">
        <v>32</v>
      </c>
      <c r="H242" s="73" t="s">
        <v>32</v>
      </c>
      <c r="I242" s="73" t="s">
        <v>32</v>
      </c>
      <c r="J242" s="73" t="s">
        <v>32</v>
      </c>
      <c r="K242" s="73" t="s">
        <v>32</v>
      </c>
      <c r="L242" s="73" t="s">
        <v>32</v>
      </c>
      <c r="M242" s="73" t="s">
        <v>32</v>
      </c>
      <c r="N242" s="73" t="s">
        <v>32</v>
      </c>
      <c r="O242" s="73" t="s">
        <v>32</v>
      </c>
      <c r="P242" s="73" t="s">
        <v>32</v>
      </c>
      <c r="Q242" s="17" t="s">
        <v>32</v>
      </c>
      <c r="R242" s="17" t="s">
        <v>32</v>
      </c>
      <c r="S242" s="17" t="s">
        <v>32</v>
      </c>
      <c r="T242" s="17" t="s">
        <v>32</v>
      </c>
      <c r="U242" s="51" t="s">
        <v>32</v>
      </c>
      <c r="V242" s="73" t="s">
        <v>32</v>
      </c>
      <c r="W242" s="73" t="s">
        <v>32</v>
      </c>
      <c r="X242" s="73" t="s">
        <v>32</v>
      </c>
      <c r="Y242" s="73" t="s">
        <v>32</v>
      </c>
      <c r="Z242" s="73" t="s">
        <v>32</v>
      </c>
      <c r="AA242" s="73" t="s">
        <v>32</v>
      </c>
      <c r="AB242" s="73" t="s">
        <v>32</v>
      </c>
      <c r="AC242" s="73" t="s">
        <v>32</v>
      </c>
      <c r="AD242" s="73" t="s">
        <v>32</v>
      </c>
      <c r="AE242" s="73" t="s">
        <v>32</v>
      </c>
      <c r="AF242" s="73" t="s">
        <v>32</v>
      </c>
      <c r="AG242" s="73" t="s">
        <v>32</v>
      </c>
      <c r="AH242" s="73" t="s">
        <v>32</v>
      </c>
      <c r="AI242" s="73" t="s">
        <v>32</v>
      </c>
      <c r="AJ242" s="73" t="s">
        <v>32</v>
      </c>
      <c r="AK242" s="73" t="s">
        <v>32</v>
      </c>
      <c r="AL242" s="73" t="s">
        <v>32</v>
      </c>
      <c r="AM242" s="73" t="s">
        <v>32</v>
      </c>
      <c r="AN242" s="73" t="s">
        <v>32</v>
      </c>
      <c r="AO242" s="73" t="s">
        <v>32</v>
      </c>
      <c r="AP242" s="73" t="s">
        <v>32</v>
      </c>
      <c r="AQ242" s="73" t="s">
        <v>32</v>
      </c>
      <c r="AR242" s="73" t="s">
        <v>32</v>
      </c>
      <c r="AS242" s="73" t="s">
        <v>32</v>
      </c>
      <c r="AT242" s="73" t="s">
        <v>32</v>
      </c>
      <c r="AU242" s="73" t="s">
        <v>32</v>
      </c>
      <c r="AV242" s="73" t="s">
        <v>32</v>
      </c>
      <c r="AW242" s="73" t="s">
        <v>32</v>
      </c>
      <c r="AX242" s="73" t="s">
        <v>32</v>
      </c>
      <c r="AY242" s="73" t="s">
        <v>32</v>
      </c>
      <c r="AZ242" s="73" t="s">
        <v>32</v>
      </c>
      <c r="BA242" s="73" t="s">
        <v>32</v>
      </c>
      <c r="BB242" s="17" t="s">
        <v>32</v>
      </c>
      <c r="BC242" s="17" t="s">
        <v>32</v>
      </c>
      <c r="BD242" s="17" t="s">
        <v>32</v>
      </c>
      <c r="BE242" s="17" t="s">
        <v>32</v>
      </c>
      <c r="BF242" s="17" t="s">
        <v>32</v>
      </c>
      <c r="BG242" s="17" t="s">
        <v>32</v>
      </c>
      <c r="BH242" s="17" t="s">
        <v>32</v>
      </c>
      <c r="BI242" s="17" t="s">
        <v>32</v>
      </c>
      <c r="BJ242" s="17" t="s">
        <v>32</v>
      </c>
      <c r="BK242" s="17" t="s">
        <v>32</v>
      </c>
      <c r="BL242" s="17" t="s">
        <v>32</v>
      </c>
      <c r="BM242" s="17" t="n">
        <f aca="false">SUM(V242:BL242)</f>
        <v>0</v>
      </c>
      <c r="BN242" s="17" t="n">
        <f aca="false">IF(BM242&lt;1,0,(SUM(V242:BL242))/((43-(COUNTIF(V242:BL242,"N/A")))))</f>
        <v>0</v>
      </c>
      <c r="BO242" s="17"/>
      <c r="BP242" s="17"/>
      <c r="BQ242" s="17"/>
    </row>
    <row r="243" customFormat="false" ht="12.75" hidden="false" customHeight="false" outlineLevel="0" collapsed="false">
      <c r="A243" s="75" t="s">
        <v>804</v>
      </c>
      <c r="B243" s="72" t="s">
        <v>621</v>
      </c>
      <c r="C243" s="73" t="s">
        <v>32</v>
      </c>
      <c r="D243" s="73" t="s">
        <v>32</v>
      </c>
      <c r="E243" s="73" t="s">
        <v>32</v>
      </c>
      <c r="F243" s="73" t="s">
        <v>32</v>
      </c>
      <c r="G243" s="73" t="s">
        <v>32</v>
      </c>
      <c r="H243" s="73" t="s">
        <v>32</v>
      </c>
      <c r="I243" s="73" t="s">
        <v>32</v>
      </c>
      <c r="J243" s="73" t="s">
        <v>32</v>
      </c>
      <c r="K243" s="73" t="s">
        <v>32</v>
      </c>
      <c r="L243" s="73" t="s">
        <v>32</v>
      </c>
      <c r="M243" s="73" t="s">
        <v>32</v>
      </c>
      <c r="N243" s="73" t="s">
        <v>32</v>
      </c>
      <c r="O243" s="73" t="s">
        <v>32</v>
      </c>
      <c r="P243" s="73" t="s">
        <v>32</v>
      </c>
      <c r="Q243" s="17" t="s">
        <v>32</v>
      </c>
      <c r="R243" s="17" t="s">
        <v>32</v>
      </c>
      <c r="S243" s="17" t="s">
        <v>32</v>
      </c>
      <c r="T243" s="17" t="s">
        <v>32</v>
      </c>
      <c r="U243" s="51" t="s">
        <v>32</v>
      </c>
      <c r="V243" s="73" t="s">
        <v>32</v>
      </c>
      <c r="W243" s="73" t="s">
        <v>32</v>
      </c>
      <c r="X243" s="73" t="s">
        <v>32</v>
      </c>
      <c r="Y243" s="73" t="s">
        <v>32</v>
      </c>
      <c r="Z243" s="73" t="s">
        <v>32</v>
      </c>
      <c r="AA243" s="73" t="s">
        <v>32</v>
      </c>
      <c r="AB243" s="73" t="s">
        <v>32</v>
      </c>
      <c r="AC243" s="73" t="s">
        <v>32</v>
      </c>
      <c r="AD243" s="73" t="s">
        <v>32</v>
      </c>
      <c r="AE243" s="73" t="s">
        <v>32</v>
      </c>
      <c r="AF243" s="73" t="s">
        <v>32</v>
      </c>
      <c r="AG243" s="73" t="s">
        <v>32</v>
      </c>
      <c r="AH243" s="73" t="s">
        <v>32</v>
      </c>
      <c r="AI243" s="73" t="s">
        <v>32</v>
      </c>
      <c r="AJ243" s="73" t="s">
        <v>32</v>
      </c>
      <c r="AK243" s="73" t="s">
        <v>32</v>
      </c>
      <c r="AL243" s="73" t="s">
        <v>32</v>
      </c>
      <c r="AM243" s="73" t="s">
        <v>32</v>
      </c>
      <c r="AN243" s="73" t="s">
        <v>32</v>
      </c>
      <c r="AO243" s="73" t="s">
        <v>32</v>
      </c>
      <c r="AP243" s="73" t="s">
        <v>32</v>
      </c>
      <c r="AQ243" s="73" t="s">
        <v>32</v>
      </c>
      <c r="AR243" s="73" t="s">
        <v>32</v>
      </c>
      <c r="AS243" s="73" t="s">
        <v>32</v>
      </c>
      <c r="AT243" s="73" t="s">
        <v>32</v>
      </c>
      <c r="AU243" s="73" t="s">
        <v>32</v>
      </c>
      <c r="AV243" s="73" t="s">
        <v>32</v>
      </c>
      <c r="AW243" s="73" t="s">
        <v>32</v>
      </c>
      <c r="AX243" s="73" t="s">
        <v>32</v>
      </c>
      <c r="AY243" s="73" t="s">
        <v>32</v>
      </c>
      <c r="AZ243" s="73" t="s">
        <v>32</v>
      </c>
      <c r="BA243" s="73" t="s">
        <v>32</v>
      </c>
      <c r="BB243" s="17" t="s">
        <v>32</v>
      </c>
      <c r="BC243" s="17" t="s">
        <v>32</v>
      </c>
      <c r="BD243" s="17" t="s">
        <v>32</v>
      </c>
      <c r="BE243" s="17" t="s">
        <v>32</v>
      </c>
      <c r="BF243" s="17" t="s">
        <v>32</v>
      </c>
      <c r="BG243" s="17" t="s">
        <v>32</v>
      </c>
      <c r="BH243" s="17" t="s">
        <v>32</v>
      </c>
      <c r="BI243" s="17" t="s">
        <v>32</v>
      </c>
      <c r="BJ243" s="17" t="s">
        <v>32</v>
      </c>
      <c r="BK243" s="17" t="s">
        <v>32</v>
      </c>
      <c r="BL243" s="17" t="s">
        <v>32</v>
      </c>
      <c r="BM243" s="17" t="n">
        <f aca="false">SUM(V243:BL243)</f>
        <v>0</v>
      </c>
      <c r="BN243" s="17" t="n">
        <f aca="false">IF(BM243&lt;1,0,(SUM(V243:BL243))/((43-(COUNTIF(V243:BL243,"N/A")))))</f>
        <v>0</v>
      </c>
      <c r="BO243" s="17"/>
      <c r="BP243" s="17"/>
      <c r="BQ243" s="17"/>
    </row>
    <row r="244" customFormat="false" ht="12.75" hidden="false" customHeight="false" outlineLevel="0" collapsed="false">
      <c r="A244" s="75" t="s">
        <v>806</v>
      </c>
      <c r="B244" s="72" t="s">
        <v>621</v>
      </c>
      <c r="C244" s="73" t="s">
        <v>32</v>
      </c>
      <c r="D244" s="73" t="s">
        <v>32</v>
      </c>
      <c r="E244" s="73" t="s">
        <v>32</v>
      </c>
      <c r="F244" s="73" t="s">
        <v>32</v>
      </c>
      <c r="G244" s="73" t="s">
        <v>32</v>
      </c>
      <c r="H244" s="73" t="s">
        <v>32</v>
      </c>
      <c r="I244" s="73" t="s">
        <v>32</v>
      </c>
      <c r="J244" s="73" t="s">
        <v>32</v>
      </c>
      <c r="K244" s="73" t="s">
        <v>32</v>
      </c>
      <c r="L244" s="73" t="s">
        <v>32</v>
      </c>
      <c r="M244" s="73" t="s">
        <v>32</v>
      </c>
      <c r="N244" s="73" t="s">
        <v>32</v>
      </c>
      <c r="O244" s="73" t="s">
        <v>32</v>
      </c>
      <c r="P244" s="73" t="s">
        <v>32</v>
      </c>
      <c r="Q244" s="17" t="s">
        <v>32</v>
      </c>
      <c r="R244" s="17" t="s">
        <v>32</v>
      </c>
      <c r="S244" s="17" t="s">
        <v>32</v>
      </c>
      <c r="T244" s="17" t="s">
        <v>32</v>
      </c>
      <c r="U244" s="51" t="s">
        <v>32</v>
      </c>
      <c r="V244" s="73" t="s">
        <v>32</v>
      </c>
      <c r="W244" s="73" t="s">
        <v>32</v>
      </c>
      <c r="X244" s="73" t="s">
        <v>32</v>
      </c>
      <c r="Y244" s="73" t="s">
        <v>32</v>
      </c>
      <c r="Z244" s="73" t="s">
        <v>32</v>
      </c>
      <c r="AA244" s="73" t="s">
        <v>32</v>
      </c>
      <c r="AB244" s="73" t="s">
        <v>32</v>
      </c>
      <c r="AC244" s="73" t="s">
        <v>32</v>
      </c>
      <c r="AD244" s="73" t="s">
        <v>32</v>
      </c>
      <c r="AE244" s="73" t="s">
        <v>32</v>
      </c>
      <c r="AF244" s="73" t="s">
        <v>32</v>
      </c>
      <c r="AG244" s="73" t="s">
        <v>32</v>
      </c>
      <c r="AH244" s="73" t="s">
        <v>32</v>
      </c>
      <c r="AI244" s="73" t="s">
        <v>32</v>
      </c>
      <c r="AJ244" s="73" t="s">
        <v>32</v>
      </c>
      <c r="AK244" s="73" t="s">
        <v>32</v>
      </c>
      <c r="AL244" s="73" t="s">
        <v>32</v>
      </c>
      <c r="AM244" s="73" t="s">
        <v>32</v>
      </c>
      <c r="AN244" s="73" t="s">
        <v>32</v>
      </c>
      <c r="AO244" s="73" t="s">
        <v>32</v>
      </c>
      <c r="AP244" s="73" t="s">
        <v>32</v>
      </c>
      <c r="AQ244" s="73" t="s">
        <v>32</v>
      </c>
      <c r="AR244" s="73" t="s">
        <v>32</v>
      </c>
      <c r="AS244" s="73" t="s">
        <v>32</v>
      </c>
      <c r="AT244" s="73" t="s">
        <v>32</v>
      </c>
      <c r="AU244" s="73" t="s">
        <v>32</v>
      </c>
      <c r="AV244" s="73" t="s">
        <v>32</v>
      </c>
      <c r="AW244" s="73" t="s">
        <v>32</v>
      </c>
      <c r="AX244" s="73" t="s">
        <v>32</v>
      </c>
      <c r="AY244" s="73" t="s">
        <v>32</v>
      </c>
      <c r="AZ244" s="73" t="s">
        <v>32</v>
      </c>
      <c r="BA244" s="73" t="s">
        <v>32</v>
      </c>
      <c r="BB244" s="17" t="s">
        <v>32</v>
      </c>
      <c r="BC244" s="17" t="s">
        <v>32</v>
      </c>
      <c r="BD244" s="17" t="s">
        <v>32</v>
      </c>
      <c r="BE244" s="17" t="s">
        <v>32</v>
      </c>
      <c r="BF244" s="17" t="s">
        <v>32</v>
      </c>
      <c r="BG244" s="17" t="s">
        <v>32</v>
      </c>
      <c r="BH244" s="17" t="s">
        <v>32</v>
      </c>
      <c r="BI244" s="17" t="s">
        <v>32</v>
      </c>
      <c r="BJ244" s="17" t="s">
        <v>32</v>
      </c>
      <c r="BK244" s="17" t="s">
        <v>32</v>
      </c>
      <c r="BL244" s="17" t="s">
        <v>32</v>
      </c>
      <c r="BM244" s="17" t="n">
        <f aca="false">SUM(V244:BL244)</f>
        <v>0</v>
      </c>
      <c r="BN244" s="17" t="n">
        <f aca="false">IF(BM244&lt;1,0,(SUM(V244:BL244))/((43-(COUNTIF(V244:BL244,"N/A")))))</f>
        <v>0</v>
      </c>
      <c r="BO244" s="17"/>
      <c r="BP244" s="17"/>
      <c r="BQ244" s="17"/>
    </row>
    <row r="245" customFormat="false" ht="12.75" hidden="false" customHeight="false" outlineLevel="0" collapsed="false">
      <c r="A245" s="75" t="s">
        <v>808</v>
      </c>
      <c r="B245" s="72" t="s">
        <v>621</v>
      </c>
      <c r="C245" s="73" t="s">
        <v>1594</v>
      </c>
      <c r="D245" s="73" t="s">
        <v>1594</v>
      </c>
      <c r="E245" s="73" t="s">
        <v>1589</v>
      </c>
      <c r="F245" s="73" t="s">
        <v>1589</v>
      </c>
      <c r="G245" s="73" t="s">
        <v>1607</v>
      </c>
      <c r="H245" s="73" t="s">
        <v>1594</v>
      </c>
      <c r="I245" s="73" t="s">
        <v>1594</v>
      </c>
      <c r="J245" s="73" t="s">
        <v>32</v>
      </c>
      <c r="K245" s="73" t="s">
        <v>32</v>
      </c>
      <c r="L245" s="73" t="s">
        <v>32</v>
      </c>
      <c r="M245" s="73" t="s">
        <v>32</v>
      </c>
      <c r="N245" s="73" t="s">
        <v>32</v>
      </c>
      <c r="O245" s="73" t="s">
        <v>32</v>
      </c>
      <c r="P245" s="73" t="s">
        <v>32</v>
      </c>
      <c r="Q245" s="17" t="s">
        <v>32</v>
      </c>
      <c r="R245" s="17" t="s">
        <v>32</v>
      </c>
      <c r="S245" s="17" t="s">
        <v>32</v>
      </c>
      <c r="T245" s="17" t="s">
        <v>32</v>
      </c>
      <c r="U245" s="51" t="s">
        <v>32</v>
      </c>
      <c r="V245" s="73" t="n">
        <v>0</v>
      </c>
      <c r="W245" s="73" t="n">
        <v>0</v>
      </c>
      <c r="X245" s="73" t="s">
        <v>32</v>
      </c>
      <c r="Y245" s="73" t="s">
        <v>32</v>
      </c>
      <c r="Z245" s="73" t="n">
        <v>0</v>
      </c>
      <c r="AA245" s="73" t="n">
        <v>0</v>
      </c>
      <c r="AB245" s="73" t="s">
        <v>32</v>
      </c>
      <c r="AC245" s="73" t="s">
        <v>32</v>
      </c>
      <c r="AD245" s="73" t="n">
        <v>0</v>
      </c>
      <c r="AE245" s="73" t="s">
        <v>32</v>
      </c>
      <c r="AF245" s="73" t="s">
        <v>32</v>
      </c>
      <c r="AG245" s="73" t="s">
        <v>32</v>
      </c>
      <c r="AH245" s="73" t="n">
        <v>0</v>
      </c>
      <c r="AI245" s="73" t="s">
        <v>32</v>
      </c>
      <c r="AJ245" s="73" t="s">
        <v>32</v>
      </c>
      <c r="AK245" s="73" t="n">
        <v>0</v>
      </c>
      <c r="AL245" s="73" t="s">
        <v>32</v>
      </c>
      <c r="AM245" s="73" t="s">
        <v>32</v>
      </c>
      <c r="AN245" s="73" t="n">
        <v>0</v>
      </c>
      <c r="AO245" s="73" t="s">
        <v>32</v>
      </c>
      <c r="AP245" s="73" t="s">
        <v>32</v>
      </c>
      <c r="AQ245" s="73" t="n">
        <v>0</v>
      </c>
      <c r="AR245" s="73" t="s">
        <v>32</v>
      </c>
      <c r="AS245" s="73" t="s">
        <v>32</v>
      </c>
      <c r="AT245" s="73" t="s">
        <v>32</v>
      </c>
      <c r="AU245" s="73" t="s">
        <v>32</v>
      </c>
      <c r="AV245" s="73" t="s">
        <v>32</v>
      </c>
      <c r="AW245" s="73" t="s">
        <v>32</v>
      </c>
      <c r="AX245" s="73" t="s">
        <v>32</v>
      </c>
      <c r="AY245" s="73" t="s">
        <v>32</v>
      </c>
      <c r="AZ245" s="73" t="s">
        <v>32</v>
      </c>
      <c r="BA245" s="73" t="s">
        <v>32</v>
      </c>
      <c r="BB245" s="17" t="s">
        <v>32</v>
      </c>
      <c r="BC245" s="17" t="s">
        <v>32</v>
      </c>
      <c r="BD245" s="17" t="s">
        <v>32</v>
      </c>
      <c r="BE245" s="17" t="s">
        <v>32</v>
      </c>
      <c r="BF245" s="17" t="s">
        <v>32</v>
      </c>
      <c r="BG245" s="17" t="s">
        <v>32</v>
      </c>
      <c r="BH245" s="17" t="s">
        <v>32</v>
      </c>
      <c r="BI245" s="17" t="s">
        <v>32</v>
      </c>
      <c r="BJ245" s="17" t="s">
        <v>32</v>
      </c>
      <c r="BK245" s="17" t="s">
        <v>32</v>
      </c>
      <c r="BL245" s="17" t="s">
        <v>32</v>
      </c>
      <c r="BM245" s="17" t="n">
        <f aca="false">SUM(V245:BL245)</f>
        <v>0</v>
      </c>
      <c r="BN245" s="17" t="n">
        <f aca="false">IF(BM245&lt;1,0,(SUM(V245:BL245))/((43-(COUNTIF(V245:BL245,"N/A")))))</f>
        <v>0</v>
      </c>
      <c r="BO245" s="17"/>
      <c r="BP245" s="17"/>
      <c r="BQ245" s="17"/>
    </row>
    <row r="246" customFormat="false" ht="12.75" hidden="false" customHeight="false" outlineLevel="0" collapsed="false">
      <c r="A246" s="75" t="s">
        <v>811</v>
      </c>
      <c r="B246" s="72" t="s">
        <v>706</v>
      </c>
      <c r="C246" s="73" t="s">
        <v>1607</v>
      </c>
      <c r="D246" s="73" t="s">
        <v>1594</v>
      </c>
      <c r="E246" s="73" t="s">
        <v>1594</v>
      </c>
      <c r="F246" s="73" t="s">
        <v>1594</v>
      </c>
      <c r="G246" s="73" t="s">
        <v>1592</v>
      </c>
      <c r="H246" s="73" t="s">
        <v>1594</v>
      </c>
      <c r="I246" s="73" t="s">
        <v>1594</v>
      </c>
      <c r="J246" s="73" t="s">
        <v>1607</v>
      </c>
      <c r="K246" s="73" t="s">
        <v>1594</v>
      </c>
      <c r="L246" s="73" t="s">
        <v>1607</v>
      </c>
      <c r="M246" s="73" t="s">
        <v>1592</v>
      </c>
      <c r="N246" s="73" t="s">
        <v>1611</v>
      </c>
      <c r="O246" s="73" t="s">
        <v>1602</v>
      </c>
      <c r="P246" s="73" t="s">
        <v>1591</v>
      </c>
      <c r="Q246" s="17" t="s">
        <v>32</v>
      </c>
      <c r="R246" s="17" t="s">
        <v>32</v>
      </c>
      <c r="S246" s="17" t="s">
        <v>32</v>
      </c>
      <c r="T246" s="17" t="s">
        <v>32</v>
      </c>
      <c r="U246" s="51" t="s">
        <v>32</v>
      </c>
      <c r="V246" s="73" t="n">
        <v>0</v>
      </c>
      <c r="W246" s="73" t="s">
        <v>32</v>
      </c>
      <c r="X246" s="73" t="s">
        <v>32</v>
      </c>
      <c r="Y246" s="73" t="s">
        <v>32</v>
      </c>
      <c r="Z246" s="73" t="n">
        <v>0</v>
      </c>
      <c r="AA246" s="73" t="n">
        <v>0</v>
      </c>
      <c r="AB246" s="73" t="s">
        <v>32</v>
      </c>
      <c r="AC246" s="73" t="s">
        <v>32</v>
      </c>
      <c r="AD246" s="73" t="n">
        <v>0</v>
      </c>
      <c r="AE246" s="73" t="s">
        <v>32</v>
      </c>
      <c r="AF246" s="73" t="s">
        <v>32</v>
      </c>
      <c r="AG246" s="73" t="s">
        <v>32</v>
      </c>
      <c r="AH246" s="73" t="n">
        <v>2</v>
      </c>
      <c r="AI246" s="73" t="s">
        <v>32</v>
      </c>
      <c r="AJ246" s="73" t="s">
        <v>32</v>
      </c>
      <c r="AK246" s="73" t="n">
        <v>0</v>
      </c>
      <c r="AL246" s="73" t="s">
        <v>32</v>
      </c>
      <c r="AM246" s="73" t="s">
        <v>32</v>
      </c>
      <c r="AN246" s="73" t="n">
        <v>0</v>
      </c>
      <c r="AO246" s="73" t="s">
        <v>32</v>
      </c>
      <c r="AP246" s="73" t="s">
        <v>32</v>
      </c>
      <c r="AQ246" s="73" t="n">
        <v>0</v>
      </c>
      <c r="AR246" s="73" t="s">
        <v>32</v>
      </c>
      <c r="AS246" s="73" t="s">
        <v>32</v>
      </c>
      <c r="AT246" s="73" t="s">
        <v>32</v>
      </c>
      <c r="AU246" s="73" t="n">
        <v>0</v>
      </c>
      <c r="AV246" s="73" t="s">
        <v>32</v>
      </c>
      <c r="AW246" s="73" t="n">
        <v>0</v>
      </c>
      <c r="AX246" s="73" t="s">
        <v>32</v>
      </c>
      <c r="AY246" s="73" t="s">
        <v>32</v>
      </c>
      <c r="AZ246" s="73" t="n">
        <v>0</v>
      </c>
      <c r="BA246" s="73" t="s">
        <v>32</v>
      </c>
      <c r="BB246" s="17" t="n">
        <v>0</v>
      </c>
      <c r="BC246" s="17" t="s">
        <v>32</v>
      </c>
      <c r="BD246" s="17" t="n">
        <v>0</v>
      </c>
      <c r="BE246" s="17" t="s">
        <v>32</v>
      </c>
      <c r="BF246" s="17" t="n">
        <v>0</v>
      </c>
      <c r="BG246" s="17" t="n">
        <v>0</v>
      </c>
      <c r="BH246" s="17" t="s">
        <v>32</v>
      </c>
      <c r="BI246" s="17" t="s">
        <v>32</v>
      </c>
      <c r="BJ246" s="17" t="s">
        <v>32</v>
      </c>
      <c r="BK246" s="17" t="s">
        <v>32</v>
      </c>
      <c r="BL246" s="17" t="s">
        <v>32</v>
      </c>
      <c r="BM246" s="17" t="n">
        <f aca="false">SUM(V246:BL246)</f>
        <v>2</v>
      </c>
      <c r="BN246" s="17" t="n">
        <f aca="false">IF(BM246&lt;1,0,(SUM(V246:BL246))/((43-(COUNTIF(V246:BL246,"N/A")))))</f>
        <v>0.133333333333333</v>
      </c>
      <c r="BO246" s="17"/>
      <c r="BP246" s="17"/>
      <c r="BQ246" s="17"/>
    </row>
    <row r="247" customFormat="false" ht="12.75" hidden="false" customHeight="false" outlineLevel="0" collapsed="false">
      <c r="A247" s="75" t="s">
        <v>814</v>
      </c>
      <c r="B247" s="72" t="s">
        <v>816</v>
      </c>
      <c r="C247" s="73" t="s">
        <v>1586</v>
      </c>
      <c r="D247" s="73" t="s">
        <v>1611</v>
      </c>
      <c r="E247" s="73" t="s">
        <v>1609</v>
      </c>
      <c r="F247" s="73" t="s">
        <v>1702</v>
      </c>
      <c r="G247" s="73" t="s">
        <v>1727</v>
      </c>
      <c r="H247" s="73" t="s">
        <v>1727</v>
      </c>
      <c r="I247" s="73" t="s">
        <v>32</v>
      </c>
      <c r="J247" s="73" t="s">
        <v>32</v>
      </c>
      <c r="K247" s="73" t="s">
        <v>32</v>
      </c>
      <c r="L247" s="73" t="s">
        <v>32</v>
      </c>
      <c r="M247" s="73" t="s">
        <v>32</v>
      </c>
      <c r="N247" s="73" t="s">
        <v>32</v>
      </c>
      <c r="O247" s="73" t="s">
        <v>32</v>
      </c>
      <c r="P247" s="73" t="s">
        <v>32</v>
      </c>
      <c r="Q247" s="17" t="s">
        <v>32</v>
      </c>
      <c r="R247" s="17" t="s">
        <v>32</v>
      </c>
      <c r="S247" s="17" t="s">
        <v>32</v>
      </c>
      <c r="T247" s="17" t="s">
        <v>32</v>
      </c>
      <c r="U247" s="51" t="s">
        <v>32</v>
      </c>
      <c r="V247" s="73" t="n">
        <v>0</v>
      </c>
      <c r="W247" s="73" t="s">
        <v>32</v>
      </c>
      <c r="X247" s="73" t="s">
        <v>32</v>
      </c>
      <c r="Y247" s="73" t="s">
        <v>32</v>
      </c>
      <c r="Z247" s="73" t="n">
        <v>5</v>
      </c>
      <c r="AA247" s="73" t="s">
        <v>32</v>
      </c>
      <c r="AB247" s="73" t="s">
        <v>32</v>
      </c>
      <c r="AC247" s="73" t="s">
        <v>32</v>
      </c>
      <c r="AD247" s="73" t="n">
        <v>0</v>
      </c>
      <c r="AE247" s="73" t="s">
        <v>32</v>
      </c>
      <c r="AF247" s="73" t="s">
        <v>32</v>
      </c>
      <c r="AG247" s="73" t="s">
        <v>32</v>
      </c>
      <c r="AH247" s="73" t="n">
        <v>5</v>
      </c>
      <c r="AI247" s="73" t="s">
        <v>32</v>
      </c>
      <c r="AJ247" s="73" t="s">
        <v>32</v>
      </c>
      <c r="AK247" s="73" t="n">
        <v>4</v>
      </c>
      <c r="AL247" s="73" t="s">
        <v>32</v>
      </c>
      <c r="AM247" s="73" t="s">
        <v>32</v>
      </c>
      <c r="AN247" s="73" t="n">
        <v>4</v>
      </c>
      <c r="AO247" s="73" t="s">
        <v>32</v>
      </c>
      <c r="AP247" s="73" t="s">
        <v>32</v>
      </c>
      <c r="AQ247" s="73" t="s">
        <v>32</v>
      </c>
      <c r="AR247" s="73" t="s">
        <v>32</v>
      </c>
      <c r="AS247" s="73" t="s">
        <v>32</v>
      </c>
      <c r="AT247" s="73" t="s">
        <v>32</v>
      </c>
      <c r="AU247" s="73" t="s">
        <v>32</v>
      </c>
      <c r="AV247" s="73" t="s">
        <v>32</v>
      </c>
      <c r="AW247" s="73" t="s">
        <v>32</v>
      </c>
      <c r="AX247" s="73" t="s">
        <v>32</v>
      </c>
      <c r="AY247" s="73" t="s">
        <v>32</v>
      </c>
      <c r="AZ247" s="73" t="s">
        <v>32</v>
      </c>
      <c r="BA247" s="73" t="s">
        <v>32</v>
      </c>
      <c r="BB247" s="17" t="s">
        <v>32</v>
      </c>
      <c r="BC247" s="17" t="s">
        <v>32</v>
      </c>
      <c r="BD247" s="17" t="s">
        <v>32</v>
      </c>
      <c r="BE247" s="17" t="s">
        <v>32</v>
      </c>
      <c r="BF247" s="17" t="s">
        <v>32</v>
      </c>
      <c r="BG247" s="17" t="s">
        <v>32</v>
      </c>
      <c r="BH247" s="17" t="s">
        <v>32</v>
      </c>
      <c r="BI247" s="17" t="s">
        <v>32</v>
      </c>
      <c r="BJ247" s="17" t="s">
        <v>32</v>
      </c>
      <c r="BK247" s="17" t="s">
        <v>32</v>
      </c>
      <c r="BL247" s="17" t="s">
        <v>32</v>
      </c>
      <c r="BM247" s="17" t="n">
        <f aca="false">SUM(V247:BL247)</f>
        <v>18</v>
      </c>
      <c r="BN247" s="17" t="n">
        <f aca="false">IF(BM247&lt;1,0,(SUM(V247:BL247))/((43-(COUNTIF(V247:BL247,"N/A")))))</f>
        <v>3</v>
      </c>
      <c r="BO247" s="17"/>
      <c r="BP247" s="17"/>
      <c r="BQ247" s="17"/>
    </row>
    <row r="248" customFormat="false" ht="12.8" hidden="false" customHeight="false" outlineLevel="0" collapsed="false">
      <c r="A248" s="75" t="s">
        <v>818</v>
      </c>
      <c r="B248" s="72" t="s">
        <v>816</v>
      </c>
      <c r="C248" s="73" t="s">
        <v>1609</v>
      </c>
      <c r="D248" s="73" t="s">
        <v>1703</v>
      </c>
      <c r="E248" s="73" t="s">
        <v>1609</v>
      </c>
      <c r="F248" s="73" t="s">
        <v>1704</v>
      </c>
      <c r="G248" s="73" t="s">
        <v>32</v>
      </c>
      <c r="H248" s="73" t="s">
        <v>32</v>
      </c>
      <c r="I248" s="73" t="s">
        <v>32</v>
      </c>
      <c r="J248" s="73" t="s">
        <v>32</v>
      </c>
      <c r="K248" s="73" t="s">
        <v>32</v>
      </c>
      <c r="L248" s="73" t="s">
        <v>32</v>
      </c>
      <c r="M248" s="73" t="s">
        <v>32</v>
      </c>
      <c r="N248" s="73" t="s">
        <v>32</v>
      </c>
      <c r="O248" s="73" t="s">
        <v>32</v>
      </c>
      <c r="P248" s="73" t="s">
        <v>32</v>
      </c>
      <c r="Q248" s="17" t="s">
        <v>32</v>
      </c>
      <c r="R248" s="17" t="s">
        <v>32</v>
      </c>
      <c r="S248" s="17" t="s">
        <v>32</v>
      </c>
      <c r="T248" s="17" t="s">
        <v>32</v>
      </c>
      <c r="U248" s="51" t="s">
        <v>32</v>
      </c>
      <c r="V248" s="73" t="n">
        <v>5</v>
      </c>
      <c r="W248" s="73" t="s">
        <v>32</v>
      </c>
      <c r="X248" s="73" t="s">
        <v>32</v>
      </c>
      <c r="Y248" s="73" t="s">
        <v>32</v>
      </c>
      <c r="Z248" s="73" t="n">
        <v>5</v>
      </c>
      <c r="AA248" s="73" t="s">
        <v>32</v>
      </c>
      <c r="AB248" s="73" t="s">
        <v>32</v>
      </c>
      <c r="AC248" s="73" t="s">
        <v>32</v>
      </c>
      <c r="AD248" s="73" t="n">
        <v>5</v>
      </c>
      <c r="AE248" s="73" t="n">
        <v>5</v>
      </c>
      <c r="AF248" s="73" t="s">
        <v>32</v>
      </c>
      <c r="AG248" s="73" t="s">
        <v>32</v>
      </c>
      <c r="AH248" s="73" t="n">
        <v>5</v>
      </c>
      <c r="AI248" s="73" t="s">
        <v>32</v>
      </c>
      <c r="AJ248" s="73" t="s">
        <v>32</v>
      </c>
      <c r="AK248" s="73" t="s">
        <v>32</v>
      </c>
      <c r="AL248" s="73" t="s">
        <v>32</v>
      </c>
      <c r="AM248" s="73" t="s">
        <v>32</v>
      </c>
      <c r="AN248" s="73" t="s">
        <v>32</v>
      </c>
      <c r="AO248" s="73" t="s">
        <v>32</v>
      </c>
      <c r="AP248" s="73" t="s">
        <v>32</v>
      </c>
      <c r="AQ248" s="73" t="s">
        <v>32</v>
      </c>
      <c r="AR248" s="73" t="s">
        <v>32</v>
      </c>
      <c r="AS248" s="73" t="s">
        <v>32</v>
      </c>
      <c r="AT248" s="73" t="s">
        <v>32</v>
      </c>
      <c r="AU248" s="73" t="s">
        <v>32</v>
      </c>
      <c r="AV248" s="73" t="s">
        <v>32</v>
      </c>
      <c r="AW248" s="73" t="s">
        <v>32</v>
      </c>
      <c r="AX248" s="73" t="s">
        <v>32</v>
      </c>
      <c r="AY248" s="73" t="s">
        <v>32</v>
      </c>
      <c r="AZ248" s="73" t="s">
        <v>32</v>
      </c>
      <c r="BA248" s="73" t="s">
        <v>32</v>
      </c>
      <c r="BB248" s="17" t="s">
        <v>32</v>
      </c>
      <c r="BC248" s="17" t="s">
        <v>32</v>
      </c>
      <c r="BD248" s="17" t="s">
        <v>32</v>
      </c>
      <c r="BE248" s="17" t="s">
        <v>32</v>
      </c>
      <c r="BF248" s="17" t="s">
        <v>32</v>
      </c>
      <c r="BG248" s="17" t="s">
        <v>32</v>
      </c>
      <c r="BH248" s="17" t="s">
        <v>32</v>
      </c>
      <c r="BI248" s="17" t="s">
        <v>32</v>
      </c>
      <c r="BJ248" s="17" t="s">
        <v>32</v>
      </c>
      <c r="BK248" s="17" t="s">
        <v>32</v>
      </c>
      <c r="BL248" s="17" t="s">
        <v>32</v>
      </c>
      <c r="BM248" s="17" t="n">
        <f aca="false">SUM(V248:BL248)</f>
        <v>25</v>
      </c>
      <c r="BN248" s="17" t="n">
        <f aca="false">IF(BM248&lt;1,0,(SUM(V248:BL248))/((43-(COUNTIF(V248:BL248,"N/A")))))</f>
        <v>5</v>
      </c>
      <c r="BO248" s="17"/>
      <c r="BP248" s="17"/>
      <c r="BQ248" s="17"/>
    </row>
    <row r="249" customFormat="false" ht="12.75" hidden="false" customHeight="false" outlineLevel="0" collapsed="false">
      <c r="A249" s="75" t="s">
        <v>822</v>
      </c>
      <c r="B249" s="72" t="s">
        <v>816</v>
      </c>
      <c r="C249" s="73" t="s">
        <v>1608</v>
      </c>
      <c r="D249" s="73" t="s">
        <v>1591</v>
      </c>
      <c r="E249" s="73" t="s">
        <v>1607</v>
      </c>
      <c r="F249" s="73" t="s">
        <v>1728</v>
      </c>
      <c r="G249" s="73" t="s">
        <v>1587</v>
      </c>
      <c r="H249" s="73" t="s">
        <v>1607</v>
      </c>
      <c r="I249" s="73" t="s">
        <v>1591</v>
      </c>
      <c r="J249" s="73" t="s">
        <v>1587</v>
      </c>
      <c r="K249" s="73" t="s">
        <v>1607</v>
      </c>
      <c r="L249" s="73" t="s">
        <v>32</v>
      </c>
      <c r="M249" s="73" t="s">
        <v>32</v>
      </c>
      <c r="N249" s="73" t="s">
        <v>32</v>
      </c>
      <c r="O249" s="73" t="s">
        <v>32</v>
      </c>
      <c r="P249" s="73" t="s">
        <v>32</v>
      </c>
      <c r="Q249" s="17" t="s">
        <v>32</v>
      </c>
      <c r="R249" s="17" t="s">
        <v>32</v>
      </c>
      <c r="S249" s="17" t="s">
        <v>32</v>
      </c>
      <c r="T249" s="17" t="s">
        <v>32</v>
      </c>
      <c r="U249" s="51" t="s">
        <v>32</v>
      </c>
      <c r="V249" s="73" t="n">
        <v>0</v>
      </c>
      <c r="W249" s="73" t="s">
        <v>32</v>
      </c>
      <c r="X249" s="73" t="s">
        <v>32</v>
      </c>
      <c r="Y249" s="73" t="s">
        <v>32</v>
      </c>
      <c r="Z249" s="73" t="n">
        <v>0</v>
      </c>
      <c r="AA249" s="73" t="s">
        <v>32</v>
      </c>
      <c r="AB249" s="73" t="s">
        <v>32</v>
      </c>
      <c r="AC249" s="73" t="s">
        <v>32</v>
      </c>
      <c r="AD249" s="73" t="n">
        <v>0</v>
      </c>
      <c r="AE249" s="73" t="s">
        <v>32</v>
      </c>
      <c r="AF249" s="73" t="s">
        <v>32</v>
      </c>
      <c r="AG249" s="73" t="s">
        <v>32</v>
      </c>
      <c r="AH249" s="73" t="n">
        <v>0</v>
      </c>
      <c r="AI249" s="73" t="s">
        <v>32</v>
      </c>
      <c r="AJ249" s="73" t="s">
        <v>32</v>
      </c>
      <c r="AK249" s="73" t="n">
        <v>0</v>
      </c>
      <c r="AL249" s="73" t="s">
        <v>32</v>
      </c>
      <c r="AM249" s="73" t="s">
        <v>32</v>
      </c>
      <c r="AN249" s="73" t="n">
        <v>4</v>
      </c>
      <c r="AO249" s="73" t="s">
        <v>32</v>
      </c>
      <c r="AP249" s="73" t="s">
        <v>32</v>
      </c>
      <c r="AQ249" s="73" t="n">
        <v>0</v>
      </c>
      <c r="AR249" s="73" t="s">
        <v>32</v>
      </c>
      <c r="AS249" s="73" t="s">
        <v>32</v>
      </c>
      <c r="AT249" s="73" t="s">
        <v>32</v>
      </c>
      <c r="AU249" s="73" t="n">
        <v>3</v>
      </c>
      <c r="AV249" s="73" t="s">
        <v>32</v>
      </c>
      <c r="AW249" s="73" t="n">
        <v>4</v>
      </c>
      <c r="AX249" s="73" t="s">
        <v>32</v>
      </c>
      <c r="AY249" s="73" t="s">
        <v>32</v>
      </c>
      <c r="AZ249" s="73" t="s">
        <v>32</v>
      </c>
      <c r="BA249" s="73" t="s">
        <v>32</v>
      </c>
      <c r="BB249" s="17" t="s">
        <v>32</v>
      </c>
      <c r="BC249" s="17" t="s">
        <v>32</v>
      </c>
      <c r="BD249" s="17" t="s">
        <v>32</v>
      </c>
      <c r="BE249" s="17" t="s">
        <v>32</v>
      </c>
      <c r="BF249" s="17" t="s">
        <v>32</v>
      </c>
      <c r="BG249" s="17" t="s">
        <v>32</v>
      </c>
      <c r="BH249" s="17" t="s">
        <v>32</v>
      </c>
      <c r="BI249" s="17" t="s">
        <v>32</v>
      </c>
      <c r="BJ249" s="17" t="s">
        <v>32</v>
      </c>
      <c r="BK249" s="17" t="s">
        <v>32</v>
      </c>
      <c r="BL249" s="17" t="s">
        <v>32</v>
      </c>
      <c r="BM249" s="17" t="n">
        <f aca="false">SUM(V249:BL249)</f>
        <v>11</v>
      </c>
      <c r="BN249" s="17" t="n">
        <f aca="false">IF(BM249&lt;1,0,(SUM(V249:BL249))/((43-(COUNTIF(V249:BL249,"N/A")))))</f>
        <v>1.22222222222222</v>
      </c>
      <c r="BO249" s="17"/>
      <c r="BP249" s="17"/>
      <c r="BQ249" s="17"/>
    </row>
    <row r="250" customFormat="false" ht="12.75" hidden="false" customHeight="false" outlineLevel="0" collapsed="false">
      <c r="A250" s="75" t="s">
        <v>826</v>
      </c>
      <c r="B250" s="72" t="s">
        <v>816</v>
      </c>
      <c r="C250" s="73" t="s">
        <v>1602</v>
      </c>
      <c r="D250" s="73" t="s">
        <v>1591</v>
      </c>
      <c r="E250" s="73" t="s">
        <v>1723</v>
      </c>
      <c r="F250" s="73" t="s">
        <v>1700</v>
      </c>
      <c r="G250" s="73" t="s">
        <v>32</v>
      </c>
      <c r="H250" s="73" t="s">
        <v>32</v>
      </c>
      <c r="I250" s="73" t="s">
        <v>32</v>
      </c>
      <c r="J250" s="73" t="s">
        <v>32</v>
      </c>
      <c r="K250" s="73" t="s">
        <v>32</v>
      </c>
      <c r="L250" s="73" t="s">
        <v>32</v>
      </c>
      <c r="M250" s="73" t="s">
        <v>32</v>
      </c>
      <c r="N250" s="73" t="s">
        <v>32</v>
      </c>
      <c r="O250" s="73" t="s">
        <v>32</v>
      </c>
      <c r="P250" s="73" t="s">
        <v>32</v>
      </c>
      <c r="Q250" s="17" t="s">
        <v>32</v>
      </c>
      <c r="R250" s="17" t="s">
        <v>32</v>
      </c>
      <c r="S250" s="17" t="s">
        <v>32</v>
      </c>
      <c r="T250" s="17" t="s">
        <v>32</v>
      </c>
      <c r="U250" s="51" t="s">
        <v>32</v>
      </c>
      <c r="V250" s="73" t="n">
        <v>0</v>
      </c>
      <c r="W250" s="73" t="s">
        <v>32</v>
      </c>
      <c r="X250" s="73" t="s">
        <v>32</v>
      </c>
      <c r="Y250" s="73" t="s">
        <v>32</v>
      </c>
      <c r="Z250" s="73" t="n">
        <v>0</v>
      </c>
      <c r="AA250" s="73" t="n">
        <v>0</v>
      </c>
      <c r="AB250" s="73" t="n">
        <v>0</v>
      </c>
      <c r="AC250" s="73" t="s">
        <v>32</v>
      </c>
      <c r="AD250" s="73" t="n">
        <v>1</v>
      </c>
      <c r="AE250" s="73" t="s">
        <v>32</v>
      </c>
      <c r="AF250" s="73" t="s">
        <v>32</v>
      </c>
      <c r="AG250" s="73" t="s">
        <v>32</v>
      </c>
      <c r="AH250" s="73" t="n">
        <v>5</v>
      </c>
      <c r="AI250" s="73" t="s">
        <v>32</v>
      </c>
      <c r="AJ250" s="73" t="s">
        <v>32</v>
      </c>
      <c r="AK250" s="73" t="s">
        <v>32</v>
      </c>
      <c r="AL250" s="73" t="s">
        <v>32</v>
      </c>
      <c r="AM250" s="73" t="s">
        <v>32</v>
      </c>
      <c r="AN250" s="73" t="s">
        <v>32</v>
      </c>
      <c r="AO250" s="73" t="s">
        <v>32</v>
      </c>
      <c r="AP250" s="73" t="s">
        <v>32</v>
      </c>
      <c r="AQ250" s="73" t="s">
        <v>32</v>
      </c>
      <c r="AR250" s="73" t="s">
        <v>32</v>
      </c>
      <c r="AS250" s="73" t="s">
        <v>32</v>
      </c>
      <c r="AT250" s="73" t="s">
        <v>32</v>
      </c>
      <c r="AU250" s="73" t="s">
        <v>32</v>
      </c>
      <c r="AV250" s="73" t="s">
        <v>32</v>
      </c>
      <c r="AW250" s="73" t="s">
        <v>32</v>
      </c>
      <c r="AX250" s="73" t="s">
        <v>32</v>
      </c>
      <c r="AY250" s="73" t="s">
        <v>32</v>
      </c>
      <c r="AZ250" s="73" t="s">
        <v>32</v>
      </c>
      <c r="BA250" s="73" t="s">
        <v>32</v>
      </c>
      <c r="BB250" s="17" t="s">
        <v>32</v>
      </c>
      <c r="BC250" s="17" t="s">
        <v>32</v>
      </c>
      <c r="BD250" s="17" t="s">
        <v>32</v>
      </c>
      <c r="BE250" s="17" t="s">
        <v>32</v>
      </c>
      <c r="BF250" s="17" t="s">
        <v>32</v>
      </c>
      <c r="BG250" s="17" t="s">
        <v>32</v>
      </c>
      <c r="BH250" s="17" t="s">
        <v>32</v>
      </c>
      <c r="BI250" s="17" t="s">
        <v>32</v>
      </c>
      <c r="BJ250" s="17" t="s">
        <v>32</v>
      </c>
      <c r="BK250" s="17" t="s">
        <v>32</v>
      </c>
      <c r="BL250" s="17" t="s">
        <v>32</v>
      </c>
      <c r="BM250" s="17" t="n">
        <f aca="false">SUM(V250:BL250)</f>
        <v>6</v>
      </c>
      <c r="BN250" s="17" t="n">
        <f aca="false">IF(BM250&lt;1,0,(SUM(V250:BL250))/((43-(COUNTIF(V250:BL250,"N/A")))))</f>
        <v>1</v>
      </c>
      <c r="BO250" s="17"/>
      <c r="BP250" s="17"/>
      <c r="BQ250" s="17"/>
    </row>
    <row r="251" customFormat="false" ht="12.75" hidden="false" customHeight="false" outlineLevel="0" collapsed="false">
      <c r="A251" s="75" t="s">
        <v>829</v>
      </c>
      <c r="B251" s="72" t="s">
        <v>816</v>
      </c>
      <c r="C251" s="73" t="s">
        <v>32</v>
      </c>
      <c r="D251" s="73" t="s">
        <v>32</v>
      </c>
      <c r="E251" s="73" t="s">
        <v>32</v>
      </c>
      <c r="F251" s="73" t="s">
        <v>32</v>
      </c>
      <c r="G251" s="73" t="s">
        <v>32</v>
      </c>
      <c r="H251" s="73" t="s">
        <v>32</v>
      </c>
      <c r="I251" s="73" t="s">
        <v>32</v>
      </c>
      <c r="J251" s="73" t="s">
        <v>32</v>
      </c>
      <c r="K251" s="73" t="s">
        <v>32</v>
      </c>
      <c r="L251" s="73" t="s">
        <v>32</v>
      </c>
      <c r="M251" s="73" t="s">
        <v>32</v>
      </c>
      <c r="N251" s="73" t="s">
        <v>32</v>
      </c>
      <c r="O251" s="73" t="s">
        <v>32</v>
      </c>
      <c r="P251" s="73" t="s">
        <v>32</v>
      </c>
      <c r="Q251" s="17" t="s">
        <v>32</v>
      </c>
      <c r="R251" s="17" t="s">
        <v>32</v>
      </c>
      <c r="S251" s="17" t="s">
        <v>32</v>
      </c>
      <c r="T251" s="17" t="s">
        <v>32</v>
      </c>
      <c r="U251" s="51" t="s">
        <v>32</v>
      </c>
      <c r="V251" s="73" t="s">
        <v>32</v>
      </c>
      <c r="W251" s="73" t="s">
        <v>32</v>
      </c>
      <c r="X251" s="73" t="s">
        <v>32</v>
      </c>
      <c r="Y251" s="73" t="s">
        <v>32</v>
      </c>
      <c r="Z251" s="73" t="s">
        <v>32</v>
      </c>
      <c r="AA251" s="73" t="s">
        <v>32</v>
      </c>
      <c r="AB251" s="73" t="s">
        <v>32</v>
      </c>
      <c r="AC251" s="73" t="s">
        <v>32</v>
      </c>
      <c r="AD251" s="73" t="s">
        <v>32</v>
      </c>
      <c r="AE251" s="73" t="s">
        <v>32</v>
      </c>
      <c r="AF251" s="73" t="s">
        <v>32</v>
      </c>
      <c r="AG251" s="73" t="s">
        <v>32</v>
      </c>
      <c r="AH251" s="73" t="s">
        <v>32</v>
      </c>
      <c r="AI251" s="73" t="s">
        <v>32</v>
      </c>
      <c r="AJ251" s="73" t="s">
        <v>32</v>
      </c>
      <c r="AK251" s="73" t="s">
        <v>32</v>
      </c>
      <c r="AL251" s="73" t="s">
        <v>32</v>
      </c>
      <c r="AM251" s="73" t="s">
        <v>32</v>
      </c>
      <c r="AN251" s="73" t="s">
        <v>32</v>
      </c>
      <c r="AO251" s="73" t="s">
        <v>32</v>
      </c>
      <c r="AP251" s="73" t="s">
        <v>32</v>
      </c>
      <c r="AQ251" s="73" t="s">
        <v>32</v>
      </c>
      <c r="AR251" s="73" t="s">
        <v>32</v>
      </c>
      <c r="AS251" s="73" t="s">
        <v>32</v>
      </c>
      <c r="AT251" s="73" t="s">
        <v>32</v>
      </c>
      <c r="AU251" s="73" t="s">
        <v>32</v>
      </c>
      <c r="AV251" s="73" t="s">
        <v>32</v>
      </c>
      <c r="AW251" s="73" t="s">
        <v>32</v>
      </c>
      <c r="AX251" s="73" t="s">
        <v>32</v>
      </c>
      <c r="AY251" s="73" t="s">
        <v>32</v>
      </c>
      <c r="AZ251" s="73" t="s">
        <v>32</v>
      </c>
      <c r="BA251" s="73" t="s">
        <v>32</v>
      </c>
      <c r="BB251" s="17" t="s">
        <v>32</v>
      </c>
      <c r="BC251" s="17" t="s">
        <v>32</v>
      </c>
      <c r="BD251" s="17" t="s">
        <v>32</v>
      </c>
      <c r="BE251" s="17" t="s">
        <v>32</v>
      </c>
      <c r="BF251" s="17" t="s">
        <v>32</v>
      </c>
      <c r="BG251" s="17" t="s">
        <v>32</v>
      </c>
      <c r="BH251" s="17" t="s">
        <v>32</v>
      </c>
      <c r="BI251" s="17" t="s">
        <v>32</v>
      </c>
      <c r="BJ251" s="17" t="s">
        <v>32</v>
      </c>
      <c r="BK251" s="17" t="s">
        <v>32</v>
      </c>
      <c r="BL251" s="17" t="s">
        <v>32</v>
      </c>
      <c r="BM251" s="17" t="n">
        <f aca="false">SUM(V251:BL251)</f>
        <v>0</v>
      </c>
      <c r="BN251" s="17" t="n">
        <f aca="false">IF(BM251&lt;1,0,(SUM(V251:BL251))/((43-(COUNTIF(V251:BL251,"N/A")))))</f>
        <v>0</v>
      </c>
      <c r="BO251" s="17"/>
      <c r="BP251" s="17"/>
      <c r="BQ251" s="17"/>
    </row>
    <row r="252" customFormat="false" ht="12.75" hidden="false" customHeight="false" outlineLevel="0" collapsed="false">
      <c r="A252" s="75" t="s">
        <v>831</v>
      </c>
      <c r="B252" s="72" t="s">
        <v>816</v>
      </c>
      <c r="C252" s="73" t="s">
        <v>1591</v>
      </c>
      <c r="D252" s="73" t="s">
        <v>1594</v>
      </c>
      <c r="E252" s="73" t="s">
        <v>1607</v>
      </c>
      <c r="F252" s="73" t="s">
        <v>1591</v>
      </c>
      <c r="G252" s="73" t="s">
        <v>1594</v>
      </c>
      <c r="H252" s="73" t="s">
        <v>1591</v>
      </c>
      <c r="I252" s="73" t="s">
        <v>1587</v>
      </c>
      <c r="J252" s="73" t="s">
        <v>1700</v>
      </c>
      <c r="K252" s="73" t="s">
        <v>1591</v>
      </c>
      <c r="L252" s="73" t="s">
        <v>32</v>
      </c>
      <c r="M252" s="73" t="s">
        <v>32</v>
      </c>
      <c r="N252" s="73" t="s">
        <v>32</v>
      </c>
      <c r="O252" s="73" t="s">
        <v>32</v>
      </c>
      <c r="P252" s="73" t="s">
        <v>32</v>
      </c>
      <c r="Q252" s="17" t="s">
        <v>32</v>
      </c>
      <c r="R252" s="17" t="s">
        <v>32</v>
      </c>
      <c r="S252" s="17" t="s">
        <v>32</v>
      </c>
      <c r="T252" s="17" t="s">
        <v>32</v>
      </c>
      <c r="U252" s="51" t="s">
        <v>32</v>
      </c>
      <c r="V252" s="73" t="n">
        <v>0</v>
      </c>
      <c r="W252" s="73" t="s">
        <v>32</v>
      </c>
      <c r="X252" s="73" t="s">
        <v>32</v>
      </c>
      <c r="Y252" s="73" t="s">
        <v>32</v>
      </c>
      <c r="Z252" s="73" t="n">
        <v>3</v>
      </c>
      <c r="AA252" s="73" t="s">
        <v>32</v>
      </c>
      <c r="AB252" s="73" t="s">
        <v>32</v>
      </c>
      <c r="AC252" s="73" t="s">
        <v>32</v>
      </c>
      <c r="AD252" s="73" t="n">
        <v>4</v>
      </c>
      <c r="AE252" s="73" t="s">
        <v>32</v>
      </c>
      <c r="AF252" s="73" t="s">
        <v>32</v>
      </c>
      <c r="AG252" s="73" t="s">
        <v>32</v>
      </c>
      <c r="AH252" s="73" t="n">
        <v>5</v>
      </c>
      <c r="AI252" s="73" t="s">
        <v>32</v>
      </c>
      <c r="AJ252" s="73" t="s">
        <v>32</v>
      </c>
      <c r="AK252" s="73" t="n">
        <v>2</v>
      </c>
      <c r="AL252" s="73" t="s">
        <v>32</v>
      </c>
      <c r="AM252" s="73" t="s">
        <v>32</v>
      </c>
      <c r="AN252" s="73" t="n">
        <v>5</v>
      </c>
      <c r="AO252" s="73" t="s">
        <v>32</v>
      </c>
      <c r="AP252" s="73" t="s">
        <v>32</v>
      </c>
      <c r="AQ252" s="73" t="n">
        <v>5</v>
      </c>
      <c r="AR252" s="73" t="s">
        <v>32</v>
      </c>
      <c r="AS252" s="73" t="s">
        <v>32</v>
      </c>
      <c r="AT252" s="73" t="s">
        <v>32</v>
      </c>
      <c r="AU252" s="73" t="n">
        <v>5</v>
      </c>
      <c r="AV252" s="73" t="s">
        <v>32</v>
      </c>
      <c r="AW252" s="73" t="n">
        <v>5</v>
      </c>
      <c r="AX252" s="73" t="s">
        <v>32</v>
      </c>
      <c r="AY252" s="73" t="s">
        <v>32</v>
      </c>
      <c r="AZ252" s="73" t="s">
        <v>32</v>
      </c>
      <c r="BA252" s="73" t="s">
        <v>32</v>
      </c>
      <c r="BB252" s="17" t="s">
        <v>32</v>
      </c>
      <c r="BC252" s="17" t="s">
        <v>32</v>
      </c>
      <c r="BD252" s="17" t="s">
        <v>32</v>
      </c>
      <c r="BE252" s="17" t="s">
        <v>32</v>
      </c>
      <c r="BF252" s="17" t="s">
        <v>32</v>
      </c>
      <c r="BG252" s="17" t="s">
        <v>32</v>
      </c>
      <c r="BH252" s="17" t="s">
        <v>32</v>
      </c>
      <c r="BI252" s="17" t="s">
        <v>32</v>
      </c>
      <c r="BJ252" s="17" t="s">
        <v>32</v>
      </c>
      <c r="BK252" s="17" t="s">
        <v>32</v>
      </c>
      <c r="BL252" s="17" t="s">
        <v>32</v>
      </c>
      <c r="BM252" s="17" t="n">
        <f aca="false">SUM(V252:BL252)</f>
        <v>34</v>
      </c>
      <c r="BN252" s="17" t="n">
        <f aca="false">IF(BM252&lt;1,0,(SUM(V252:BL252))/((43-(COUNTIF(V252:BL252,"N/A")))))</f>
        <v>3.77777777777778</v>
      </c>
      <c r="BO252" s="17"/>
      <c r="BP252" s="17"/>
      <c r="BQ252" s="17"/>
    </row>
    <row r="253" customFormat="false" ht="12.75" hidden="false" customHeight="false" outlineLevel="0" collapsed="false">
      <c r="A253" s="75" t="s">
        <v>835</v>
      </c>
      <c r="B253" s="72" t="s">
        <v>837</v>
      </c>
      <c r="C253" s="73" t="s">
        <v>1593</v>
      </c>
      <c r="D253" s="73" t="s">
        <v>1609</v>
      </c>
      <c r="E253" s="73" t="s">
        <v>1594</v>
      </c>
      <c r="F253" s="73" t="s">
        <v>1609</v>
      </c>
      <c r="G253" s="73" t="s">
        <v>1609</v>
      </c>
      <c r="H253" s="73" t="s">
        <v>32</v>
      </c>
      <c r="I253" s="73" t="s">
        <v>32</v>
      </c>
      <c r="J253" s="73" t="s">
        <v>32</v>
      </c>
      <c r="K253" s="73" t="s">
        <v>32</v>
      </c>
      <c r="L253" s="73" t="s">
        <v>32</v>
      </c>
      <c r="M253" s="73" t="s">
        <v>32</v>
      </c>
      <c r="N253" s="73" t="s">
        <v>32</v>
      </c>
      <c r="O253" s="73" t="s">
        <v>32</v>
      </c>
      <c r="P253" s="73" t="s">
        <v>32</v>
      </c>
      <c r="Q253" s="17" t="s">
        <v>32</v>
      </c>
      <c r="R253" s="17" t="s">
        <v>32</v>
      </c>
      <c r="S253" s="17" t="s">
        <v>32</v>
      </c>
      <c r="T253" s="17" t="s">
        <v>32</v>
      </c>
      <c r="U253" s="51" t="s">
        <v>32</v>
      </c>
      <c r="V253" s="73" t="n">
        <v>5</v>
      </c>
      <c r="W253" s="73" t="s">
        <v>32</v>
      </c>
      <c r="X253" s="73" t="s">
        <v>32</v>
      </c>
      <c r="Y253" s="73" t="s">
        <v>32</v>
      </c>
      <c r="Z253" s="73" t="n">
        <v>0</v>
      </c>
      <c r="AA253" s="73" t="s">
        <v>32</v>
      </c>
      <c r="AB253" s="73" t="s">
        <v>32</v>
      </c>
      <c r="AC253" s="73" t="s">
        <v>32</v>
      </c>
      <c r="AD253" s="73" t="n">
        <v>0</v>
      </c>
      <c r="AE253" s="73" t="s">
        <v>32</v>
      </c>
      <c r="AF253" s="73" t="s">
        <v>32</v>
      </c>
      <c r="AG253" s="73" t="s">
        <v>32</v>
      </c>
      <c r="AH253" s="73" t="n">
        <v>4</v>
      </c>
      <c r="AI253" s="73" t="s">
        <v>32</v>
      </c>
      <c r="AJ253" s="73" t="s">
        <v>32</v>
      </c>
      <c r="AK253" s="73" t="n">
        <v>5</v>
      </c>
      <c r="AL253" s="73" t="s">
        <v>32</v>
      </c>
      <c r="AM253" s="73" t="s">
        <v>32</v>
      </c>
      <c r="AN253" s="73" t="s">
        <v>32</v>
      </c>
      <c r="AO253" s="73" t="s">
        <v>32</v>
      </c>
      <c r="AP253" s="73" t="s">
        <v>32</v>
      </c>
      <c r="AQ253" s="73" t="s">
        <v>32</v>
      </c>
      <c r="AR253" s="73" t="s">
        <v>32</v>
      </c>
      <c r="AS253" s="73" t="s">
        <v>32</v>
      </c>
      <c r="AT253" s="73" t="s">
        <v>32</v>
      </c>
      <c r="AU253" s="73" t="s">
        <v>32</v>
      </c>
      <c r="AV253" s="73" t="s">
        <v>32</v>
      </c>
      <c r="AW253" s="73" t="s">
        <v>32</v>
      </c>
      <c r="AX253" s="73" t="s">
        <v>32</v>
      </c>
      <c r="AY253" s="73" t="s">
        <v>32</v>
      </c>
      <c r="AZ253" s="73" t="s">
        <v>32</v>
      </c>
      <c r="BA253" s="73" t="s">
        <v>32</v>
      </c>
      <c r="BB253" s="17" t="s">
        <v>32</v>
      </c>
      <c r="BC253" s="17" t="s">
        <v>32</v>
      </c>
      <c r="BD253" s="17" t="s">
        <v>32</v>
      </c>
      <c r="BE253" s="17" t="s">
        <v>32</v>
      </c>
      <c r="BF253" s="17" t="s">
        <v>32</v>
      </c>
      <c r="BG253" s="17" t="s">
        <v>32</v>
      </c>
      <c r="BH253" s="17" t="s">
        <v>32</v>
      </c>
      <c r="BI253" s="17" t="s">
        <v>32</v>
      </c>
      <c r="BJ253" s="17" t="s">
        <v>32</v>
      </c>
      <c r="BK253" s="17" t="s">
        <v>32</v>
      </c>
      <c r="BL253" s="17" t="s">
        <v>32</v>
      </c>
      <c r="BM253" s="17" t="n">
        <f aca="false">SUM(V253:BL253)</f>
        <v>14</v>
      </c>
      <c r="BN253" s="17" t="n">
        <f aca="false">IF(BM253&lt;1,0,(SUM(V253:BL253))/((43-(COUNTIF(V253:BL253,"N/A")))))</f>
        <v>2.8</v>
      </c>
      <c r="BO253" s="17"/>
      <c r="BP253" s="17"/>
      <c r="BQ253" s="17"/>
    </row>
    <row r="254" customFormat="false" ht="12.75" hidden="false" customHeight="false" outlineLevel="0" collapsed="false">
      <c r="A254" s="75" t="s">
        <v>839</v>
      </c>
      <c r="B254" s="72" t="s">
        <v>837</v>
      </c>
      <c r="C254" s="73" t="s">
        <v>1703</v>
      </c>
      <c r="D254" s="73" t="s">
        <v>32</v>
      </c>
      <c r="E254" s="73" t="s">
        <v>32</v>
      </c>
      <c r="F254" s="73" t="s">
        <v>32</v>
      </c>
      <c r="G254" s="73" t="s">
        <v>32</v>
      </c>
      <c r="H254" s="73" t="s">
        <v>32</v>
      </c>
      <c r="I254" s="73" t="s">
        <v>32</v>
      </c>
      <c r="J254" s="73" t="s">
        <v>32</v>
      </c>
      <c r="K254" s="73" t="s">
        <v>32</v>
      </c>
      <c r="L254" s="73" t="s">
        <v>32</v>
      </c>
      <c r="M254" s="73" t="s">
        <v>32</v>
      </c>
      <c r="N254" s="73" t="s">
        <v>32</v>
      </c>
      <c r="O254" s="73" t="s">
        <v>32</v>
      </c>
      <c r="P254" s="73" t="s">
        <v>32</v>
      </c>
      <c r="Q254" s="17" t="s">
        <v>32</v>
      </c>
      <c r="R254" s="17" t="s">
        <v>32</v>
      </c>
      <c r="S254" s="17" t="s">
        <v>32</v>
      </c>
      <c r="T254" s="17" t="s">
        <v>32</v>
      </c>
      <c r="U254" s="51" t="s">
        <v>32</v>
      </c>
      <c r="V254" s="73" t="s">
        <v>1712</v>
      </c>
      <c r="W254" s="73" t="s">
        <v>1712</v>
      </c>
      <c r="X254" s="73" t="s">
        <v>32</v>
      </c>
      <c r="Y254" s="73" t="s">
        <v>32</v>
      </c>
      <c r="Z254" s="73" t="s">
        <v>32</v>
      </c>
      <c r="AA254" s="73" t="s">
        <v>32</v>
      </c>
      <c r="AB254" s="73" t="s">
        <v>32</v>
      </c>
      <c r="AC254" s="73" t="s">
        <v>32</v>
      </c>
      <c r="AD254" s="73" t="s">
        <v>32</v>
      </c>
      <c r="AE254" s="73" t="s">
        <v>32</v>
      </c>
      <c r="AF254" s="73" t="s">
        <v>32</v>
      </c>
      <c r="AG254" s="73" t="s">
        <v>32</v>
      </c>
      <c r="AH254" s="73" t="s">
        <v>32</v>
      </c>
      <c r="AI254" s="73" t="s">
        <v>32</v>
      </c>
      <c r="AJ254" s="73" t="s">
        <v>32</v>
      </c>
      <c r="AK254" s="73" t="s">
        <v>32</v>
      </c>
      <c r="AL254" s="73" t="s">
        <v>32</v>
      </c>
      <c r="AM254" s="73" t="s">
        <v>32</v>
      </c>
      <c r="AN254" s="73" t="s">
        <v>32</v>
      </c>
      <c r="AO254" s="73" t="s">
        <v>32</v>
      </c>
      <c r="AP254" s="73" t="s">
        <v>32</v>
      </c>
      <c r="AQ254" s="73" t="s">
        <v>32</v>
      </c>
      <c r="AR254" s="73" t="s">
        <v>32</v>
      </c>
      <c r="AS254" s="73" t="s">
        <v>32</v>
      </c>
      <c r="AT254" s="73" t="s">
        <v>32</v>
      </c>
      <c r="AU254" s="73" t="s">
        <v>32</v>
      </c>
      <c r="AV254" s="73" t="s">
        <v>32</v>
      </c>
      <c r="AW254" s="73" t="s">
        <v>32</v>
      </c>
      <c r="AX254" s="73" t="s">
        <v>32</v>
      </c>
      <c r="AY254" s="73" t="s">
        <v>32</v>
      </c>
      <c r="AZ254" s="73" t="s">
        <v>32</v>
      </c>
      <c r="BA254" s="73" t="s">
        <v>32</v>
      </c>
      <c r="BB254" s="17" t="s">
        <v>32</v>
      </c>
      <c r="BC254" s="17" t="s">
        <v>32</v>
      </c>
      <c r="BD254" s="17" t="s">
        <v>32</v>
      </c>
      <c r="BE254" s="17" t="s">
        <v>32</v>
      </c>
      <c r="BF254" s="17" t="s">
        <v>32</v>
      </c>
      <c r="BG254" s="17" t="s">
        <v>32</v>
      </c>
      <c r="BH254" s="17" t="s">
        <v>32</v>
      </c>
      <c r="BI254" s="17" t="s">
        <v>32</v>
      </c>
      <c r="BJ254" s="17" t="s">
        <v>32</v>
      </c>
      <c r="BK254" s="17" t="s">
        <v>32</v>
      </c>
      <c r="BL254" s="17" t="s">
        <v>32</v>
      </c>
      <c r="BM254" s="17" t="n">
        <f aca="false">SUM(V254:BL254)</f>
        <v>0</v>
      </c>
      <c r="BN254" s="17" t="n">
        <f aca="false">IF(BM254&lt;1,0,(SUM(V254:BL254))/((43-(COUNTIF(V254:BL254,"N/A")))))</f>
        <v>0</v>
      </c>
      <c r="BO254" s="17"/>
      <c r="BP254" s="17"/>
      <c r="BQ254" s="17"/>
    </row>
    <row r="255" customFormat="false" ht="12.75" hidden="false" customHeight="false" outlineLevel="0" collapsed="false">
      <c r="A255" s="75" t="s">
        <v>845</v>
      </c>
      <c r="B255" s="72" t="s">
        <v>816</v>
      </c>
      <c r="C255" s="73" t="s">
        <v>1586</v>
      </c>
      <c r="D255" s="73" t="s">
        <v>1594</v>
      </c>
      <c r="E255" s="73" t="s">
        <v>1594</v>
      </c>
      <c r="F255" s="73" t="s">
        <v>1586</v>
      </c>
      <c r="G255" s="73" t="s">
        <v>1597</v>
      </c>
      <c r="H255" s="73" t="s">
        <v>1607</v>
      </c>
      <c r="I255" s="73" t="s">
        <v>1594</v>
      </c>
      <c r="J255" s="73" t="s">
        <v>32</v>
      </c>
      <c r="K255" s="73" t="s">
        <v>32</v>
      </c>
      <c r="L255" s="73" t="s">
        <v>32</v>
      </c>
      <c r="M255" s="73" t="s">
        <v>32</v>
      </c>
      <c r="N255" s="73" t="s">
        <v>32</v>
      </c>
      <c r="O255" s="73" t="s">
        <v>32</v>
      </c>
      <c r="P255" s="73" t="s">
        <v>32</v>
      </c>
      <c r="Q255" s="17" t="s">
        <v>32</v>
      </c>
      <c r="R255" s="17" t="s">
        <v>32</v>
      </c>
      <c r="S255" s="17" t="s">
        <v>32</v>
      </c>
      <c r="T255" s="17" t="s">
        <v>32</v>
      </c>
      <c r="U255" s="51" t="s">
        <v>32</v>
      </c>
      <c r="V255" s="73" t="n">
        <v>3</v>
      </c>
      <c r="W255" s="73" t="s">
        <v>32</v>
      </c>
      <c r="X255" s="73" t="s">
        <v>32</v>
      </c>
      <c r="Y255" s="73" t="s">
        <v>32</v>
      </c>
      <c r="Z255" s="73" t="n">
        <v>5</v>
      </c>
      <c r="AA255" s="73" t="s">
        <v>32</v>
      </c>
      <c r="AB255" s="73" t="s">
        <v>32</v>
      </c>
      <c r="AC255" s="73" t="s">
        <v>32</v>
      </c>
      <c r="AD255" s="73" t="n">
        <v>5</v>
      </c>
      <c r="AE255" s="73" t="s">
        <v>32</v>
      </c>
      <c r="AF255" s="73" t="s">
        <v>32</v>
      </c>
      <c r="AG255" s="73" t="s">
        <v>32</v>
      </c>
      <c r="AH255" s="73" t="n">
        <v>4</v>
      </c>
      <c r="AI255" s="73" t="s">
        <v>32</v>
      </c>
      <c r="AJ255" s="73" t="s">
        <v>32</v>
      </c>
      <c r="AK255" s="73" t="n">
        <v>4</v>
      </c>
      <c r="AL255" s="73" t="s">
        <v>32</v>
      </c>
      <c r="AM255" s="73" t="s">
        <v>32</v>
      </c>
      <c r="AN255" s="73" t="n">
        <v>0</v>
      </c>
      <c r="AO255" s="73" t="s">
        <v>32</v>
      </c>
      <c r="AP255" s="73" t="s">
        <v>32</v>
      </c>
      <c r="AQ255" s="73" t="n">
        <v>3</v>
      </c>
      <c r="AR255" s="73" t="s">
        <v>32</v>
      </c>
      <c r="AS255" s="73" t="s">
        <v>32</v>
      </c>
      <c r="AT255" s="73" t="s">
        <v>32</v>
      </c>
      <c r="AU255" s="73" t="s">
        <v>32</v>
      </c>
      <c r="AV255" s="73" t="s">
        <v>32</v>
      </c>
      <c r="AW255" s="73" t="s">
        <v>32</v>
      </c>
      <c r="AX255" s="73" t="s">
        <v>32</v>
      </c>
      <c r="AY255" s="73" t="s">
        <v>32</v>
      </c>
      <c r="AZ255" s="73" t="s">
        <v>32</v>
      </c>
      <c r="BA255" s="73" t="s">
        <v>32</v>
      </c>
      <c r="BB255" s="17" t="s">
        <v>32</v>
      </c>
      <c r="BC255" s="17" t="s">
        <v>32</v>
      </c>
      <c r="BD255" s="17" t="s">
        <v>32</v>
      </c>
      <c r="BE255" s="17" t="s">
        <v>32</v>
      </c>
      <c r="BF255" s="17" t="s">
        <v>32</v>
      </c>
      <c r="BG255" s="17" t="s">
        <v>32</v>
      </c>
      <c r="BH255" s="17" t="s">
        <v>32</v>
      </c>
      <c r="BI255" s="17" t="s">
        <v>32</v>
      </c>
      <c r="BJ255" s="17" t="s">
        <v>32</v>
      </c>
      <c r="BK255" s="17" t="s">
        <v>32</v>
      </c>
      <c r="BL255" s="17" t="s">
        <v>32</v>
      </c>
      <c r="BM255" s="17" t="n">
        <f aca="false">SUM(V255:BL255)</f>
        <v>24</v>
      </c>
      <c r="BN255" s="17" t="n">
        <f aca="false">IF(BM255&lt;1,0,(SUM(V255:BL255))/((43-(COUNTIF(V255:BL255,"N/A")))))</f>
        <v>3.42857142857143</v>
      </c>
      <c r="BO255" s="17"/>
      <c r="BP255" s="17"/>
      <c r="BQ255" s="17"/>
    </row>
    <row r="256" customFormat="false" ht="12.75" hidden="false" customHeight="false" outlineLevel="0" collapsed="false">
      <c r="A256" s="75" t="s">
        <v>849</v>
      </c>
      <c r="B256" s="72" t="s">
        <v>816</v>
      </c>
      <c r="C256" s="73" t="s">
        <v>1594</v>
      </c>
      <c r="D256" s="73" t="s">
        <v>1601</v>
      </c>
      <c r="E256" s="73" t="s">
        <v>1594</v>
      </c>
      <c r="F256" s="73" t="s">
        <v>1587</v>
      </c>
      <c r="G256" s="73" t="s">
        <v>1607</v>
      </c>
      <c r="H256" s="73" t="s">
        <v>32</v>
      </c>
      <c r="I256" s="73" t="s">
        <v>32</v>
      </c>
      <c r="J256" s="73" t="s">
        <v>32</v>
      </c>
      <c r="K256" s="73" t="s">
        <v>32</v>
      </c>
      <c r="L256" s="73" t="s">
        <v>32</v>
      </c>
      <c r="M256" s="73" t="s">
        <v>32</v>
      </c>
      <c r="N256" s="73" t="s">
        <v>32</v>
      </c>
      <c r="O256" s="73" t="s">
        <v>32</v>
      </c>
      <c r="P256" s="73" t="s">
        <v>32</v>
      </c>
      <c r="Q256" s="17" t="s">
        <v>32</v>
      </c>
      <c r="R256" s="17" t="s">
        <v>32</v>
      </c>
      <c r="S256" s="17" t="s">
        <v>32</v>
      </c>
      <c r="T256" s="17" t="s">
        <v>32</v>
      </c>
      <c r="U256" s="51" t="s">
        <v>32</v>
      </c>
      <c r="V256" s="73" t="n">
        <v>5</v>
      </c>
      <c r="W256" s="73" t="s">
        <v>32</v>
      </c>
      <c r="X256" s="73" t="s">
        <v>32</v>
      </c>
      <c r="Y256" s="73" t="s">
        <v>32</v>
      </c>
      <c r="Z256" s="73" t="n">
        <v>0</v>
      </c>
      <c r="AA256" s="73" t="s">
        <v>32</v>
      </c>
      <c r="AB256" s="73" t="s">
        <v>32</v>
      </c>
      <c r="AC256" s="73" t="s">
        <v>32</v>
      </c>
      <c r="AD256" s="73" t="n">
        <v>0</v>
      </c>
      <c r="AE256" s="73" t="s">
        <v>32</v>
      </c>
      <c r="AF256" s="73" t="s">
        <v>32</v>
      </c>
      <c r="AG256" s="73" t="s">
        <v>32</v>
      </c>
      <c r="AH256" s="73" t="n">
        <v>0</v>
      </c>
      <c r="AI256" s="73" t="s">
        <v>32</v>
      </c>
      <c r="AJ256" s="73" t="s">
        <v>32</v>
      </c>
      <c r="AK256" s="73" t="n">
        <v>0</v>
      </c>
      <c r="AL256" s="73" t="s">
        <v>32</v>
      </c>
      <c r="AM256" s="73" t="s">
        <v>32</v>
      </c>
      <c r="AN256" s="73" t="s">
        <v>32</v>
      </c>
      <c r="AO256" s="73" t="s">
        <v>32</v>
      </c>
      <c r="AP256" s="73" t="s">
        <v>32</v>
      </c>
      <c r="AQ256" s="73" t="s">
        <v>32</v>
      </c>
      <c r="AR256" s="73" t="s">
        <v>32</v>
      </c>
      <c r="AS256" s="73" t="s">
        <v>32</v>
      </c>
      <c r="AT256" s="73" t="s">
        <v>32</v>
      </c>
      <c r="AU256" s="73" t="s">
        <v>32</v>
      </c>
      <c r="AV256" s="73" t="s">
        <v>32</v>
      </c>
      <c r="AW256" s="73" t="s">
        <v>32</v>
      </c>
      <c r="AX256" s="73" t="s">
        <v>32</v>
      </c>
      <c r="AY256" s="73" t="s">
        <v>32</v>
      </c>
      <c r="AZ256" s="73" t="s">
        <v>32</v>
      </c>
      <c r="BA256" s="73" t="s">
        <v>32</v>
      </c>
      <c r="BB256" s="17" t="s">
        <v>32</v>
      </c>
      <c r="BC256" s="17" t="s">
        <v>32</v>
      </c>
      <c r="BD256" s="17" t="s">
        <v>32</v>
      </c>
      <c r="BE256" s="17" t="s">
        <v>32</v>
      </c>
      <c r="BF256" s="17" t="s">
        <v>32</v>
      </c>
      <c r="BG256" s="17" t="s">
        <v>32</v>
      </c>
      <c r="BH256" s="17" t="s">
        <v>32</v>
      </c>
      <c r="BI256" s="17" t="s">
        <v>32</v>
      </c>
      <c r="BJ256" s="17" t="s">
        <v>32</v>
      </c>
      <c r="BK256" s="17" t="s">
        <v>32</v>
      </c>
      <c r="BL256" s="17" t="s">
        <v>32</v>
      </c>
      <c r="BM256" s="17" t="n">
        <f aca="false">SUM(V256:BL256)</f>
        <v>5</v>
      </c>
      <c r="BN256" s="17" t="n">
        <f aca="false">IF(BM256&lt;1,0,(SUM(V256:BL256))/((43-(COUNTIF(V256:BL256,"N/A")))))</f>
        <v>1</v>
      </c>
      <c r="BO256" s="17"/>
      <c r="BP256" s="17"/>
      <c r="BQ256" s="17"/>
    </row>
    <row r="257" customFormat="false" ht="12.75" hidden="false" customHeight="false" outlineLevel="0" collapsed="false">
      <c r="A257" s="75" t="s">
        <v>853</v>
      </c>
      <c r="B257" s="72" t="s">
        <v>837</v>
      </c>
      <c r="C257" s="73" t="s">
        <v>1702</v>
      </c>
      <c r="D257" s="73" t="s">
        <v>1587</v>
      </c>
      <c r="E257" s="73" t="s">
        <v>32</v>
      </c>
      <c r="F257" s="73" t="s">
        <v>32</v>
      </c>
      <c r="G257" s="73" t="s">
        <v>32</v>
      </c>
      <c r="H257" s="73" t="s">
        <v>32</v>
      </c>
      <c r="I257" s="73" t="s">
        <v>32</v>
      </c>
      <c r="J257" s="73" t="s">
        <v>32</v>
      </c>
      <c r="K257" s="73" t="s">
        <v>32</v>
      </c>
      <c r="L257" s="73" t="s">
        <v>32</v>
      </c>
      <c r="M257" s="73" t="s">
        <v>32</v>
      </c>
      <c r="N257" s="73" t="s">
        <v>32</v>
      </c>
      <c r="O257" s="73" t="s">
        <v>32</v>
      </c>
      <c r="P257" s="73" t="s">
        <v>32</v>
      </c>
      <c r="Q257" s="17" t="s">
        <v>32</v>
      </c>
      <c r="R257" s="17" t="s">
        <v>32</v>
      </c>
      <c r="S257" s="17" t="s">
        <v>32</v>
      </c>
      <c r="T257" s="17" t="s">
        <v>32</v>
      </c>
      <c r="U257" s="51" t="s">
        <v>32</v>
      </c>
      <c r="V257" s="73" t="s">
        <v>1716</v>
      </c>
      <c r="W257" s="73" t="s">
        <v>32</v>
      </c>
      <c r="X257" s="73" t="s">
        <v>32</v>
      </c>
      <c r="Y257" s="73" t="s">
        <v>32</v>
      </c>
      <c r="Z257" s="73" t="n">
        <v>1</v>
      </c>
      <c r="AA257" s="73" t="s">
        <v>32</v>
      </c>
      <c r="AB257" s="73" t="s">
        <v>32</v>
      </c>
      <c r="AC257" s="73" t="s">
        <v>32</v>
      </c>
      <c r="AD257" s="73" t="s">
        <v>32</v>
      </c>
      <c r="AE257" s="73" t="s">
        <v>32</v>
      </c>
      <c r="AF257" s="73" t="s">
        <v>32</v>
      </c>
      <c r="AG257" s="73" t="s">
        <v>32</v>
      </c>
      <c r="AH257" s="73" t="s">
        <v>32</v>
      </c>
      <c r="AI257" s="73" t="s">
        <v>32</v>
      </c>
      <c r="AJ257" s="73" t="s">
        <v>32</v>
      </c>
      <c r="AK257" s="73" t="s">
        <v>32</v>
      </c>
      <c r="AL257" s="73" t="s">
        <v>32</v>
      </c>
      <c r="AM257" s="73" t="s">
        <v>32</v>
      </c>
      <c r="AN257" s="73" t="s">
        <v>32</v>
      </c>
      <c r="AO257" s="73" t="s">
        <v>32</v>
      </c>
      <c r="AP257" s="73" t="s">
        <v>32</v>
      </c>
      <c r="AQ257" s="73" t="s">
        <v>32</v>
      </c>
      <c r="AR257" s="73" t="s">
        <v>32</v>
      </c>
      <c r="AS257" s="73" t="s">
        <v>32</v>
      </c>
      <c r="AT257" s="73" t="s">
        <v>32</v>
      </c>
      <c r="AU257" s="73" t="s">
        <v>32</v>
      </c>
      <c r="AV257" s="73" t="s">
        <v>32</v>
      </c>
      <c r="AW257" s="73" t="s">
        <v>32</v>
      </c>
      <c r="AX257" s="73" t="s">
        <v>32</v>
      </c>
      <c r="AY257" s="73" t="s">
        <v>32</v>
      </c>
      <c r="AZ257" s="73" t="s">
        <v>32</v>
      </c>
      <c r="BA257" s="73" t="s">
        <v>32</v>
      </c>
      <c r="BB257" s="17" t="s">
        <v>32</v>
      </c>
      <c r="BC257" s="17" t="s">
        <v>32</v>
      </c>
      <c r="BD257" s="17" t="s">
        <v>32</v>
      </c>
      <c r="BE257" s="17" t="s">
        <v>32</v>
      </c>
      <c r="BF257" s="17" t="s">
        <v>32</v>
      </c>
      <c r="BG257" s="17" t="s">
        <v>32</v>
      </c>
      <c r="BH257" s="17" t="s">
        <v>32</v>
      </c>
      <c r="BI257" s="17" t="s">
        <v>32</v>
      </c>
      <c r="BJ257" s="17" t="s">
        <v>32</v>
      </c>
      <c r="BK257" s="17" t="s">
        <v>32</v>
      </c>
      <c r="BL257" s="17" t="s">
        <v>32</v>
      </c>
      <c r="BM257" s="17" t="n">
        <f aca="false">SUM(V257:BL257)</f>
        <v>1</v>
      </c>
      <c r="BN257" s="17" t="n">
        <f aca="false">IF(BM257&lt;1,0,(SUM(V257:BL257))/((43-(COUNTIF(V257:BL257,"N/A")))))</f>
        <v>0.5</v>
      </c>
      <c r="BO257" s="17"/>
      <c r="BP257" s="17"/>
      <c r="BQ257" s="17"/>
    </row>
    <row r="258" customFormat="false" ht="12.75" hidden="false" customHeight="false" outlineLevel="0" collapsed="false">
      <c r="A258" s="75" t="s">
        <v>857</v>
      </c>
      <c r="B258" s="72" t="s">
        <v>837</v>
      </c>
      <c r="C258" s="73" t="s">
        <v>1723</v>
      </c>
      <c r="D258" s="73" t="s">
        <v>1703</v>
      </c>
      <c r="E258" s="73" t="s">
        <v>1598</v>
      </c>
      <c r="F258" s="73" t="s">
        <v>32</v>
      </c>
      <c r="G258" s="73" t="s">
        <v>32</v>
      </c>
      <c r="H258" s="73" t="s">
        <v>32</v>
      </c>
      <c r="I258" s="73" t="s">
        <v>32</v>
      </c>
      <c r="J258" s="73" t="s">
        <v>32</v>
      </c>
      <c r="K258" s="73" t="s">
        <v>32</v>
      </c>
      <c r="L258" s="73" t="s">
        <v>32</v>
      </c>
      <c r="M258" s="73" t="s">
        <v>32</v>
      </c>
      <c r="N258" s="73" t="s">
        <v>32</v>
      </c>
      <c r="O258" s="73" t="s">
        <v>32</v>
      </c>
      <c r="P258" s="73" t="s">
        <v>32</v>
      </c>
      <c r="Q258" s="17" t="s">
        <v>32</v>
      </c>
      <c r="R258" s="17" t="s">
        <v>32</v>
      </c>
      <c r="S258" s="17" t="s">
        <v>32</v>
      </c>
      <c r="T258" s="17" t="s">
        <v>32</v>
      </c>
      <c r="U258" s="51" t="s">
        <v>32</v>
      </c>
      <c r="V258" s="73" t="n">
        <v>1</v>
      </c>
      <c r="W258" s="73" t="s">
        <v>32</v>
      </c>
      <c r="X258" s="73" t="s">
        <v>32</v>
      </c>
      <c r="Y258" s="73" t="s">
        <v>32</v>
      </c>
      <c r="Z258" s="73" t="n">
        <v>5</v>
      </c>
      <c r="AA258" s="73" t="n">
        <v>5</v>
      </c>
      <c r="AB258" s="73" t="n">
        <v>5</v>
      </c>
      <c r="AC258" s="73" t="s">
        <v>32</v>
      </c>
      <c r="AD258" s="73" t="n">
        <v>0</v>
      </c>
      <c r="AE258" s="73" t="n">
        <v>0</v>
      </c>
      <c r="AF258" s="73" t="s">
        <v>32</v>
      </c>
      <c r="AG258" s="73" t="s">
        <v>32</v>
      </c>
      <c r="AH258" s="73" t="s">
        <v>32</v>
      </c>
      <c r="AI258" s="73" t="s">
        <v>32</v>
      </c>
      <c r="AJ258" s="73" t="s">
        <v>32</v>
      </c>
      <c r="AK258" s="73" t="s">
        <v>32</v>
      </c>
      <c r="AL258" s="73" t="s">
        <v>32</v>
      </c>
      <c r="AM258" s="73" t="s">
        <v>32</v>
      </c>
      <c r="AN258" s="73" t="s">
        <v>32</v>
      </c>
      <c r="AO258" s="73" t="s">
        <v>32</v>
      </c>
      <c r="AP258" s="73" t="s">
        <v>32</v>
      </c>
      <c r="AQ258" s="73" t="s">
        <v>32</v>
      </c>
      <c r="AR258" s="73" t="s">
        <v>32</v>
      </c>
      <c r="AS258" s="73" t="s">
        <v>32</v>
      </c>
      <c r="AT258" s="73" t="s">
        <v>32</v>
      </c>
      <c r="AU258" s="73" t="s">
        <v>32</v>
      </c>
      <c r="AV258" s="73" t="s">
        <v>32</v>
      </c>
      <c r="AW258" s="73" t="s">
        <v>32</v>
      </c>
      <c r="AX258" s="73" t="s">
        <v>32</v>
      </c>
      <c r="AY258" s="73" t="s">
        <v>32</v>
      </c>
      <c r="AZ258" s="73" t="s">
        <v>32</v>
      </c>
      <c r="BA258" s="73" t="s">
        <v>32</v>
      </c>
      <c r="BB258" s="17" t="s">
        <v>32</v>
      </c>
      <c r="BC258" s="17" t="s">
        <v>32</v>
      </c>
      <c r="BD258" s="17" t="s">
        <v>32</v>
      </c>
      <c r="BE258" s="17" t="s">
        <v>32</v>
      </c>
      <c r="BF258" s="17" t="s">
        <v>32</v>
      </c>
      <c r="BG258" s="17" t="s">
        <v>32</v>
      </c>
      <c r="BH258" s="17" t="s">
        <v>32</v>
      </c>
      <c r="BI258" s="17" t="s">
        <v>32</v>
      </c>
      <c r="BJ258" s="17" t="s">
        <v>32</v>
      </c>
      <c r="BK258" s="17" t="s">
        <v>32</v>
      </c>
      <c r="BL258" s="17" t="s">
        <v>32</v>
      </c>
      <c r="BM258" s="17" t="n">
        <f aca="false">SUM(V258:BL258)</f>
        <v>16</v>
      </c>
      <c r="BN258" s="17" t="n">
        <f aca="false">IF(BM258&lt;1,0,(SUM(V258:BL258))/((43-(COUNTIF(V258:BL258,"N/A")))))</f>
        <v>2.66666666666667</v>
      </c>
      <c r="BO258" s="17"/>
      <c r="BP258" s="17"/>
      <c r="BQ258" s="17"/>
    </row>
    <row r="259" customFormat="false" ht="12.75" hidden="false" customHeight="false" outlineLevel="0" collapsed="false">
      <c r="A259" s="75" t="s">
        <v>861</v>
      </c>
      <c r="B259" s="72" t="s">
        <v>837</v>
      </c>
      <c r="C259" s="73" t="s">
        <v>32</v>
      </c>
      <c r="D259" s="73" t="s">
        <v>32</v>
      </c>
      <c r="E259" s="73" t="s">
        <v>32</v>
      </c>
      <c r="F259" s="73" t="s">
        <v>32</v>
      </c>
      <c r="G259" s="73" t="s">
        <v>32</v>
      </c>
      <c r="H259" s="73" t="s">
        <v>32</v>
      </c>
      <c r="I259" s="73" t="s">
        <v>32</v>
      </c>
      <c r="J259" s="73" t="s">
        <v>32</v>
      </c>
      <c r="K259" s="73" t="s">
        <v>32</v>
      </c>
      <c r="L259" s="73" t="s">
        <v>32</v>
      </c>
      <c r="M259" s="73" t="s">
        <v>32</v>
      </c>
      <c r="N259" s="73" t="s">
        <v>32</v>
      </c>
      <c r="O259" s="73" t="s">
        <v>32</v>
      </c>
      <c r="P259" s="73" t="s">
        <v>32</v>
      </c>
      <c r="Q259" s="17" t="s">
        <v>32</v>
      </c>
      <c r="R259" s="17" t="s">
        <v>32</v>
      </c>
      <c r="S259" s="17" t="s">
        <v>32</v>
      </c>
      <c r="T259" s="17" t="s">
        <v>32</v>
      </c>
      <c r="U259" s="51" t="s">
        <v>32</v>
      </c>
      <c r="V259" s="73" t="s">
        <v>32</v>
      </c>
      <c r="W259" s="73" t="s">
        <v>32</v>
      </c>
      <c r="X259" s="73" t="s">
        <v>32</v>
      </c>
      <c r="Y259" s="73" t="s">
        <v>32</v>
      </c>
      <c r="Z259" s="73" t="s">
        <v>32</v>
      </c>
      <c r="AA259" s="73" t="s">
        <v>32</v>
      </c>
      <c r="AB259" s="73" t="s">
        <v>32</v>
      </c>
      <c r="AC259" s="73" t="s">
        <v>32</v>
      </c>
      <c r="AD259" s="73" t="s">
        <v>32</v>
      </c>
      <c r="AE259" s="73" t="s">
        <v>32</v>
      </c>
      <c r="AF259" s="73" t="s">
        <v>32</v>
      </c>
      <c r="AG259" s="73" t="s">
        <v>32</v>
      </c>
      <c r="AH259" s="73" t="s">
        <v>32</v>
      </c>
      <c r="AI259" s="73" t="s">
        <v>32</v>
      </c>
      <c r="AJ259" s="73" t="s">
        <v>32</v>
      </c>
      <c r="AK259" s="73" t="s">
        <v>32</v>
      </c>
      <c r="AL259" s="73" t="s">
        <v>32</v>
      </c>
      <c r="AM259" s="73" t="s">
        <v>32</v>
      </c>
      <c r="AN259" s="73" t="s">
        <v>32</v>
      </c>
      <c r="AO259" s="73" t="s">
        <v>32</v>
      </c>
      <c r="AP259" s="73" t="s">
        <v>32</v>
      </c>
      <c r="AQ259" s="73" t="s">
        <v>32</v>
      </c>
      <c r="AR259" s="73" t="s">
        <v>32</v>
      </c>
      <c r="AS259" s="73" t="s">
        <v>32</v>
      </c>
      <c r="AT259" s="73" t="s">
        <v>32</v>
      </c>
      <c r="AU259" s="73" t="s">
        <v>32</v>
      </c>
      <c r="AV259" s="73" t="s">
        <v>32</v>
      </c>
      <c r="AW259" s="73" t="s">
        <v>32</v>
      </c>
      <c r="AX259" s="73" t="s">
        <v>32</v>
      </c>
      <c r="AY259" s="73" t="s">
        <v>32</v>
      </c>
      <c r="AZ259" s="73" t="s">
        <v>32</v>
      </c>
      <c r="BA259" s="73" t="s">
        <v>32</v>
      </c>
      <c r="BB259" s="17" t="s">
        <v>32</v>
      </c>
      <c r="BC259" s="17" t="s">
        <v>32</v>
      </c>
      <c r="BD259" s="17" t="s">
        <v>32</v>
      </c>
      <c r="BE259" s="17" t="s">
        <v>32</v>
      </c>
      <c r="BF259" s="17" t="s">
        <v>32</v>
      </c>
      <c r="BG259" s="17" t="s">
        <v>32</v>
      </c>
      <c r="BH259" s="17" t="s">
        <v>32</v>
      </c>
      <c r="BI259" s="17" t="s">
        <v>32</v>
      </c>
      <c r="BJ259" s="17" t="s">
        <v>32</v>
      </c>
      <c r="BK259" s="17" t="s">
        <v>32</v>
      </c>
      <c r="BL259" s="17" t="s">
        <v>32</v>
      </c>
      <c r="BM259" s="17" t="n">
        <f aca="false">SUM(V259:BL259)</f>
        <v>0</v>
      </c>
      <c r="BN259" s="17" t="n">
        <f aca="false">IF(BM259&lt;1,0,(SUM(V259:BL259))/((43-(COUNTIF(V259:BL259,"N/A")))))</f>
        <v>0</v>
      </c>
      <c r="BO259" s="17"/>
      <c r="BP259" s="17"/>
      <c r="BQ259" s="17"/>
    </row>
    <row r="260" customFormat="false" ht="12.75" hidden="false" customHeight="false" outlineLevel="0" collapsed="false">
      <c r="A260" s="75" t="s">
        <v>864</v>
      </c>
      <c r="B260" s="72" t="s">
        <v>837</v>
      </c>
      <c r="C260" s="73" t="s">
        <v>32</v>
      </c>
      <c r="D260" s="73" t="s">
        <v>32</v>
      </c>
      <c r="E260" s="73" t="s">
        <v>32</v>
      </c>
      <c r="F260" s="73" t="s">
        <v>32</v>
      </c>
      <c r="G260" s="73" t="s">
        <v>32</v>
      </c>
      <c r="H260" s="73" t="s">
        <v>32</v>
      </c>
      <c r="I260" s="73" t="s">
        <v>32</v>
      </c>
      <c r="J260" s="73" t="s">
        <v>32</v>
      </c>
      <c r="K260" s="73" t="s">
        <v>32</v>
      </c>
      <c r="L260" s="73" t="s">
        <v>32</v>
      </c>
      <c r="M260" s="73" t="s">
        <v>32</v>
      </c>
      <c r="N260" s="73" t="s">
        <v>32</v>
      </c>
      <c r="O260" s="73" t="s">
        <v>32</v>
      </c>
      <c r="P260" s="73" t="s">
        <v>32</v>
      </c>
      <c r="Q260" s="17" t="s">
        <v>32</v>
      </c>
      <c r="R260" s="17" t="s">
        <v>32</v>
      </c>
      <c r="S260" s="17" t="s">
        <v>32</v>
      </c>
      <c r="T260" s="17" t="s">
        <v>32</v>
      </c>
      <c r="U260" s="51" t="s">
        <v>32</v>
      </c>
      <c r="V260" s="73" t="s">
        <v>32</v>
      </c>
      <c r="W260" s="73" t="s">
        <v>32</v>
      </c>
      <c r="X260" s="73" t="s">
        <v>32</v>
      </c>
      <c r="Y260" s="73" t="s">
        <v>32</v>
      </c>
      <c r="Z260" s="73" t="s">
        <v>32</v>
      </c>
      <c r="AA260" s="73" t="s">
        <v>32</v>
      </c>
      <c r="AB260" s="73" t="s">
        <v>32</v>
      </c>
      <c r="AC260" s="73" t="s">
        <v>32</v>
      </c>
      <c r="AD260" s="73" t="s">
        <v>32</v>
      </c>
      <c r="AE260" s="73" t="s">
        <v>32</v>
      </c>
      <c r="AF260" s="73" t="s">
        <v>32</v>
      </c>
      <c r="AG260" s="73" t="s">
        <v>32</v>
      </c>
      <c r="AH260" s="73" t="s">
        <v>32</v>
      </c>
      <c r="AI260" s="73" t="s">
        <v>32</v>
      </c>
      <c r="AJ260" s="73" t="s">
        <v>32</v>
      </c>
      <c r="AK260" s="73" t="s">
        <v>32</v>
      </c>
      <c r="AL260" s="73" t="s">
        <v>32</v>
      </c>
      <c r="AM260" s="73" t="s">
        <v>32</v>
      </c>
      <c r="AN260" s="73" t="s">
        <v>32</v>
      </c>
      <c r="AO260" s="73" t="s">
        <v>32</v>
      </c>
      <c r="AP260" s="73" t="s">
        <v>32</v>
      </c>
      <c r="AQ260" s="73" t="s">
        <v>32</v>
      </c>
      <c r="AR260" s="73" t="s">
        <v>32</v>
      </c>
      <c r="AS260" s="73" t="s">
        <v>32</v>
      </c>
      <c r="AT260" s="73" t="s">
        <v>32</v>
      </c>
      <c r="AU260" s="73" t="s">
        <v>32</v>
      </c>
      <c r="AV260" s="73" t="s">
        <v>32</v>
      </c>
      <c r="AW260" s="73" t="s">
        <v>32</v>
      </c>
      <c r="AX260" s="73" t="s">
        <v>32</v>
      </c>
      <c r="AY260" s="73" t="s">
        <v>32</v>
      </c>
      <c r="AZ260" s="73" t="s">
        <v>32</v>
      </c>
      <c r="BA260" s="73" t="s">
        <v>32</v>
      </c>
      <c r="BB260" s="17" t="s">
        <v>32</v>
      </c>
      <c r="BC260" s="17" t="s">
        <v>32</v>
      </c>
      <c r="BD260" s="17" t="s">
        <v>32</v>
      </c>
      <c r="BE260" s="17" t="s">
        <v>32</v>
      </c>
      <c r="BF260" s="17" t="s">
        <v>32</v>
      </c>
      <c r="BG260" s="17" t="s">
        <v>32</v>
      </c>
      <c r="BH260" s="17" t="s">
        <v>32</v>
      </c>
      <c r="BI260" s="17" t="s">
        <v>32</v>
      </c>
      <c r="BJ260" s="17" t="s">
        <v>32</v>
      </c>
      <c r="BK260" s="17" t="s">
        <v>32</v>
      </c>
      <c r="BL260" s="17" t="s">
        <v>32</v>
      </c>
      <c r="BM260" s="17" t="n">
        <f aca="false">SUM(V260:BL260)</f>
        <v>0</v>
      </c>
      <c r="BN260" s="17" t="n">
        <f aca="false">IF(BM260&lt;1,0,(SUM(V260:BL260))/((43-(COUNTIF(V260:BL260,"N/A")))))</f>
        <v>0</v>
      </c>
      <c r="BO260" s="17"/>
      <c r="BP260" s="17"/>
      <c r="BQ260" s="17"/>
    </row>
    <row r="261" customFormat="false" ht="12.75" hidden="false" customHeight="false" outlineLevel="0" collapsed="false">
      <c r="A261" s="75" t="s">
        <v>866</v>
      </c>
      <c r="B261" s="72" t="s">
        <v>873</v>
      </c>
      <c r="C261" s="73" t="s">
        <v>1607</v>
      </c>
      <c r="D261" s="73" t="s">
        <v>1607</v>
      </c>
      <c r="E261" s="73" t="s">
        <v>1611</v>
      </c>
      <c r="F261" s="73" t="s">
        <v>1607</v>
      </c>
      <c r="G261" s="73" t="s">
        <v>1602</v>
      </c>
      <c r="H261" s="73" t="s">
        <v>1591</v>
      </c>
      <c r="I261" s="73" t="s">
        <v>1607</v>
      </c>
      <c r="J261" s="73" t="s">
        <v>1593</v>
      </c>
      <c r="K261" s="73" t="s">
        <v>1591</v>
      </c>
      <c r="L261" s="73" t="s">
        <v>1606</v>
      </c>
      <c r="M261" s="73" t="s">
        <v>32</v>
      </c>
      <c r="N261" s="73" t="s">
        <v>32</v>
      </c>
      <c r="O261" s="73" t="s">
        <v>32</v>
      </c>
      <c r="P261" s="73" t="s">
        <v>32</v>
      </c>
      <c r="Q261" s="17" t="s">
        <v>32</v>
      </c>
      <c r="R261" s="17" t="s">
        <v>32</v>
      </c>
      <c r="S261" s="17" t="s">
        <v>32</v>
      </c>
      <c r="T261" s="17" t="s">
        <v>32</v>
      </c>
      <c r="U261" s="51" t="s">
        <v>32</v>
      </c>
      <c r="V261" s="73" t="n">
        <v>0</v>
      </c>
      <c r="W261" s="73" t="s">
        <v>32</v>
      </c>
      <c r="X261" s="73" t="s">
        <v>32</v>
      </c>
      <c r="Y261" s="73" t="s">
        <v>32</v>
      </c>
      <c r="Z261" s="73" t="n">
        <v>0</v>
      </c>
      <c r="AA261" s="73" t="n">
        <v>0</v>
      </c>
      <c r="AB261" s="73" t="s">
        <v>32</v>
      </c>
      <c r="AC261" s="73" t="s">
        <v>32</v>
      </c>
      <c r="AD261" s="73" t="n">
        <v>5</v>
      </c>
      <c r="AE261" s="73" t="s">
        <v>32</v>
      </c>
      <c r="AF261" s="73" t="s">
        <v>32</v>
      </c>
      <c r="AG261" s="73" t="s">
        <v>32</v>
      </c>
      <c r="AH261" s="73" t="n">
        <v>0</v>
      </c>
      <c r="AI261" s="73" t="s">
        <v>32</v>
      </c>
      <c r="AJ261" s="73" t="s">
        <v>32</v>
      </c>
      <c r="AK261" s="73" t="n">
        <v>0</v>
      </c>
      <c r="AL261" s="73" t="s">
        <v>32</v>
      </c>
      <c r="AM261" s="73" t="s">
        <v>32</v>
      </c>
      <c r="AN261" s="73" t="n">
        <v>0</v>
      </c>
      <c r="AO261" s="73" t="s">
        <v>32</v>
      </c>
      <c r="AP261" s="73" t="s">
        <v>32</v>
      </c>
      <c r="AQ261" s="73" t="n">
        <v>0</v>
      </c>
      <c r="AR261" s="73" t="s">
        <v>32</v>
      </c>
      <c r="AS261" s="73" t="s">
        <v>32</v>
      </c>
      <c r="AT261" s="73" t="s">
        <v>32</v>
      </c>
      <c r="AU261" s="73" t="n">
        <v>0</v>
      </c>
      <c r="AV261" s="73" t="s">
        <v>32</v>
      </c>
      <c r="AW261" s="73" t="n">
        <v>0</v>
      </c>
      <c r="AX261" s="73" t="s">
        <v>32</v>
      </c>
      <c r="AY261" s="73" t="s">
        <v>32</v>
      </c>
      <c r="AZ261" s="73" t="n">
        <v>0</v>
      </c>
      <c r="BA261" s="73" t="n">
        <v>0</v>
      </c>
      <c r="BB261" s="17" t="s">
        <v>32</v>
      </c>
      <c r="BC261" s="17" t="s">
        <v>32</v>
      </c>
      <c r="BD261" s="17" t="s">
        <v>32</v>
      </c>
      <c r="BE261" s="17" t="s">
        <v>32</v>
      </c>
      <c r="BF261" s="17" t="s">
        <v>32</v>
      </c>
      <c r="BG261" s="17" t="s">
        <v>32</v>
      </c>
      <c r="BH261" s="17" t="s">
        <v>32</v>
      </c>
      <c r="BI261" s="17" t="s">
        <v>32</v>
      </c>
      <c r="BJ261" s="17" t="s">
        <v>32</v>
      </c>
      <c r="BK261" s="17" t="s">
        <v>32</v>
      </c>
      <c r="BL261" s="17" t="s">
        <v>32</v>
      </c>
      <c r="BM261" s="17" t="n">
        <f aca="false">SUM(V261:BL261)</f>
        <v>5</v>
      </c>
      <c r="BN261" s="17" t="n">
        <f aca="false">IF(BM261&lt;1,0,(SUM(V261:BL261))/((43-(COUNTIF(V261:BL261,"N/A")))))</f>
        <v>0.416666666666667</v>
      </c>
      <c r="BO261" s="17"/>
      <c r="BP261" s="17"/>
      <c r="BQ261" s="17"/>
    </row>
    <row r="262" customFormat="false" ht="12.75" hidden="false" customHeight="false" outlineLevel="0" collapsed="false">
      <c r="A262" s="75" t="s">
        <v>871</v>
      </c>
      <c r="B262" s="72" t="s">
        <v>873</v>
      </c>
      <c r="C262" s="73" t="s">
        <v>1587</v>
      </c>
      <c r="D262" s="73" t="s">
        <v>1720</v>
      </c>
      <c r="E262" s="73" t="s">
        <v>1587</v>
      </c>
      <c r="F262" s="73" t="s">
        <v>1594</v>
      </c>
      <c r="G262" s="73" t="s">
        <v>1609</v>
      </c>
      <c r="H262" s="73" t="s">
        <v>1607</v>
      </c>
      <c r="I262" s="73" t="s">
        <v>1607</v>
      </c>
      <c r="J262" s="73" t="s">
        <v>1607</v>
      </c>
      <c r="K262" s="73" t="s">
        <v>1587</v>
      </c>
      <c r="L262" s="73" t="s">
        <v>1607</v>
      </c>
      <c r="M262" s="73" t="s">
        <v>32</v>
      </c>
      <c r="N262" s="73" t="s">
        <v>32</v>
      </c>
      <c r="O262" s="73" t="s">
        <v>32</v>
      </c>
      <c r="P262" s="73" t="s">
        <v>32</v>
      </c>
      <c r="Q262" s="17" t="s">
        <v>32</v>
      </c>
      <c r="R262" s="17" t="s">
        <v>32</v>
      </c>
      <c r="S262" s="17" t="s">
        <v>32</v>
      </c>
      <c r="T262" s="17" t="s">
        <v>32</v>
      </c>
      <c r="U262" s="51" t="s">
        <v>32</v>
      </c>
      <c r="V262" s="73" t="n">
        <v>3</v>
      </c>
      <c r="W262" s="73" t="n">
        <v>3</v>
      </c>
      <c r="X262" s="73" t="s">
        <v>32</v>
      </c>
      <c r="Y262" s="73" t="s">
        <v>32</v>
      </c>
      <c r="Z262" s="73" t="n">
        <v>0</v>
      </c>
      <c r="AA262" s="73" t="s">
        <v>32</v>
      </c>
      <c r="AB262" s="73" t="s">
        <v>32</v>
      </c>
      <c r="AC262" s="73" t="s">
        <v>32</v>
      </c>
      <c r="AD262" s="73" t="n">
        <v>2</v>
      </c>
      <c r="AE262" s="73" t="s">
        <v>32</v>
      </c>
      <c r="AF262" s="73" t="s">
        <v>32</v>
      </c>
      <c r="AG262" s="73" t="s">
        <v>32</v>
      </c>
      <c r="AH262" s="73" t="n">
        <v>4</v>
      </c>
      <c r="AI262" s="73" t="s">
        <v>32</v>
      </c>
      <c r="AJ262" s="73" t="s">
        <v>32</v>
      </c>
      <c r="AK262" s="73" t="n">
        <v>0</v>
      </c>
      <c r="AL262" s="73" t="s">
        <v>32</v>
      </c>
      <c r="AM262" s="73" t="s">
        <v>32</v>
      </c>
      <c r="AN262" s="73" t="n">
        <v>0</v>
      </c>
      <c r="AO262" s="73" t="s">
        <v>32</v>
      </c>
      <c r="AP262" s="73" t="s">
        <v>32</v>
      </c>
      <c r="AQ262" s="73" t="n">
        <v>0</v>
      </c>
      <c r="AR262" s="73" t="s">
        <v>32</v>
      </c>
      <c r="AS262" s="73" t="s">
        <v>32</v>
      </c>
      <c r="AT262" s="73" t="s">
        <v>32</v>
      </c>
      <c r="AU262" s="73" t="n">
        <v>0</v>
      </c>
      <c r="AV262" s="73" t="s">
        <v>32</v>
      </c>
      <c r="AW262" s="73" t="n">
        <v>0</v>
      </c>
      <c r="AX262" s="73" t="s">
        <v>32</v>
      </c>
      <c r="AY262" s="73" t="s">
        <v>32</v>
      </c>
      <c r="AZ262" s="73" t="n">
        <v>0</v>
      </c>
      <c r="BA262" s="73" t="s">
        <v>32</v>
      </c>
      <c r="BB262" s="17" t="s">
        <v>32</v>
      </c>
      <c r="BC262" s="17" t="s">
        <v>32</v>
      </c>
      <c r="BD262" s="17" t="s">
        <v>32</v>
      </c>
      <c r="BE262" s="17" t="s">
        <v>32</v>
      </c>
      <c r="BF262" s="17" t="s">
        <v>32</v>
      </c>
      <c r="BG262" s="17" t="s">
        <v>32</v>
      </c>
      <c r="BH262" s="17" t="s">
        <v>32</v>
      </c>
      <c r="BI262" s="17" t="s">
        <v>32</v>
      </c>
      <c r="BJ262" s="17" t="s">
        <v>32</v>
      </c>
      <c r="BK262" s="17" t="s">
        <v>32</v>
      </c>
      <c r="BL262" s="17" t="s">
        <v>32</v>
      </c>
      <c r="BM262" s="17" t="n">
        <f aca="false">SUM(V262:BL262)</f>
        <v>12</v>
      </c>
      <c r="BN262" s="17" t="n">
        <f aca="false">IF(BM262&lt;1,0,(SUM(V262:BL262))/((43-(COUNTIF(V262:BL262,"N/A")))))</f>
        <v>1.09090909090909</v>
      </c>
      <c r="BO262" s="17"/>
      <c r="BP262" s="17"/>
      <c r="BQ262" s="17"/>
    </row>
    <row r="263" customFormat="false" ht="12.75" hidden="false" customHeight="false" outlineLevel="0" collapsed="false">
      <c r="A263" s="75" t="s">
        <v>876</v>
      </c>
      <c r="B263" s="72" t="s">
        <v>878</v>
      </c>
      <c r="C263" s="73" t="s">
        <v>32</v>
      </c>
      <c r="D263" s="73" t="s">
        <v>32</v>
      </c>
      <c r="E263" s="73" t="s">
        <v>32</v>
      </c>
      <c r="F263" s="73" t="s">
        <v>32</v>
      </c>
      <c r="G263" s="73" t="s">
        <v>32</v>
      </c>
      <c r="H263" s="73" t="s">
        <v>32</v>
      </c>
      <c r="I263" s="73" t="s">
        <v>32</v>
      </c>
      <c r="J263" s="73" t="s">
        <v>32</v>
      </c>
      <c r="K263" s="73" t="s">
        <v>32</v>
      </c>
      <c r="L263" s="73" t="s">
        <v>32</v>
      </c>
      <c r="M263" s="73" t="s">
        <v>32</v>
      </c>
      <c r="N263" s="73" t="s">
        <v>32</v>
      </c>
      <c r="O263" s="73" t="s">
        <v>32</v>
      </c>
      <c r="P263" s="73" t="s">
        <v>32</v>
      </c>
      <c r="Q263" s="17" t="s">
        <v>32</v>
      </c>
      <c r="R263" s="17" t="s">
        <v>32</v>
      </c>
      <c r="S263" s="17" t="s">
        <v>32</v>
      </c>
      <c r="T263" s="17" t="s">
        <v>32</v>
      </c>
      <c r="U263" s="51" t="s">
        <v>32</v>
      </c>
      <c r="V263" s="73" t="s">
        <v>32</v>
      </c>
      <c r="W263" s="73" t="s">
        <v>32</v>
      </c>
      <c r="X263" s="73" t="s">
        <v>32</v>
      </c>
      <c r="Y263" s="73" t="s">
        <v>32</v>
      </c>
      <c r="Z263" s="73" t="s">
        <v>32</v>
      </c>
      <c r="AA263" s="73" t="s">
        <v>32</v>
      </c>
      <c r="AB263" s="73" t="s">
        <v>32</v>
      </c>
      <c r="AC263" s="73" t="s">
        <v>32</v>
      </c>
      <c r="AD263" s="73" t="s">
        <v>32</v>
      </c>
      <c r="AE263" s="73" t="s">
        <v>32</v>
      </c>
      <c r="AF263" s="73" t="s">
        <v>32</v>
      </c>
      <c r="AG263" s="73" t="s">
        <v>32</v>
      </c>
      <c r="AH263" s="73" t="s">
        <v>32</v>
      </c>
      <c r="AI263" s="73" t="s">
        <v>32</v>
      </c>
      <c r="AJ263" s="73" t="s">
        <v>32</v>
      </c>
      <c r="AK263" s="73" t="s">
        <v>32</v>
      </c>
      <c r="AL263" s="73" t="s">
        <v>32</v>
      </c>
      <c r="AM263" s="73" t="s">
        <v>32</v>
      </c>
      <c r="AN263" s="73" t="s">
        <v>32</v>
      </c>
      <c r="AO263" s="73" t="s">
        <v>32</v>
      </c>
      <c r="AP263" s="73" t="s">
        <v>32</v>
      </c>
      <c r="AQ263" s="73" t="s">
        <v>32</v>
      </c>
      <c r="AR263" s="73" t="s">
        <v>32</v>
      </c>
      <c r="AS263" s="73" t="s">
        <v>32</v>
      </c>
      <c r="AT263" s="73" t="s">
        <v>32</v>
      </c>
      <c r="AU263" s="73" t="s">
        <v>32</v>
      </c>
      <c r="AV263" s="73" t="s">
        <v>32</v>
      </c>
      <c r="AW263" s="73" t="s">
        <v>32</v>
      </c>
      <c r="AX263" s="73" t="s">
        <v>32</v>
      </c>
      <c r="AY263" s="73" t="s">
        <v>32</v>
      </c>
      <c r="AZ263" s="73" t="s">
        <v>32</v>
      </c>
      <c r="BA263" s="73" t="s">
        <v>32</v>
      </c>
      <c r="BB263" s="17" t="s">
        <v>32</v>
      </c>
      <c r="BC263" s="17" t="s">
        <v>32</v>
      </c>
      <c r="BD263" s="17" t="s">
        <v>32</v>
      </c>
      <c r="BE263" s="17" t="s">
        <v>32</v>
      </c>
      <c r="BF263" s="17" t="s">
        <v>32</v>
      </c>
      <c r="BG263" s="17" t="s">
        <v>32</v>
      </c>
      <c r="BH263" s="17" t="s">
        <v>32</v>
      </c>
      <c r="BI263" s="17" t="s">
        <v>32</v>
      </c>
      <c r="BJ263" s="17" t="s">
        <v>32</v>
      </c>
      <c r="BK263" s="17" t="s">
        <v>32</v>
      </c>
      <c r="BL263" s="17" t="s">
        <v>32</v>
      </c>
      <c r="BM263" s="17" t="n">
        <f aca="false">SUM(V263:BL263)</f>
        <v>0</v>
      </c>
      <c r="BN263" s="17" t="n">
        <f aca="false">IF(BM263&lt;1,0,(SUM(V263:BL263))/((43-(COUNTIF(V263:BL263,"N/A")))))</f>
        <v>0</v>
      </c>
      <c r="BO263" s="17"/>
      <c r="BP263" s="17"/>
      <c r="BQ263" s="17"/>
    </row>
    <row r="264" customFormat="false" ht="12.75" hidden="false" customHeight="false" outlineLevel="0" collapsed="false">
      <c r="A264" s="75" t="s">
        <v>882</v>
      </c>
      <c r="B264" s="72" t="s">
        <v>837</v>
      </c>
      <c r="C264" s="73" t="s">
        <v>1598</v>
      </c>
      <c r="D264" s="73" t="s">
        <v>32</v>
      </c>
      <c r="E264" s="73" t="s">
        <v>32</v>
      </c>
      <c r="F264" s="73" t="s">
        <v>32</v>
      </c>
      <c r="G264" s="73" t="s">
        <v>32</v>
      </c>
      <c r="H264" s="73" t="s">
        <v>32</v>
      </c>
      <c r="I264" s="73" t="s">
        <v>32</v>
      </c>
      <c r="J264" s="73" t="s">
        <v>32</v>
      </c>
      <c r="K264" s="73" t="s">
        <v>32</v>
      </c>
      <c r="L264" s="73" t="s">
        <v>32</v>
      </c>
      <c r="M264" s="73" t="s">
        <v>32</v>
      </c>
      <c r="N264" s="73" t="s">
        <v>32</v>
      </c>
      <c r="O264" s="73" t="s">
        <v>32</v>
      </c>
      <c r="P264" s="73" t="s">
        <v>32</v>
      </c>
      <c r="Q264" s="17" t="s">
        <v>32</v>
      </c>
      <c r="R264" s="17" t="s">
        <v>32</v>
      </c>
      <c r="S264" s="17" t="s">
        <v>32</v>
      </c>
      <c r="T264" s="17" t="s">
        <v>32</v>
      </c>
      <c r="U264" s="51" t="s">
        <v>32</v>
      </c>
      <c r="V264" s="73" t="n">
        <v>4</v>
      </c>
      <c r="W264" s="73" t="n">
        <v>4</v>
      </c>
      <c r="X264" s="73" t="n">
        <v>3</v>
      </c>
      <c r="Y264" s="73" t="s">
        <v>32</v>
      </c>
      <c r="Z264" s="73" t="s">
        <v>32</v>
      </c>
      <c r="AA264" s="73" t="s">
        <v>32</v>
      </c>
      <c r="AB264" s="73" t="s">
        <v>32</v>
      </c>
      <c r="AC264" s="73" t="s">
        <v>32</v>
      </c>
      <c r="AD264" s="73" t="s">
        <v>32</v>
      </c>
      <c r="AE264" s="73" t="s">
        <v>32</v>
      </c>
      <c r="AF264" s="73" t="s">
        <v>32</v>
      </c>
      <c r="AG264" s="73" t="s">
        <v>32</v>
      </c>
      <c r="AH264" s="73" t="s">
        <v>32</v>
      </c>
      <c r="AI264" s="73" t="s">
        <v>32</v>
      </c>
      <c r="AJ264" s="73" t="s">
        <v>32</v>
      </c>
      <c r="AK264" s="73" t="s">
        <v>32</v>
      </c>
      <c r="AL264" s="73" t="s">
        <v>32</v>
      </c>
      <c r="AM264" s="73" t="s">
        <v>32</v>
      </c>
      <c r="AN264" s="73" t="s">
        <v>32</v>
      </c>
      <c r="AO264" s="73" t="s">
        <v>32</v>
      </c>
      <c r="AP264" s="73" t="s">
        <v>32</v>
      </c>
      <c r="AQ264" s="73" t="s">
        <v>32</v>
      </c>
      <c r="AR264" s="73" t="s">
        <v>32</v>
      </c>
      <c r="AS264" s="73" t="s">
        <v>32</v>
      </c>
      <c r="AT264" s="73" t="s">
        <v>32</v>
      </c>
      <c r="AU264" s="73" t="s">
        <v>32</v>
      </c>
      <c r="AV264" s="73" t="s">
        <v>32</v>
      </c>
      <c r="AW264" s="73" t="s">
        <v>32</v>
      </c>
      <c r="AX264" s="73" t="s">
        <v>32</v>
      </c>
      <c r="AY264" s="73" t="s">
        <v>32</v>
      </c>
      <c r="AZ264" s="73" t="s">
        <v>32</v>
      </c>
      <c r="BA264" s="73" t="s">
        <v>32</v>
      </c>
      <c r="BB264" s="17" t="s">
        <v>32</v>
      </c>
      <c r="BC264" s="17" t="s">
        <v>32</v>
      </c>
      <c r="BD264" s="17" t="s">
        <v>32</v>
      </c>
      <c r="BE264" s="17" t="s">
        <v>32</v>
      </c>
      <c r="BF264" s="17" t="s">
        <v>32</v>
      </c>
      <c r="BG264" s="17" t="s">
        <v>32</v>
      </c>
      <c r="BH264" s="17" t="s">
        <v>32</v>
      </c>
      <c r="BI264" s="17" t="s">
        <v>32</v>
      </c>
      <c r="BJ264" s="17" t="s">
        <v>32</v>
      </c>
      <c r="BK264" s="17" t="s">
        <v>32</v>
      </c>
      <c r="BL264" s="17" t="s">
        <v>32</v>
      </c>
      <c r="BM264" s="17" t="n">
        <f aca="false">SUM(V264:BL264)</f>
        <v>11</v>
      </c>
      <c r="BN264" s="17" t="n">
        <f aca="false">IF(BM264&lt;1,0,(SUM(V264:BL264))/((43-(COUNTIF(V264:BL264,"N/A")))))</f>
        <v>3.66666666666667</v>
      </c>
      <c r="BO264" s="17"/>
      <c r="BP264" s="17"/>
      <c r="BQ264" s="17"/>
    </row>
    <row r="265" customFormat="false" ht="12.75" hidden="false" customHeight="false" outlineLevel="0" collapsed="false">
      <c r="A265" s="75" t="s">
        <v>886</v>
      </c>
      <c r="B265" s="72" t="s">
        <v>837</v>
      </c>
      <c r="C265" s="73" t="s">
        <v>1723</v>
      </c>
      <c r="D265" s="73" t="s">
        <v>32</v>
      </c>
      <c r="E265" s="73" t="s">
        <v>32</v>
      </c>
      <c r="F265" s="73" t="s">
        <v>32</v>
      </c>
      <c r="G265" s="73" t="s">
        <v>32</v>
      </c>
      <c r="H265" s="73" t="s">
        <v>32</v>
      </c>
      <c r="I265" s="73" t="s">
        <v>32</v>
      </c>
      <c r="J265" s="73" t="s">
        <v>32</v>
      </c>
      <c r="K265" s="73" t="s">
        <v>32</v>
      </c>
      <c r="L265" s="73" t="s">
        <v>32</v>
      </c>
      <c r="M265" s="73" t="s">
        <v>32</v>
      </c>
      <c r="N265" s="73" t="s">
        <v>32</v>
      </c>
      <c r="O265" s="73" t="s">
        <v>32</v>
      </c>
      <c r="P265" s="73" t="s">
        <v>32</v>
      </c>
      <c r="Q265" s="17" t="s">
        <v>32</v>
      </c>
      <c r="R265" s="17" t="s">
        <v>32</v>
      </c>
      <c r="S265" s="17" t="s">
        <v>32</v>
      </c>
      <c r="T265" s="17" t="s">
        <v>32</v>
      </c>
      <c r="U265" s="51" t="s">
        <v>32</v>
      </c>
      <c r="V265" s="73" t="n">
        <v>1</v>
      </c>
      <c r="W265" s="73" t="s">
        <v>32</v>
      </c>
      <c r="X265" s="73" t="s">
        <v>32</v>
      </c>
      <c r="Y265" s="73" t="s">
        <v>32</v>
      </c>
      <c r="Z265" s="73" t="s">
        <v>32</v>
      </c>
      <c r="AA265" s="73" t="s">
        <v>32</v>
      </c>
      <c r="AB265" s="73" t="s">
        <v>32</v>
      </c>
      <c r="AC265" s="73" t="s">
        <v>32</v>
      </c>
      <c r="AD265" s="73" t="s">
        <v>32</v>
      </c>
      <c r="AE265" s="73" t="s">
        <v>32</v>
      </c>
      <c r="AF265" s="73" t="s">
        <v>32</v>
      </c>
      <c r="AG265" s="73" t="s">
        <v>32</v>
      </c>
      <c r="AH265" s="73" t="s">
        <v>32</v>
      </c>
      <c r="AI265" s="73" t="s">
        <v>32</v>
      </c>
      <c r="AJ265" s="73" t="s">
        <v>32</v>
      </c>
      <c r="AK265" s="73" t="s">
        <v>32</v>
      </c>
      <c r="AL265" s="73" t="s">
        <v>32</v>
      </c>
      <c r="AM265" s="73" t="s">
        <v>32</v>
      </c>
      <c r="AN265" s="73" t="s">
        <v>32</v>
      </c>
      <c r="AO265" s="73" t="s">
        <v>32</v>
      </c>
      <c r="AP265" s="73" t="s">
        <v>32</v>
      </c>
      <c r="AQ265" s="73" t="s">
        <v>32</v>
      </c>
      <c r="AR265" s="73" t="s">
        <v>32</v>
      </c>
      <c r="AS265" s="73" t="s">
        <v>32</v>
      </c>
      <c r="AT265" s="73" t="s">
        <v>32</v>
      </c>
      <c r="AU265" s="73" t="s">
        <v>32</v>
      </c>
      <c r="AV265" s="73" t="s">
        <v>32</v>
      </c>
      <c r="AW265" s="73" t="s">
        <v>32</v>
      </c>
      <c r="AX265" s="73" t="s">
        <v>32</v>
      </c>
      <c r="AY265" s="73" t="s">
        <v>32</v>
      </c>
      <c r="AZ265" s="73" t="s">
        <v>32</v>
      </c>
      <c r="BA265" s="73" t="s">
        <v>32</v>
      </c>
      <c r="BB265" s="17" t="s">
        <v>32</v>
      </c>
      <c r="BC265" s="17" t="s">
        <v>32</v>
      </c>
      <c r="BD265" s="17" t="s">
        <v>32</v>
      </c>
      <c r="BE265" s="17" t="s">
        <v>32</v>
      </c>
      <c r="BF265" s="17" t="s">
        <v>32</v>
      </c>
      <c r="BG265" s="17" t="s">
        <v>32</v>
      </c>
      <c r="BH265" s="17" t="s">
        <v>32</v>
      </c>
      <c r="BI265" s="17" t="s">
        <v>32</v>
      </c>
      <c r="BJ265" s="17" t="s">
        <v>32</v>
      </c>
      <c r="BK265" s="17" t="s">
        <v>32</v>
      </c>
      <c r="BL265" s="17" t="s">
        <v>32</v>
      </c>
      <c r="BM265" s="17" t="n">
        <f aca="false">SUM(V265:BL265)</f>
        <v>1</v>
      </c>
      <c r="BN265" s="17" t="n">
        <f aca="false">IF(BM265&lt;1,0,(SUM(V265:BL265))/((43-(COUNTIF(V265:BL265,"N/A")))))</f>
        <v>1</v>
      </c>
      <c r="BO265" s="17"/>
      <c r="BP265" s="17"/>
      <c r="BQ265" s="17"/>
    </row>
    <row r="266" customFormat="false" ht="12.75" hidden="false" customHeight="false" outlineLevel="0" collapsed="false">
      <c r="A266" s="75" t="s">
        <v>889</v>
      </c>
      <c r="B266" s="72" t="s">
        <v>878</v>
      </c>
      <c r="C266" s="73" t="s">
        <v>32</v>
      </c>
      <c r="D266" s="73" t="s">
        <v>32</v>
      </c>
      <c r="E266" s="73" t="s">
        <v>32</v>
      </c>
      <c r="F266" s="73" t="s">
        <v>32</v>
      </c>
      <c r="G266" s="73" t="s">
        <v>32</v>
      </c>
      <c r="H266" s="73" t="s">
        <v>32</v>
      </c>
      <c r="I266" s="73" t="s">
        <v>32</v>
      </c>
      <c r="J266" s="73" t="s">
        <v>32</v>
      </c>
      <c r="K266" s="73" t="s">
        <v>32</v>
      </c>
      <c r="L266" s="73" t="s">
        <v>32</v>
      </c>
      <c r="M266" s="73" t="s">
        <v>32</v>
      </c>
      <c r="N266" s="73" t="s">
        <v>32</v>
      </c>
      <c r="O266" s="73" t="s">
        <v>32</v>
      </c>
      <c r="P266" s="73" t="s">
        <v>32</v>
      </c>
      <c r="Q266" s="17" t="s">
        <v>32</v>
      </c>
      <c r="R266" s="17" t="s">
        <v>32</v>
      </c>
      <c r="S266" s="17" t="s">
        <v>32</v>
      </c>
      <c r="T266" s="17" t="s">
        <v>32</v>
      </c>
      <c r="U266" s="51" t="s">
        <v>32</v>
      </c>
      <c r="V266" s="73" t="s">
        <v>32</v>
      </c>
      <c r="W266" s="73" t="s">
        <v>32</v>
      </c>
      <c r="X266" s="73" t="s">
        <v>32</v>
      </c>
      <c r="Y266" s="73" t="s">
        <v>32</v>
      </c>
      <c r="Z266" s="73" t="s">
        <v>32</v>
      </c>
      <c r="AA266" s="73" t="s">
        <v>32</v>
      </c>
      <c r="AB266" s="73" t="s">
        <v>32</v>
      </c>
      <c r="AC266" s="73" t="s">
        <v>32</v>
      </c>
      <c r="AD266" s="73" t="s">
        <v>32</v>
      </c>
      <c r="AE266" s="73" t="s">
        <v>32</v>
      </c>
      <c r="AF266" s="73" t="s">
        <v>32</v>
      </c>
      <c r="AG266" s="73" t="s">
        <v>32</v>
      </c>
      <c r="AH266" s="73" t="s">
        <v>32</v>
      </c>
      <c r="AI266" s="73" t="s">
        <v>32</v>
      </c>
      <c r="AJ266" s="73" t="s">
        <v>32</v>
      </c>
      <c r="AK266" s="73" t="s">
        <v>32</v>
      </c>
      <c r="AL266" s="73" t="s">
        <v>32</v>
      </c>
      <c r="AM266" s="73" t="s">
        <v>32</v>
      </c>
      <c r="AN266" s="73" t="s">
        <v>32</v>
      </c>
      <c r="AO266" s="73" t="s">
        <v>32</v>
      </c>
      <c r="AP266" s="73" t="s">
        <v>32</v>
      </c>
      <c r="AQ266" s="73" t="s">
        <v>32</v>
      </c>
      <c r="AR266" s="73" t="s">
        <v>32</v>
      </c>
      <c r="AS266" s="73" t="s">
        <v>32</v>
      </c>
      <c r="AT266" s="73" t="s">
        <v>32</v>
      </c>
      <c r="AU266" s="73" t="s">
        <v>32</v>
      </c>
      <c r="AV266" s="73" t="s">
        <v>32</v>
      </c>
      <c r="AW266" s="73" t="s">
        <v>32</v>
      </c>
      <c r="AX266" s="73" t="s">
        <v>32</v>
      </c>
      <c r="AY266" s="73" t="s">
        <v>32</v>
      </c>
      <c r="AZ266" s="73" t="s">
        <v>32</v>
      </c>
      <c r="BA266" s="73" t="s">
        <v>32</v>
      </c>
      <c r="BB266" s="17" t="s">
        <v>32</v>
      </c>
      <c r="BC266" s="17" t="s">
        <v>32</v>
      </c>
      <c r="BD266" s="17" t="s">
        <v>32</v>
      </c>
      <c r="BE266" s="17" t="s">
        <v>32</v>
      </c>
      <c r="BF266" s="17" t="s">
        <v>32</v>
      </c>
      <c r="BG266" s="17" t="s">
        <v>32</v>
      </c>
      <c r="BH266" s="17" t="s">
        <v>32</v>
      </c>
      <c r="BI266" s="17" t="s">
        <v>32</v>
      </c>
      <c r="BJ266" s="17" t="s">
        <v>32</v>
      </c>
      <c r="BK266" s="17" t="s">
        <v>32</v>
      </c>
      <c r="BL266" s="17" t="s">
        <v>32</v>
      </c>
      <c r="BM266" s="17" t="n">
        <f aca="false">SUM(V266:BL266)</f>
        <v>0</v>
      </c>
      <c r="BN266" s="17" t="n">
        <f aca="false">IF(BM266&lt;1,0,(SUM(V266:BL266))/((43-(COUNTIF(V266:BL266,"N/A")))))</f>
        <v>0</v>
      </c>
      <c r="BO266" s="17"/>
      <c r="BP266" s="17"/>
      <c r="BQ266" s="17"/>
    </row>
    <row r="267" customFormat="false" ht="12.75" hidden="false" customHeight="false" outlineLevel="0" collapsed="false">
      <c r="A267" s="75" t="s">
        <v>892</v>
      </c>
      <c r="B267" s="72" t="s">
        <v>894</v>
      </c>
      <c r="C267" s="73" t="s">
        <v>1594</v>
      </c>
      <c r="D267" s="73" t="s">
        <v>1729</v>
      </c>
      <c r="E267" s="73" t="s">
        <v>1602</v>
      </c>
      <c r="F267" s="73" t="s">
        <v>1594</v>
      </c>
      <c r="G267" s="73" t="s">
        <v>1594</v>
      </c>
      <c r="H267" s="73" t="s">
        <v>1594</v>
      </c>
      <c r="I267" s="73" t="s">
        <v>32</v>
      </c>
      <c r="J267" s="73" t="s">
        <v>32</v>
      </c>
      <c r="K267" s="73" t="s">
        <v>32</v>
      </c>
      <c r="L267" s="73" t="s">
        <v>32</v>
      </c>
      <c r="M267" s="73" t="s">
        <v>32</v>
      </c>
      <c r="N267" s="73" t="s">
        <v>32</v>
      </c>
      <c r="O267" s="73" t="s">
        <v>32</v>
      </c>
      <c r="P267" s="73" t="s">
        <v>32</v>
      </c>
      <c r="Q267" s="17" t="s">
        <v>32</v>
      </c>
      <c r="R267" s="17" t="s">
        <v>32</v>
      </c>
      <c r="S267" s="17" t="s">
        <v>32</v>
      </c>
      <c r="T267" s="17" t="s">
        <v>32</v>
      </c>
      <c r="U267" s="51" t="s">
        <v>32</v>
      </c>
      <c r="V267" s="73" t="n">
        <v>3</v>
      </c>
      <c r="W267" s="73" t="s">
        <v>32</v>
      </c>
      <c r="X267" s="73" t="s">
        <v>32</v>
      </c>
      <c r="Y267" s="73" t="s">
        <v>32</v>
      </c>
      <c r="Z267" s="73" t="n">
        <v>0</v>
      </c>
      <c r="AA267" s="73" t="s">
        <v>32</v>
      </c>
      <c r="AB267" s="73" t="s">
        <v>32</v>
      </c>
      <c r="AC267" s="73" t="s">
        <v>32</v>
      </c>
      <c r="AD267" s="73" t="n">
        <v>0</v>
      </c>
      <c r="AE267" s="73" t="s">
        <v>32</v>
      </c>
      <c r="AF267" s="73" t="s">
        <v>32</v>
      </c>
      <c r="AG267" s="73" t="s">
        <v>32</v>
      </c>
      <c r="AH267" s="73" t="n">
        <v>3</v>
      </c>
      <c r="AI267" s="73" t="s">
        <v>32</v>
      </c>
      <c r="AJ267" s="73" t="s">
        <v>32</v>
      </c>
      <c r="AK267" s="73" t="n">
        <v>0</v>
      </c>
      <c r="AL267" s="73" t="s">
        <v>32</v>
      </c>
      <c r="AM267" s="73" t="s">
        <v>32</v>
      </c>
      <c r="AN267" s="73" t="n">
        <v>0</v>
      </c>
      <c r="AO267" s="73" t="s">
        <v>32</v>
      </c>
      <c r="AP267" s="73" t="s">
        <v>32</v>
      </c>
      <c r="AQ267" s="73" t="s">
        <v>32</v>
      </c>
      <c r="AR267" s="73" t="s">
        <v>32</v>
      </c>
      <c r="AS267" s="73" t="s">
        <v>32</v>
      </c>
      <c r="AT267" s="73" t="s">
        <v>32</v>
      </c>
      <c r="AU267" s="73" t="s">
        <v>32</v>
      </c>
      <c r="AV267" s="73" t="s">
        <v>32</v>
      </c>
      <c r="AW267" s="73" t="s">
        <v>32</v>
      </c>
      <c r="AX267" s="73" t="s">
        <v>32</v>
      </c>
      <c r="AY267" s="73" t="s">
        <v>32</v>
      </c>
      <c r="AZ267" s="73" t="s">
        <v>32</v>
      </c>
      <c r="BA267" s="73" t="s">
        <v>32</v>
      </c>
      <c r="BB267" s="17" t="s">
        <v>32</v>
      </c>
      <c r="BC267" s="17" t="s">
        <v>32</v>
      </c>
      <c r="BD267" s="17" t="s">
        <v>32</v>
      </c>
      <c r="BE267" s="17" t="s">
        <v>32</v>
      </c>
      <c r="BF267" s="17" t="s">
        <v>32</v>
      </c>
      <c r="BG267" s="17" t="s">
        <v>32</v>
      </c>
      <c r="BH267" s="17" t="s">
        <v>32</v>
      </c>
      <c r="BI267" s="17" t="s">
        <v>32</v>
      </c>
      <c r="BJ267" s="17" t="s">
        <v>32</v>
      </c>
      <c r="BK267" s="17" t="s">
        <v>32</v>
      </c>
      <c r="BL267" s="17" t="s">
        <v>32</v>
      </c>
      <c r="BM267" s="17" t="n">
        <f aca="false">SUM(V267:BL267)</f>
        <v>6</v>
      </c>
      <c r="BN267" s="17" t="n">
        <f aca="false">IF(BM267&lt;1,0,(SUM(V267:BL267))/((43-(COUNTIF(V267:BL267,"N/A")))))</f>
        <v>1</v>
      </c>
      <c r="BO267" s="17"/>
      <c r="BP267" s="17"/>
      <c r="BQ267" s="17"/>
    </row>
    <row r="268" customFormat="false" ht="12.75" hidden="false" customHeight="false" outlineLevel="0" collapsed="false">
      <c r="A268" s="75" t="s">
        <v>897</v>
      </c>
      <c r="B268" s="72" t="s">
        <v>837</v>
      </c>
      <c r="C268" s="73" t="s">
        <v>1699</v>
      </c>
      <c r="D268" s="73" t="s">
        <v>32</v>
      </c>
      <c r="E268" s="73" t="s">
        <v>32</v>
      </c>
      <c r="F268" s="73" t="s">
        <v>32</v>
      </c>
      <c r="G268" s="73" t="s">
        <v>32</v>
      </c>
      <c r="H268" s="73" t="s">
        <v>32</v>
      </c>
      <c r="I268" s="73" t="s">
        <v>32</v>
      </c>
      <c r="J268" s="73" t="s">
        <v>32</v>
      </c>
      <c r="K268" s="73" t="s">
        <v>32</v>
      </c>
      <c r="L268" s="73" t="s">
        <v>32</v>
      </c>
      <c r="M268" s="73" t="s">
        <v>32</v>
      </c>
      <c r="N268" s="73" t="s">
        <v>32</v>
      </c>
      <c r="O268" s="73" t="s">
        <v>32</v>
      </c>
      <c r="P268" s="73" t="s">
        <v>32</v>
      </c>
      <c r="Q268" s="17" t="s">
        <v>32</v>
      </c>
      <c r="R268" s="17" t="s">
        <v>32</v>
      </c>
      <c r="S268" s="17" t="s">
        <v>32</v>
      </c>
      <c r="T268" s="17" t="s">
        <v>32</v>
      </c>
      <c r="U268" s="51" t="s">
        <v>32</v>
      </c>
      <c r="V268" s="73" t="s">
        <v>1712</v>
      </c>
      <c r="W268" s="73" t="s">
        <v>1712</v>
      </c>
      <c r="X268" s="73" t="s">
        <v>1712</v>
      </c>
      <c r="Y268" s="73" t="s">
        <v>1712</v>
      </c>
      <c r="Z268" s="73" t="s">
        <v>32</v>
      </c>
      <c r="AA268" s="73" t="s">
        <v>32</v>
      </c>
      <c r="AB268" s="73" t="s">
        <v>32</v>
      </c>
      <c r="AC268" s="73" t="s">
        <v>32</v>
      </c>
      <c r="AD268" s="73" t="s">
        <v>32</v>
      </c>
      <c r="AE268" s="73" t="s">
        <v>32</v>
      </c>
      <c r="AF268" s="73" t="s">
        <v>32</v>
      </c>
      <c r="AG268" s="73" t="s">
        <v>32</v>
      </c>
      <c r="AH268" s="73" t="s">
        <v>32</v>
      </c>
      <c r="AI268" s="73" t="s">
        <v>32</v>
      </c>
      <c r="AJ268" s="73" t="s">
        <v>32</v>
      </c>
      <c r="AK268" s="73" t="s">
        <v>32</v>
      </c>
      <c r="AL268" s="73" t="s">
        <v>32</v>
      </c>
      <c r="AM268" s="73" t="s">
        <v>32</v>
      </c>
      <c r="AN268" s="73" t="s">
        <v>32</v>
      </c>
      <c r="AO268" s="73" t="s">
        <v>32</v>
      </c>
      <c r="AP268" s="73" t="s">
        <v>32</v>
      </c>
      <c r="AQ268" s="73" t="s">
        <v>32</v>
      </c>
      <c r="AR268" s="73" t="s">
        <v>32</v>
      </c>
      <c r="AS268" s="73" t="s">
        <v>32</v>
      </c>
      <c r="AT268" s="73" t="s">
        <v>32</v>
      </c>
      <c r="AU268" s="73" t="s">
        <v>32</v>
      </c>
      <c r="AV268" s="73" t="s">
        <v>32</v>
      </c>
      <c r="AW268" s="73" t="s">
        <v>32</v>
      </c>
      <c r="AX268" s="73" t="s">
        <v>32</v>
      </c>
      <c r="AY268" s="73" t="s">
        <v>32</v>
      </c>
      <c r="AZ268" s="73" t="s">
        <v>32</v>
      </c>
      <c r="BA268" s="73" t="s">
        <v>32</v>
      </c>
      <c r="BB268" s="17" t="s">
        <v>32</v>
      </c>
      <c r="BC268" s="17" t="s">
        <v>32</v>
      </c>
      <c r="BD268" s="17" t="s">
        <v>32</v>
      </c>
      <c r="BE268" s="17" t="s">
        <v>32</v>
      </c>
      <c r="BF268" s="17" t="s">
        <v>32</v>
      </c>
      <c r="BG268" s="17" t="s">
        <v>32</v>
      </c>
      <c r="BH268" s="17" t="s">
        <v>32</v>
      </c>
      <c r="BI268" s="17" t="s">
        <v>32</v>
      </c>
      <c r="BJ268" s="17" t="s">
        <v>32</v>
      </c>
      <c r="BK268" s="17" t="s">
        <v>32</v>
      </c>
      <c r="BL268" s="17" t="s">
        <v>32</v>
      </c>
      <c r="BM268" s="17" t="n">
        <f aca="false">SUM(V268:BL268)</f>
        <v>0</v>
      </c>
      <c r="BN268" s="17" t="n">
        <f aca="false">IF(BM268&lt;1,0,(SUM(V268:BL268))/((43-(COUNTIF(V268:BL268,"N/A")))))</f>
        <v>0</v>
      </c>
      <c r="BO268" s="17"/>
      <c r="BP268" s="17"/>
      <c r="BQ268" s="17"/>
    </row>
    <row r="269" customFormat="false" ht="12.75" hidden="false" customHeight="false" outlineLevel="0" collapsed="false">
      <c r="A269" s="75" t="s">
        <v>901</v>
      </c>
      <c r="B269" s="72" t="s">
        <v>878</v>
      </c>
      <c r="C269" s="73" t="s">
        <v>1594</v>
      </c>
      <c r="D269" s="73" t="s">
        <v>32</v>
      </c>
      <c r="E269" s="73" t="s">
        <v>32</v>
      </c>
      <c r="F269" s="73" t="s">
        <v>32</v>
      </c>
      <c r="G269" s="73" t="s">
        <v>32</v>
      </c>
      <c r="H269" s="73" t="s">
        <v>32</v>
      </c>
      <c r="I269" s="73" t="s">
        <v>32</v>
      </c>
      <c r="J269" s="73" t="s">
        <v>32</v>
      </c>
      <c r="K269" s="73" t="s">
        <v>32</v>
      </c>
      <c r="L269" s="73" t="s">
        <v>32</v>
      </c>
      <c r="M269" s="73" t="s">
        <v>32</v>
      </c>
      <c r="N269" s="73" t="s">
        <v>32</v>
      </c>
      <c r="O269" s="73" t="s">
        <v>32</v>
      </c>
      <c r="P269" s="73" t="s">
        <v>32</v>
      </c>
      <c r="Q269" s="17" t="s">
        <v>32</v>
      </c>
      <c r="R269" s="17" t="s">
        <v>32</v>
      </c>
      <c r="S269" s="17" t="s">
        <v>32</v>
      </c>
      <c r="T269" s="17" t="s">
        <v>32</v>
      </c>
      <c r="U269" s="51" t="s">
        <v>32</v>
      </c>
      <c r="V269" s="73" t="n">
        <v>5</v>
      </c>
      <c r="W269" s="73" t="s">
        <v>32</v>
      </c>
      <c r="X269" s="73" t="s">
        <v>32</v>
      </c>
      <c r="Y269" s="73" t="s">
        <v>32</v>
      </c>
      <c r="Z269" s="73" t="s">
        <v>32</v>
      </c>
      <c r="AA269" s="73" t="s">
        <v>32</v>
      </c>
      <c r="AB269" s="73" t="s">
        <v>32</v>
      </c>
      <c r="AC269" s="73" t="s">
        <v>32</v>
      </c>
      <c r="AD269" s="73" t="s">
        <v>32</v>
      </c>
      <c r="AE269" s="73" t="s">
        <v>32</v>
      </c>
      <c r="AF269" s="73" t="s">
        <v>32</v>
      </c>
      <c r="AG269" s="73" t="s">
        <v>32</v>
      </c>
      <c r="AH269" s="73" t="s">
        <v>32</v>
      </c>
      <c r="AI269" s="73" t="s">
        <v>32</v>
      </c>
      <c r="AJ269" s="73" t="s">
        <v>32</v>
      </c>
      <c r="AK269" s="73" t="s">
        <v>32</v>
      </c>
      <c r="AL269" s="73" t="s">
        <v>32</v>
      </c>
      <c r="AM269" s="73" t="s">
        <v>32</v>
      </c>
      <c r="AN269" s="73" t="s">
        <v>32</v>
      </c>
      <c r="AO269" s="73" t="s">
        <v>32</v>
      </c>
      <c r="AP269" s="73" t="s">
        <v>32</v>
      </c>
      <c r="AQ269" s="73" t="s">
        <v>32</v>
      </c>
      <c r="AR269" s="73" t="s">
        <v>32</v>
      </c>
      <c r="AS269" s="73" t="s">
        <v>32</v>
      </c>
      <c r="AT269" s="73" t="s">
        <v>32</v>
      </c>
      <c r="AU269" s="73" t="s">
        <v>32</v>
      </c>
      <c r="AV269" s="73" t="s">
        <v>32</v>
      </c>
      <c r="AW269" s="73" t="s">
        <v>32</v>
      </c>
      <c r="AX269" s="73" t="s">
        <v>32</v>
      </c>
      <c r="AY269" s="73" t="s">
        <v>32</v>
      </c>
      <c r="AZ269" s="73" t="s">
        <v>32</v>
      </c>
      <c r="BA269" s="73" t="s">
        <v>32</v>
      </c>
      <c r="BB269" s="17" t="s">
        <v>32</v>
      </c>
      <c r="BC269" s="17" t="s">
        <v>32</v>
      </c>
      <c r="BD269" s="17" t="s">
        <v>32</v>
      </c>
      <c r="BE269" s="17" t="s">
        <v>32</v>
      </c>
      <c r="BF269" s="17" t="s">
        <v>32</v>
      </c>
      <c r="BG269" s="17" t="s">
        <v>32</v>
      </c>
      <c r="BH269" s="17" t="s">
        <v>32</v>
      </c>
      <c r="BI269" s="17" t="s">
        <v>32</v>
      </c>
      <c r="BJ269" s="17" t="s">
        <v>32</v>
      </c>
      <c r="BK269" s="17" t="s">
        <v>32</v>
      </c>
      <c r="BL269" s="17" t="s">
        <v>32</v>
      </c>
      <c r="BM269" s="17" t="n">
        <f aca="false">SUM(V269:BL269)</f>
        <v>5</v>
      </c>
      <c r="BN269" s="17" t="n">
        <f aca="false">IF(BM269&lt;1,0,(SUM(V269:BL269))/((43-(COUNTIF(V269:BL269,"N/A")))))</f>
        <v>5</v>
      </c>
      <c r="BO269" s="17"/>
      <c r="BP269" s="17"/>
      <c r="BQ269" s="17"/>
    </row>
    <row r="270" customFormat="false" ht="12.75" hidden="false" customHeight="false" outlineLevel="0" collapsed="false">
      <c r="A270" s="75" t="s">
        <v>906</v>
      </c>
      <c r="B270" s="72" t="s">
        <v>873</v>
      </c>
      <c r="C270" s="73" t="s">
        <v>1594</v>
      </c>
      <c r="D270" s="73" t="s">
        <v>1594</v>
      </c>
      <c r="E270" s="73" t="s">
        <v>1607</v>
      </c>
      <c r="F270" s="73" t="s">
        <v>1720</v>
      </c>
      <c r="G270" s="73" t="s">
        <v>1594</v>
      </c>
      <c r="H270" s="73" t="s">
        <v>1607</v>
      </c>
      <c r="I270" s="73" t="s">
        <v>32</v>
      </c>
      <c r="J270" s="73" t="s">
        <v>32</v>
      </c>
      <c r="K270" s="73" t="s">
        <v>32</v>
      </c>
      <c r="L270" s="73" t="s">
        <v>32</v>
      </c>
      <c r="M270" s="73" t="s">
        <v>32</v>
      </c>
      <c r="N270" s="73" t="s">
        <v>32</v>
      </c>
      <c r="O270" s="73" t="s">
        <v>32</v>
      </c>
      <c r="P270" s="73" t="s">
        <v>32</v>
      </c>
      <c r="Q270" s="17" t="s">
        <v>32</v>
      </c>
      <c r="R270" s="17" t="s">
        <v>32</v>
      </c>
      <c r="S270" s="17" t="s">
        <v>32</v>
      </c>
      <c r="T270" s="17" t="s">
        <v>32</v>
      </c>
      <c r="U270" s="51" t="s">
        <v>32</v>
      </c>
      <c r="V270" s="73" t="n">
        <v>0</v>
      </c>
      <c r="W270" s="73" t="s">
        <v>32</v>
      </c>
      <c r="X270" s="73" t="s">
        <v>32</v>
      </c>
      <c r="Y270" s="73" t="s">
        <v>32</v>
      </c>
      <c r="Z270" s="73" t="n">
        <v>1</v>
      </c>
      <c r="AA270" s="73" t="s">
        <v>32</v>
      </c>
      <c r="AB270" s="73" t="s">
        <v>32</v>
      </c>
      <c r="AC270" s="73" t="s">
        <v>32</v>
      </c>
      <c r="AD270" s="73" t="n">
        <v>0</v>
      </c>
      <c r="AE270" s="73" t="s">
        <v>32</v>
      </c>
      <c r="AF270" s="73" t="s">
        <v>32</v>
      </c>
      <c r="AG270" s="73" t="s">
        <v>32</v>
      </c>
      <c r="AH270" s="73" t="n">
        <v>0</v>
      </c>
      <c r="AI270" s="73" t="s">
        <v>32</v>
      </c>
      <c r="AJ270" s="73" t="s">
        <v>32</v>
      </c>
      <c r="AK270" s="73" t="n">
        <v>0</v>
      </c>
      <c r="AL270" s="73" t="n">
        <v>0</v>
      </c>
      <c r="AM270" s="73" t="s">
        <v>32</v>
      </c>
      <c r="AN270" s="73" t="n">
        <v>0</v>
      </c>
      <c r="AO270" s="73" t="s">
        <v>32</v>
      </c>
      <c r="AP270" s="73" t="s">
        <v>32</v>
      </c>
      <c r="AQ270" s="73" t="s">
        <v>32</v>
      </c>
      <c r="AR270" s="73" t="s">
        <v>32</v>
      </c>
      <c r="AS270" s="73" t="s">
        <v>32</v>
      </c>
      <c r="AT270" s="73" t="s">
        <v>32</v>
      </c>
      <c r="AU270" s="73" t="s">
        <v>32</v>
      </c>
      <c r="AV270" s="73" t="s">
        <v>32</v>
      </c>
      <c r="AW270" s="73" t="s">
        <v>32</v>
      </c>
      <c r="AX270" s="73" t="s">
        <v>32</v>
      </c>
      <c r="AY270" s="73" t="s">
        <v>32</v>
      </c>
      <c r="AZ270" s="73" t="s">
        <v>32</v>
      </c>
      <c r="BA270" s="73" t="s">
        <v>32</v>
      </c>
      <c r="BB270" s="17" t="s">
        <v>32</v>
      </c>
      <c r="BC270" s="17" t="s">
        <v>32</v>
      </c>
      <c r="BD270" s="17" t="s">
        <v>32</v>
      </c>
      <c r="BE270" s="17" t="s">
        <v>32</v>
      </c>
      <c r="BF270" s="17" t="s">
        <v>32</v>
      </c>
      <c r="BG270" s="17" t="s">
        <v>32</v>
      </c>
      <c r="BH270" s="17" t="s">
        <v>32</v>
      </c>
      <c r="BI270" s="17" t="s">
        <v>32</v>
      </c>
      <c r="BJ270" s="17" t="s">
        <v>32</v>
      </c>
      <c r="BK270" s="17" t="s">
        <v>32</v>
      </c>
      <c r="BL270" s="17" t="s">
        <v>32</v>
      </c>
      <c r="BM270" s="17" t="n">
        <f aca="false">SUM(V270:BL270)</f>
        <v>1</v>
      </c>
      <c r="BN270" s="17" t="n">
        <f aca="false">IF(BM270&lt;1,0,(SUM(V270:BL270))/((43-(COUNTIF(V270:BL270,"N/A")))))</f>
        <v>0.142857142857143</v>
      </c>
      <c r="BO270" s="17"/>
      <c r="BP270" s="17"/>
      <c r="BQ270" s="17"/>
    </row>
    <row r="271" customFormat="false" ht="12.75" hidden="false" customHeight="false" outlineLevel="0" collapsed="false">
      <c r="A271" s="75" t="s">
        <v>909</v>
      </c>
      <c r="B271" s="72" t="s">
        <v>878</v>
      </c>
      <c r="C271" s="73" t="s">
        <v>32</v>
      </c>
      <c r="D271" s="73" t="s">
        <v>32</v>
      </c>
      <c r="E271" s="73" t="s">
        <v>32</v>
      </c>
      <c r="F271" s="73" t="s">
        <v>32</v>
      </c>
      <c r="G271" s="73" t="s">
        <v>32</v>
      </c>
      <c r="H271" s="73" t="s">
        <v>32</v>
      </c>
      <c r="I271" s="73" t="s">
        <v>32</v>
      </c>
      <c r="J271" s="73" t="s">
        <v>32</v>
      </c>
      <c r="K271" s="73" t="s">
        <v>32</v>
      </c>
      <c r="L271" s="73" t="s">
        <v>32</v>
      </c>
      <c r="M271" s="73" t="s">
        <v>32</v>
      </c>
      <c r="N271" s="73" t="s">
        <v>32</v>
      </c>
      <c r="O271" s="73" t="s">
        <v>32</v>
      </c>
      <c r="P271" s="73" t="s">
        <v>32</v>
      </c>
      <c r="Q271" s="17" t="s">
        <v>32</v>
      </c>
      <c r="R271" s="17" t="s">
        <v>32</v>
      </c>
      <c r="S271" s="17" t="s">
        <v>32</v>
      </c>
      <c r="T271" s="17" t="s">
        <v>32</v>
      </c>
      <c r="U271" s="51" t="s">
        <v>32</v>
      </c>
      <c r="V271" s="73" t="s">
        <v>32</v>
      </c>
      <c r="W271" s="73" t="s">
        <v>32</v>
      </c>
      <c r="X271" s="73" t="s">
        <v>32</v>
      </c>
      <c r="Y271" s="73" t="s">
        <v>32</v>
      </c>
      <c r="Z271" s="73" t="s">
        <v>32</v>
      </c>
      <c r="AA271" s="73" t="s">
        <v>32</v>
      </c>
      <c r="AB271" s="73" t="s">
        <v>32</v>
      </c>
      <c r="AC271" s="73" t="s">
        <v>32</v>
      </c>
      <c r="AD271" s="73" t="s">
        <v>32</v>
      </c>
      <c r="AE271" s="73" t="s">
        <v>32</v>
      </c>
      <c r="AF271" s="73" t="s">
        <v>32</v>
      </c>
      <c r="AG271" s="73" t="s">
        <v>32</v>
      </c>
      <c r="AH271" s="73" t="s">
        <v>32</v>
      </c>
      <c r="AI271" s="73" t="s">
        <v>32</v>
      </c>
      <c r="AJ271" s="73" t="s">
        <v>32</v>
      </c>
      <c r="AK271" s="73" t="s">
        <v>32</v>
      </c>
      <c r="AL271" s="73" t="s">
        <v>32</v>
      </c>
      <c r="AM271" s="73" t="s">
        <v>32</v>
      </c>
      <c r="AN271" s="73" t="s">
        <v>32</v>
      </c>
      <c r="AO271" s="73" t="s">
        <v>32</v>
      </c>
      <c r="AP271" s="73" t="s">
        <v>32</v>
      </c>
      <c r="AQ271" s="73" t="s">
        <v>32</v>
      </c>
      <c r="AR271" s="73" t="s">
        <v>32</v>
      </c>
      <c r="AS271" s="73" t="s">
        <v>32</v>
      </c>
      <c r="AT271" s="73" t="s">
        <v>32</v>
      </c>
      <c r="AU271" s="73" t="s">
        <v>32</v>
      </c>
      <c r="AV271" s="73" t="s">
        <v>32</v>
      </c>
      <c r="AW271" s="73" t="s">
        <v>32</v>
      </c>
      <c r="AX271" s="73" t="s">
        <v>32</v>
      </c>
      <c r="AY271" s="73" t="s">
        <v>32</v>
      </c>
      <c r="AZ271" s="73" t="s">
        <v>32</v>
      </c>
      <c r="BA271" s="73" t="s">
        <v>32</v>
      </c>
      <c r="BB271" s="17" t="s">
        <v>32</v>
      </c>
      <c r="BC271" s="17" t="s">
        <v>32</v>
      </c>
      <c r="BD271" s="17" t="s">
        <v>32</v>
      </c>
      <c r="BE271" s="17" t="s">
        <v>32</v>
      </c>
      <c r="BF271" s="17" t="s">
        <v>32</v>
      </c>
      <c r="BG271" s="17" t="s">
        <v>32</v>
      </c>
      <c r="BH271" s="17" t="s">
        <v>32</v>
      </c>
      <c r="BI271" s="17" t="s">
        <v>32</v>
      </c>
      <c r="BJ271" s="17" t="s">
        <v>32</v>
      </c>
      <c r="BK271" s="17" t="s">
        <v>32</v>
      </c>
      <c r="BL271" s="17" t="s">
        <v>32</v>
      </c>
      <c r="BM271" s="17" t="n">
        <f aca="false">SUM(V271:BL271)</f>
        <v>0</v>
      </c>
      <c r="BN271" s="17" t="n">
        <f aca="false">IF(BM271&lt;1,0,(SUM(V271:BL271))/((43-(COUNTIF(V271:BL271,"N/A")))))</f>
        <v>0</v>
      </c>
      <c r="BO271" s="17"/>
      <c r="BP271" s="17"/>
      <c r="BQ271" s="17"/>
    </row>
    <row r="272" customFormat="false" ht="12.75" hidden="false" customHeight="false" outlineLevel="0" collapsed="false">
      <c r="A272" s="75" t="s">
        <v>911</v>
      </c>
      <c r="B272" s="72" t="s">
        <v>878</v>
      </c>
      <c r="C272" s="73" t="s">
        <v>32</v>
      </c>
      <c r="D272" s="73" t="s">
        <v>32</v>
      </c>
      <c r="E272" s="73" t="s">
        <v>32</v>
      </c>
      <c r="F272" s="73" t="s">
        <v>32</v>
      </c>
      <c r="G272" s="73" t="s">
        <v>32</v>
      </c>
      <c r="H272" s="73" t="s">
        <v>32</v>
      </c>
      <c r="I272" s="73" t="s">
        <v>32</v>
      </c>
      <c r="J272" s="73" t="s">
        <v>32</v>
      </c>
      <c r="K272" s="73" t="s">
        <v>32</v>
      </c>
      <c r="L272" s="73" t="s">
        <v>32</v>
      </c>
      <c r="M272" s="73" t="s">
        <v>32</v>
      </c>
      <c r="N272" s="73" t="s">
        <v>32</v>
      </c>
      <c r="O272" s="73" t="s">
        <v>32</v>
      </c>
      <c r="P272" s="73" t="s">
        <v>32</v>
      </c>
      <c r="Q272" s="17" t="s">
        <v>32</v>
      </c>
      <c r="R272" s="17" t="s">
        <v>32</v>
      </c>
      <c r="S272" s="17" t="s">
        <v>32</v>
      </c>
      <c r="T272" s="17" t="s">
        <v>32</v>
      </c>
      <c r="U272" s="51" t="s">
        <v>32</v>
      </c>
      <c r="V272" s="73" t="s">
        <v>32</v>
      </c>
      <c r="W272" s="73" t="s">
        <v>32</v>
      </c>
      <c r="X272" s="73" t="s">
        <v>32</v>
      </c>
      <c r="Y272" s="73" t="s">
        <v>32</v>
      </c>
      <c r="Z272" s="73" t="s">
        <v>32</v>
      </c>
      <c r="AA272" s="73" t="s">
        <v>32</v>
      </c>
      <c r="AB272" s="73" t="s">
        <v>32</v>
      </c>
      <c r="AC272" s="73" t="s">
        <v>32</v>
      </c>
      <c r="AD272" s="73" t="s">
        <v>32</v>
      </c>
      <c r="AE272" s="73" t="s">
        <v>32</v>
      </c>
      <c r="AF272" s="73" t="s">
        <v>32</v>
      </c>
      <c r="AG272" s="73" t="s">
        <v>32</v>
      </c>
      <c r="AH272" s="73" t="s">
        <v>32</v>
      </c>
      <c r="AI272" s="73" t="s">
        <v>32</v>
      </c>
      <c r="AJ272" s="73" t="s">
        <v>32</v>
      </c>
      <c r="AK272" s="73" t="s">
        <v>32</v>
      </c>
      <c r="AL272" s="73" t="s">
        <v>32</v>
      </c>
      <c r="AM272" s="73" t="s">
        <v>32</v>
      </c>
      <c r="AN272" s="73" t="s">
        <v>32</v>
      </c>
      <c r="AO272" s="73" t="s">
        <v>32</v>
      </c>
      <c r="AP272" s="73" t="s">
        <v>32</v>
      </c>
      <c r="AQ272" s="73" t="s">
        <v>32</v>
      </c>
      <c r="AR272" s="73" t="s">
        <v>32</v>
      </c>
      <c r="AS272" s="73" t="s">
        <v>32</v>
      </c>
      <c r="AT272" s="73" t="s">
        <v>32</v>
      </c>
      <c r="AU272" s="73" t="s">
        <v>32</v>
      </c>
      <c r="AV272" s="73" t="s">
        <v>32</v>
      </c>
      <c r="AW272" s="73" t="s">
        <v>32</v>
      </c>
      <c r="AX272" s="73" t="s">
        <v>32</v>
      </c>
      <c r="AY272" s="73" t="s">
        <v>32</v>
      </c>
      <c r="AZ272" s="73" t="s">
        <v>32</v>
      </c>
      <c r="BA272" s="73" t="s">
        <v>32</v>
      </c>
      <c r="BB272" s="17" t="s">
        <v>32</v>
      </c>
      <c r="BC272" s="17" t="s">
        <v>32</v>
      </c>
      <c r="BD272" s="17" t="s">
        <v>32</v>
      </c>
      <c r="BE272" s="17" t="s">
        <v>32</v>
      </c>
      <c r="BF272" s="17" t="s">
        <v>32</v>
      </c>
      <c r="BG272" s="17" t="s">
        <v>32</v>
      </c>
      <c r="BH272" s="17" t="s">
        <v>32</v>
      </c>
      <c r="BI272" s="17" t="s">
        <v>32</v>
      </c>
      <c r="BJ272" s="17" t="s">
        <v>32</v>
      </c>
      <c r="BK272" s="17" t="s">
        <v>32</v>
      </c>
      <c r="BL272" s="17" t="s">
        <v>32</v>
      </c>
      <c r="BM272" s="17" t="n">
        <f aca="false">SUM(V272:BL272)</f>
        <v>0</v>
      </c>
      <c r="BN272" s="17" t="n">
        <f aca="false">IF(BM272&lt;1,0,(SUM(V272:BL272))/((43-(COUNTIF(V272:BL272,"N/A")))))</f>
        <v>0</v>
      </c>
      <c r="BO272" s="17"/>
      <c r="BP272" s="17"/>
      <c r="BQ272" s="17"/>
    </row>
    <row r="273" customFormat="false" ht="12.75" hidden="false" customHeight="false" outlineLevel="0" collapsed="false">
      <c r="A273" s="75" t="s">
        <v>915</v>
      </c>
      <c r="B273" s="72" t="s">
        <v>873</v>
      </c>
      <c r="C273" s="73" t="s">
        <v>1587</v>
      </c>
      <c r="D273" s="73" t="s">
        <v>1700</v>
      </c>
      <c r="E273" s="73" t="s">
        <v>1602</v>
      </c>
      <c r="F273" s="73" t="s">
        <v>1593</v>
      </c>
      <c r="G273" s="73" t="s">
        <v>1586</v>
      </c>
      <c r="H273" s="73" t="s">
        <v>1607</v>
      </c>
      <c r="I273" s="73" t="s">
        <v>1602</v>
      </c>
      <c r="J273" s="73" t="s">
        <v>32</v>
      </c>
      <c r="K273" s="73" t="s">
        <v>32</v>
      </c>
      <c r="L273" s="73" t="s">
        <v>32</v>
      </c>
      <c r="M273" s="73" t="s">
        <v>32</v>
      </c>
      <c r="N273" s="73" t="s">
        <v>32</v>
      </c>
      <c r="O273" s="73" t="s">
        <v>32</v>
      </c>
      <c r="P273" s="73" t="s">
        <v>32</v>
      </c>
      <c r="Q273" s="17" t="s">
        <v>32</v>
      </c>
      <c r="R273" s="17" t="s">
        <v>32</v>
      </c>
      <c r="S273" s="17" t="s">
        <v>32</v>
      </c>
      <c r="T273" s="17" t="s">
        <v>32</v>
      </c>
      <c r="U273" s="51" t="s">
        <v>32</v>
      </c>
      <c r="V273" s="73" t="n">
        <v>3</v>
      </c>
      <c r="W273" s="73" t="s">
        <v>32</v>
      </c>
      <c r="X273" s="73" t="s">
        <v>32</v>
      </c>
      <c r="Y273" s="73" t="s">
        <v>32</v>
      </c>
      <c r="Z273" s="73" t="n">
        <v>0</v>
      </c>
      <c r="AA273" s="73" t="s">
        <v>32</v>
      </c>
      <c r="AB273" s="73" t="s">
        <v>32</v>
      </c>
      <c r="AC273" s="73" t="s">
        <v>32</v>
      </c>
      <c r="AD273" s="73" t="n">
        <v>2</v>
      </c>
      <c r="AE273" s="73" t="s">
        <v>32</v>
      </c>
      <c r="AF273" s="73" t="s">
        <v>32</v>
      </c>
      <c r="AG273" s="73" t="s">
        <v>32</v>
      </c>
      <c r="AH273" s="73" t="n">
        <v>0</v>
      </c>
      <c r="AI273" s="73" t="s">
        <v>32</v>
      </c>
      <c r="AJ273" s="73" t="s">
        <v>32</v>
      </c>
      <c r="AK273" s="73" t="n">
        <v>0</v>
      </c>
      <c r="AL273" s="73" t="s">
        <v>32</v>
      </c>
      <c r="AM273" s="73" t="s">
        <v>32</v>
      </c>
      <c r="AN273" s="73" t="n">
        <v>4</v>
      </c>
      <c r="AO273" s="73" t="s">
        <v>32</v>
      </c>
      <c r="AP273" s="73" t="s">
        <v>32</v>
      </c>
      <c r="AQ273" s="73" t="n">
        <v>0</v>
      </c>
      <c r="AR273" s="73" t="s">
        <v>32</v>
      </c>
      <c r="AS273" s="73" t="s">
        <v>32</v>
      </c>
      <c r="AT273" s="73" t="s">
        <v>32</v>
      </c>
      <c r="AU273" s="73" t="s">
        <v>32</v>
      </c>
      <c r="AV273" s="73" t="s">
        <v>32</v>
      </c>
      <c r="AW273" s="73" t="s">
        <v>32</v>
      </c>
      <c r="AX273" s="73" t="s">
        <v>32</v>
      </c>
      <c r="AY273" s="73" t="s">
        <v>32</v>
      </c>
      <c r="AZ273" s="73" t="s">
        <v>32</v>
      </c>
      <c r="BA273" s="73" t="s">
        <v>32</v>
      </c>
      <c r="BB273" s="17" t="s">
        <v>32</v>
      </c>
      <c r="BC273" s="17" t="s">
        <v>32</v>
      </c>
      <c r="BD273" s="17" t="s">
        <v>32</v>
      </c>
      <c r="BE273" s="17" t="s">
        <v>32</v>
      </c>
      <c r="BF273" s="17" t="s">
        <v>32</v>
      </c>
      <c r="BG273" s="17" t="s">
        <v>32</v>
      </c>
      <c r="BH273" s="17" t="s">
        <v>32</v>
      </c>
      <c r="BI273" s="17" t="s">
        <v>32</v>
      </c>
      <c r="BJ273" s="17" t="s">
        <v>32</v>
      </c>
      <c r="BK273" s="17" t="s">
        <v>32</v>
      </c>
      <c r="BL273" s="17" t="s">
        <v>32</v>
      </c>
      <c r="BM273" s="17" t="n">
        <f aca="false">SUM(V273:BL273)</f>
        <v>9</v>
      </c>
      <c r="BN273" s="17" t="n">
        <f aca="false">IF(BM273&lt;1,0,(SUM(V273:BL273))/((43-(COUNTIF(V273:BL273,"N/A")))))</f>
        <v>1.28571428571429</v>
      </c>
      <c r="BO273" s="17"/>
      <c r="BP273" s="17"/>
      <c r="BQ273" s="17"/>
    </row>
    <row r="274" customFormat="false" ht="12.75" hidden="false" customHeight="false" outlineLevel="0" collapsed="false">
      <c r="A274" s="75" t="s">
        <v>920</v>
      </c>
      <c r="B274" s="72" t="s">
        <v>878</v>
      </c>
      <c r="C274" s="73" t="s">
        <v>32</v>
      </c>
      <c r="D274" s="73" t="s">
        <v>32</v>
      </c>
      <c r="E274" s="73" t="s">
        <v>32</v>
      </c>
      <c r="F274" s="73" t="s">
        <v>32</v>
      </c>
      <c r="G274" s="73" t="s">
        <v>32</v>
      </c>
      <c r="H274" s="73" t="s">
        <v>32</v>
      </c>
      <c r="I274" s="73" t="s">
        <v>32</v>
      </c>
      <c r="J274" s="73" t="s">
        <v>32</v>
      </c>
      <c r="K274" s="73" t="s">
        <v>32</v>
      </c>
      <c r="L274" s="73" t="s">
        <v>32</v>
      </c>
      <c r="M274" s="73" t="s">
        <v>32</v>
      </c>
      <c r="N274" s="73" t="s">
        <v>32</v>
      </c>
      <c r="O274" s="73" t="s">
        <v>32</v>
      </c>
      <c r="P274" s="73" t="s">
        <v>32</v>
      </c>
      <c r="Q274" s="17" t="s">
        <v>32</v>
      </c>
      <c r="R274" s="17" t="s">
        <v>32</v>
      </c>
      <c r="S274" s="17" t="s">
        <v>32</v>
      </c>
      <c r="T274" s="17" t="s">
        <v>32</v>
      </c>
      <c r="U274" s="51" t="s">
        <v>32</v>
      </c>
      <c r="V274" s="73" t="s">
        <v>32</v>
      </c>
      <c r="W274" s="73" t="s">
        <v>32</v>
      </c>
      <c r="X274" s="73" t="s">
        <v>32</v>
      </c>
      <c r="Y274" s="73" t="s">
        <v>32</v>
      </c>
      <c r="Z274" s="73" t="s">
        <v>32</v>
      </c>
      <c r="AA274" s="73" t="s">
        <v>32</v>
      </c>
      <c r="AB274" s="73" t="s">
        <v>32</v>
      </c>
      <c r="AC274" s="73" t="s">
        <v>32</v>
      </c>
      <c r="AD274" s="73" t="s">
        <v>32</v>
      </c>
      <c r="AE274" s="73" t="s">
        <v>32</v>
      </c>
      <c r="AF274" s="73" t="s">
        <v>32</v>
      </c>
      <c r="AG274" s="73" t="s">
        <v>32</v>
      </c>
      <c r="AH274" s="73" t="s">
        <v>32</v>
      </c>
      <c r="AI274" s="73" t="s">
        <v>32</v>
      </c>
      <c r="AJ274" s="73" t="s">
        <v>32</v>
      </c>
      <c r="AK274" s="73" t="s">
        <v>32</v>
      </c>
      <c r="AL274" s="73" t="s">
        <v>32</v>
      </c>
      <c r="AM274" s="73" t="s">
        <v>32</v>
      </c>
      <c r="AN274" s="73" t="s">
        <v>32</v>
      </c>
      <c r="AO274" s="73" t="s">
        <v>32</v>
      </c>
      <c r="AP274" s="73" t="s">
        <v>32</v>
      </c>
      <c r="AQ274" s="73" t="s">
        <v>32</v>
      </c>
      <c r="AR274" s="73" t="s">
        <v>32</v>
      </c>
      <c r="AS274" s="73" t="s">
        <v>32</v>
      </c>
      <c r="AT274" s="73" t="s">
        <v>32</v>
      </c>
      <c r="AU274" s="73" t="s">
        <v>32</v>
      </c>
      <c r="AV274" s="73" t="s">
        <v>32</v>
      </c>
      <c r="AW274" s="73" t="s">
        <v>32</v>
      </c>
      <c r="AX274" s="73" t="s">
        <v>32</v>
      </c>
      <c r="AY274" s="73" t="s">
        <v>32</v>
      </c>
      <c r="AZ274" s="73" t="s">
        <v>32</v>
      </c>
      <c r="BA274" s="73" t="s">
        <v>32</v>
      </c>
      <c r="BB274" s="17" t="s">
        <v>32</v>
      </c>
      <c r="BC274" s="17" t="s">
        <v>32</v>
      </c>
      <c r="BD274" s="17" t="s">
        <v>32</v>
      </c>
      <c r="BE274" s="17" t="s">
        <v>32</v>
      </c>
      <c r="BF274" s="17" t="s">
        <v>32</v>
      </c>
      <c r="BG274" s="17" t="s">
        <v>32</v>
      </c>
      <c r="BH274" s="17" t="s">
        <v>32</v>
      </c>
      <c r="BI274" s="17" t="s">
        <v>32</v>
      </c>
      <c r="BJ274" s="17" t="s">
        <v>32</v>
      </c>
      <c r="BK274" s="17" t="s">
        <v>32</v>
      </c>
      <c r="BL274" s="17" t="s">
        <v>32</v>
      </c>
      <c r="BM274" s="17" t="n">
        <f aca="false">SUM(V274:BL274)</f>
        <v>0</v>
      </c>
      <c r="BN274" s="17" t="n">
        <f aca="false">IF(BM274&lt;1,0,(SUM(V274:BL274))/((43-(COUNTIF(V274:BL274,"N/A")))))</f>
        <v>0</v>
      </c>
      <c r="BO274" s="17"/>
      <c r="BP274" s="17"/>
      <c r="BQ274" s="17"/>
    </row>
    <row r="275" customFormat="false" ht="12.75" hidden="false" customHeight="false" outlineLevel="0" collapsed="false">
      <c r="A275" s="75" t="s">
        <v>922</v>
      </c>
      <c r="B275" s="72" t="s">
        <v>878</v>
      </c>
      <c r="C275" s="73" t="s">
        <v>1699</v>
      </c>
      <c r="D275" s="73" t="s">
        <v>1711</v>
      </c>
      <c r="E275" s="73" t="s">
        <v>1601</v>
      </c>
      <c r="F275" s="73" t="s">
        <v>32</v>
      </c>
      <c r="G275" s="73" t="s">
        <v>32</v>
      </c>
      <c r="H275" s="73" t="s">
        <v>32</v>
      </c>
      <c r="I275" s="73" t="s">
        <v>32</v>
      </c>
      <c r="J275" s="73" t="s">
        <v>32</v>
      </c>
      <c r="K275" s="73" t="s">
        <v>32</v>
      </c>
      <c r="L275" s="73" t="s">
        <v>32</v>
      </c>
      <c r="M275" s="73" t="s">
        <v>32</v>
      </c>
      <c r="N275" s="73" t="s">
        <v>32</v>
      </c>
      <c r="O275" s="73" t="s">
        <v>32</v>
      </c>
      <c r="P275" s="73" t="s">
        <v>32</v>
      </c>
      <c r="Q275" s="17" t="s">
        <v>32</v>
      </c>
      <c r="R275" s="17" t="s">
        <v>32</v>
      </c>
      <c r="S275" s="17" t="s">
        <v>32</v>
      </c>
      <c r="T275" s="17" t="s">
        <v>32</v>
      </c>
      <c r="U275" s="51" t="s">
        <v>32</v>
      </c>
      <c r="V275" s="73" t="n">
        <v>0</v>
      </c>
      <c r="W275" s="73" t="s">
        <v>32</v>
      </c>
      <c r="X275" s="73" t="s">
        <v>32</v>
      </c>
      <c r="Y275" s="73" t="s">
        <v>32</v>
      </c>
      <c r="Z275" s="73" t="n">
        <v>0</v>
      </c>
      <c r="AA275" s="73" t="s">
        <v>32</v>
      </c>
      <c r="AB275" s="73" t="s">
        <v>32</v>
      </c>
      <c r="AC275" s="73" t="s">
        <v>32</v>
      </c>
      <c r="AD275" s="73" t="n">
        <v>5</v>
      </c>
      <c r="AE275" s="73" t="s">
        <v>32</v>
      </c>
      <c r="AF275" s="73" t="s">
        <v>32</v>
      </c>
      <c r="AG275" s="73" t="s">
        <v>32</v>
      </c>
      <c r="AH275" s="73" t="s">
        <v>32</v>
      </c>
      <c r="AI275" s="73" t="s">
        <v>32</v>
      </c>
      <c r="AJ275" s="73" t="s">
        <v>32</v>
      </c>
      <c r="AK275" s="73" t="s">
        <v>32</v>
      </c>
      <c r="AL275" s="73" t="s">
        <v>32</v>
      </c>
      <c r="AM275" s="73" t="s">
        <v>32</v>
      </c>
      <c r="AN275" s="73" t="s">
        <v>32</v>
      </c>
      <c r="AO275" s="73" t="s">
        <v>32</v>
      </c>
      <c r="AP275" s="73" t="s">
        <v>32</v>
      </c>
      <c r="AQ275" s="73" t="s">
        <v>32</v>
      </c>
      <c r="AR275" s="73" t="s">
        <v>32</v>
      </c>
      <c r="AS275" s="73" t="s">
        <v>32</v>
      </c>
      <c r="AT275" s="73" t="s">
        <v>32</v>
      </c>
      <c r="AU275" s="73" t="s">
        <v>32</v>
      </c>
      <c r="AV275" s="73" t="s">
        <v>32</v>
      </c>
      <c r="AW275" s="73" t="s">
        <v>32</v>
      </c>
      <c r="AX275" s="73" t="s">
        <v>32</v>
      </c>
      <c r="AY275" s="73" t="s">
        <v>32</v>
      </c>
      <c r="AZ275" s="73" t="s">
        <v>32</v>
      </c>
      <c r="BA275" s="73" t="s">
        <v>32</v>
      </c>
      <c r="BB275" s="17" t="s">
        <v>32</v>
      </c>
      <c r="BC275" s="17" t="s">
        <v>32</v>
      </c>
      <c r="BD275" s="17" t="s">
        <v>32</v>
      </c>
      <c r="BE275" s="17" t="s">
        <v>32</v>
      </c>
      <c r="BF275" s="17" t="s">
        <v>32</v>
      </c>
      <c r="BG275" s="17" t="s">
        <v>32</v>
      </c>
      <c r="BH275" s="17" t="s">
        <v>32</v>
      </c>
      <c r="BI275" s="17" t="s">
        <v>32</v>
      </c>
      <c r="BJ275" s="17" t="s">
        <v>32</v>
      </c>
      <c r="BK275" s="17" t="s">
        <v>32</v>
      </c>
      <c r="BL275" s="17" t="s">
        <v>32</v>
      </c>
      <c r="BM275" s="17" t="n">
        <f aca="false">SUM(V275:BL275)</f>
        <v>5</v>
      </c>
      <c r="BN275" s="17" t="n">
        <f aca="false">IF(BM275&lt;1,0,(SUM(V275:BL275))/((43-(COUNTIF(V275:BL275,"N/A")))))</f>
        <v>1.66666666666667</v>
      </c>
      <c r="BO275" s="17"/>
      <c r="BP275" s="17"/>
      <c r="BQ275" s="17"/>
    </row>
    <row r="276" customFormat="false" ht="12.75" hidden="false" customHeight="false" outlineLevel="0" collapsed="false">
      <c r="A276" s="75" t="s">
        <v>926</v>
      </c>
      <c r="B276" s="72" t="s">
        <v>873</v>
      </c>
      <c r="C276" s="73" t="s">
        <v>1607</v>
      </c>
      <c r="D276" s="73" t="s">
        <v>1611</v>
      </c>
      <c r="E276" s="73" t="s">
        <v>1597</v>
      </c>
      <c r="F276" s="73" t="s">
        <v>1607</v>
      </c>
      <c r="G276" s="73" t="s">
        <v>1588</v>
      </c>
      <c r="H276" s="73" t="s">
        <v>1594</v>
      </c>
      <c r="I276" s="73" t="s">
        <v>1602</v>
      </c>
      <c r="J276" s="73" t="s">
        <v>1591</v>
      </c>
      <c r="K276" s="73" t="s">
        <v>1607</v>
      </c>
      <c r="L276" s="73" t="s">
        <v>1602</v>
      </c>
      <c r="M276" s="73" t="s">
        <v>32</v>
      </c>
      <c r="N276" s="73" t="s">
        <v>32</v>
      </c>
      <c r="O276" s="73" t="s">
        <v>32</v>
      </c>
      <c r="P276" s="73" t="s">
        <v>32</v>
      </c>
      <c r="Q276" s="17" t="s">
        <v>32</v>
      </c>
      <c r="R276" s="17" t="s">
        <v>32</v>
      </c>
      <c r="S276" s="17" t="s">
        <v>32</v>
      </c>
      <c r="T276" s="17" t="s">
        <v>32</v>
      </c>
      <c r="U276" s="51" t="s">
        <v>32</v>
      </c>
      <c r="V276" s="73" t="n">
        <v>2</v>
      </c>
      <c r="W276" s="73" t="s">
        <v>32</v>
      </c>
      <c r="X276" s="73" t="s">
        <v>32</v>
      </c>
      <c r="Y276" s="73" t="s">
        <v>32</v>
      </c>
      <c r="Z276" s="73" t="n">
        <v>4</v>
      </c>
      <c r="AA276" s="73" t="s">
        <v>32</v>
      </c>
      <c r="AB276" s="73" t="s">
        <v>32</v>
      </c>
      <c r="AC276" s="73" t="s">
        <v>32</v>
      </c>
      <c r="AD276" s="73" t="n">
        <v>0</v>
      </c>
      <c r="AE276" s="73" t="s">
        <v>32</v>
      </c>
      <c r="AF276" s="73" t="s">
        <v>32</v>
      </c>
      <c r="AG276" s="73" t="s">
        <v>32</v>
      </c>
      <c r="AH276" s="73" t="n">
        <v>0</v>
      </c>
      <c r="AI276" s="73" t="s">
        <v>32</v>
      </c>
      <c r="AJ276" s="73" t="s">
        <v>32</v>
      </c>
      <c r="AK276" s="73" t="n">
        <v>2</v>
      </c>
      <c r="AL276" s="73" t="s">
        <v>32</v>
      </c>
      <c r="AM276" s="73" t="s">
        <v>32</v>
      </c>
      <c r="AN276" s="73" t="n">
        <v>0</v>
      </c>
      <c r="AO276" s="73" t="s">
        <v>32</v>
      </c>
      <c r="AP276" s="73" t="s">
        <v>32</v>
      </c>
      <c r="AQ276" s="73" t="n">
        <v>2</v>
      </c>
      <c r="AR276" s="73" t="s">
        <v>32</v>
      </c>
      <c r="AS276" s="73" t="s">
        <v>32</v>
      </c>
      <c r="AT276" s="73" t="s">
        <v>32</v>
      </c>
      <c r="AU276" s="73" t="n">
        <v>0</v>
      </c>
      <c r="AV276" s="73" t="s">
        <v>32</v>
      </c>
      <c r="AW276" s="73" t="n">
        <v>0</v>
      </c>
      <c r="AX276" s="73" t="s">
        <v>32</v>
      </c>
      <c r="AY276" s="73" t="s">
        <v>32</v>
      </c>
      <c r="AZ276" s="73" t="n">
        <v>3</v>
      </c>
      <c r="BA276" s="73" t="s">
        <v>32</v>
      </c>
      <c r="BB276" s="17" t="s">
        <v>32</v>
      </c>
      <c r="BC276" s="17" t="s">
        <v>32</v>
      </c>
      <c r="BD276" s="17" t="s">
        <v>32</v>
      </c>
      <c r="BE276" s="17" t="s">
        <v>32</v>
      </c>
      <c r="BF276" s="17" t="s">
        <v>32</v>
      </c>
      <c r="BG276" s="17" t="s">
        <v>32</v>
      </c>
      <c r="BH276" s="17" t="s">
        <v>32</v>
      </c>
      <c r="BI276" s="17" t="s">
        <v>32</v>
      </c>
      <c r="BJ276" s="17" t="s">
        <v>32</v>
      </c>
      <c r="BK276" s="17" t="s">
        <v>32</v>
      </c>
      <c r="BL276" s="17" t="s">
        <v>32</v>
      </c>
      <c r="BM276" s="17" t="n">
        <f aca="false">SUM(V276:BL276)</f>
        <v>13</v>
      </c>
      <c r="BN276" s="17" t="n">
        <f aca="false">IF(BM276&lt;1,0,(SUM(V276:BL276))/((43-(COUNTIF(V276:BL276,"N/A")))))</f>
        <v>1.3</v>
      </c>
      <c r="BO276" s="17"/>
      <c r="BP276" s="17"/>
      <c r="BQ276" s="17"/>
    </row>
    <row r="277" customFormat="false" ht="12.75" hidden="false" customHeight="false" outlineLevel="0" collapsed="false">
      <c r="A277" s="75" t="s">
        <v>929</v>
      </c>
      <c r="B277" s="72" t="s">
        <v>878</v>
      </c>
      <c r="C277" s="73" t="s">
        <v>32</v>
      </c>
      <c r="D277" s="73" t="s">
        <v>32</v>
      </c>
      <c r="E277" s="73" t="s">
        <v>32</v>
      </c>
      <c r="F277" s="73" t="s">
        <v>32</v>
      </c>
      <c r="G277" s="73" t="s">
        <v>32</v>
      </c>
      <c r="H277" s="73" t="s">
        <v>32</v>
      </c>
      <c r="I277" s="73" t="s">
        <v>32</v>
      </c>
      <c r="J277" s="73" t="s">
        <v>32</v>
      </c>
      <c r="K277" s="73" t="s">
        <v>32</v>
      </c>
      <c r="L277" s="73" t="s">
        <v>32</v>
      </c>
      <c r="M277" s="73" t="s">
        <v>32</v>
      </c>
      <c r="N277" s="73" t="s">
        <v>32</v>
      </c>
      <c r="O277" s="73" t="s">
        <v>32</v>
      </c>
      <c r="P277" s="73" t="s">
        <v>32</v>
      </c>
      <c r="Q277" s="17" t="s">
        <v>32</v>
      </c>
      <c r="R277" s="17" t="s">
        <v>32</v>
      </c>
      <c r="S277" s="17" t="s">
        <v>32</v>
      </c>
      <c r="T277" s="17" t="s">
        <v>32</v>
      </c>
      <c r="U277" s="51" t="s">
        <v>32</v>
      </c>
      <c r="V277" s="73" t="s">
        <v>32</v>
      </c>
      <c r="W277" s="73" t="s">
        <v>32</v>
      </c>
      <c r="X277" s="73" t="s">
        <v>32</v>
      </c>
      <c r="Y277" s="73" t="s">
        <v>32</v>
      </c>
      <c r="Z277" s="73" t="s">
        <v>32</v>
      </c>
      <c r="AA277" s="73" t="s">
        <v>32</v>
      </c>
      <c r="AB277" s="73" t="s">
        <v>32</v>
      </c>
      <c r="AC277" s="73" t="s">
        <v>32</v>
      </c>
      <c r="AD277" s="73" t="s">
        <v>32</v>
      </c>
      <c r="AE277" s="73" t="s">
        <v>32</v>
      </c>
      <c r="AF277" s="73" t="s">
        <v>32</v>
      </c>
      <c r="AG277" s="73" t="s">
        <v>32</v>
      </c>
      <c r="AH277" s="73" t="s">
        <v>32</v>
      </c>
      <c r="AI277" s="73" t="s">
        <v>32</v>
      </c>
      <c r="AJ277" s="73" t="s">
        <v>32</v>
      </c>
      <c r="AK277" s="73" t="s">
        <v>32</v>
      </c>
      <c r="AL277" s="73" t="s">
        <v>32</v>
      </c>
      <c r="AM277" s="73" t="s">
        <v>32</v>
      </c>
      <c r="AN277" s="73" t="s">
        <v>32</v>
      </c>
      <c r="AO277" s="73" t="s">
        <v>32</v>
      </c>
      <c r="AP277" s="73" t="s">
        <v>32</v>
      </c>
      <c r="AQ277" s="73" t="s">
        <v>32</v>
      </c>
      <c r="AR277" s="73" t="s">
        <v>32</v>
      </c>
      <c r="AS277" s="73" t="s">
        <v>32</v>
      </c>
      <c r="AT277" s="73" t="s">
        <v>32</v>
      </c>
      <c r="AU277" s="73" t="s">
        <v>32</v>
      </c>
      <c r="AV277" s="73" t="s">
        <v>32</v>
      </c>
      <c r="AW277" s="73" t="s">
        <v>32</v>
      </c>
      <c r="AX277" s="73" t="s">
        <v>32</v>
      </c>
      <c r="AY277" s="73" t="s">
        <v>32</v>
      </c>
      <c r="AZ277" s="73" t="s">
        <v>32</v>
      </c>
      <c r="BA277" s="73" t="s">
        <v>32</v>
      </c>
      <c r="BB277" s="17" t="s">
        <v>32</v>
      </c>
      <c r="BC277" s="17" t="s">
        <v>32</v>
      </c>
      <c r="BD277" s="17" t="s">
        <v>32</v>
      </c>
      <c r="BE277" s="17" t="s">
        <v>32</v>
      </c>
      <c r="BF277" s="17" t="s">
        <v>32</v>
      </c>
      <c r="BG277" s="17" t="s">
        <v>32</v>
      </c>
      <c r="BH277" s="17" t="s">
        <v>32</v>
      </c>
      <c r="BI277" s="17" t="s">
        <v>32</v>
      </c>
      <c r="BJ277" s="17" t="s">
        <v>32</v>
      </c>
      <c r="BK277" s="17" t="s">
        <v>32</v>
      </c>
      <c r="BL277" s="17" t="s">
        <v>32</v>
      </c>
      <c r="BM277" s="17" t="n">
        <f aca="false">SUM(V277:BL277)</f>
        <v>0</v>
      </c>
      <c r="BN277" s="17" t="n">
        <f aca="false">IF(BM277&lt;1,0,(SUM(V277:BL277))/((43-(COUNTIF(V277:BL277,"N/A")))))</f>
        <v>0</v>
      </c>
      <c r="BO277" s="17"/>
      <c r="BP277" s="17"/>
      <c r="BQ277" s="17"/>
    </row>
    <row r="278" customFormat="false" ht="12.75" hidden="false" customHeight="false" outlineLevel="0" collapsed="false">
      <c r="A278" s="75" t="s">
        <v>931</v>
      </c>
      <c r="B278" s="72" t="s">
        <v>878</v>
      </c>
      <c r="C278" s="73" t="s">
        <v>1594</v>
      </c>
      <c r="D278" s="73" t="s">
        <v>1699</v>
      </c>
      <c r="E278" s="73" t="s">
        <v>1593</v>
      </c>
      <c r="F278" s="73" t="s">
        <v>1704</v>
      </c>
      <c r="G278" s="73" t="s">
        <v>1699</v>
      </c>
      <c r="H278" s="73" t="s">
        <v>32</v>
      </c>
      <c r="I278" s="73" t="s">
        <v>32</v>
      </c>
      <c r="J278" s="73" t="s">
        <v>32</v>
      </c>
      <c r="K278" s="73" t="s">
        <v>32</v>
      </c>
      <c r="L278" s="73" t="s">
        <v>32</v>
      </c>
      <c r="M278" s="73" t="s">
        <v>32</v>
      </c>
      <c r="N278" s="73" t="s">
        <v>32</v>
      </c>
      <c r="O278" s="73" t="s">
        <v>32</v>
      </c>
      <c r="P278" s="73" t="s">
        <v>32</v>
      </c>
      <c r="Q278" s="17" t="s">
        <v>32</v>
      </c>
      <c r="R278" s="17" t="s">
        <v>32</v>
      </c>
      <c r="S278" s="17" t="s">
        <v>32</v>
      </c>
      <c r="T278" s="17" t="s">
        <v>32</v>
      </c>
      <c r="U278" s="51" t="s">
        <v>32</v>
      </c>
      <c r="V278" s="73" t="n">
        <v>2</v>
      </c>
      <c r="W278" s="73" t="s">
        <v>32</v>
      </c>
      <c r="X278" s="73" t="s">
        <v>32</v>
      </c>
      <c r="Y278" s="73" t="s">
        <v>32</v>
      </c>
      <c r="Z278" s="73" t="n">
        <v>3</v>
      </c>
      <c r="AA278" s="73" t="s">
        <v>32</v>
      </c>
      <c r="AB278" s="73" t="s">
        <v>32</v>
      </c>
      <c r="AC278" s="73" t="s">
        <v>32</v>
      </c>
      <c r="AD278" s="73" t="n">
        <v>3</v>
      </c>
      <c r="AE278" s="73" t="n">
        <v>3</v>
      </c>
      <c r="AF278" s="73" t="s">
        <v>32</v>
      </c>
      <c r="AG278" s="73" t="s">
        <v>32</v>
      </c>
      <c r="AH278" s="73" t="n">
        <v>0</v>
      </c>
      <c r="AI278" s="73" t="s">
        <v>32</v>
      </c>
      <c r="AJ278" s="73" t="s">
        <v>32</v>
      </c>
      <c r="AK278" s="73" t="n">
        <v>2</v>
      </c>
      <c r="AL278" s="73" t="s">
        <v>32</v>
      </c>
      <c r="AM278" s="73" t="s">
        <v>32</v>
      </c>
      <c r="AN278" s="73" t="s">
        <v>32</v>
      </c>
      <c r="AO278" s="73" t="s">
        <v>32</v>
      </c>
      <c r="AP278" s="73" t="s">
        <v>32</v>
      </c>
      <c r="AQ278" s="73" t="s">
        <v>32</v>
      </c>
      <c r="AR278" s="73" t="s">
        <v>32</v>
      </c>
      <c r="AS278" s="73" t="s">
        <v>32</v>
      </c>
      <c r="AT278" s="73" t="s">
        <v>32</v>
      </c>
      <c r="AU278" s="73" t="s">
        <v>32</v>
      </c>
      <c r="AV278" s="73" t="s">
        <v>32</v>
      </c>
      <c r="AW278" s="73" t="s">
        <v>32</v>
      </c>
      <c r="AX278" s="73" t="s">
        <v>32</v>
      </c>
      <c r="AY278" s="73" t="s">
        <v>32</v>
      </c>
      <c r="AZ278" s="73" t="s">
        <v>32</v>
      </c>
      <c r="BA278" s="73" t="s">
        <v>32</v>
      </c>
      <c r="BB278" s="17" t="s">
        <v>32</v>
      </c>
      <c r="BC278" s="17" t="s">
        <v>32</v>
      </c>
      <c r="BD278" s="17" t="s">
        <v>32</v>
      </c>
      <c r="BE278" s="17" t="s">
        <v>32</v>
      </c>
      <c r="BF278" s="17" t="s">
        <v>32</v>
      </c>
      <c r="BG278" s="17" t="s">
        <v>32</v>
      </c>
      <c r="BH278" s="17" t="s">
        <v>32</v>
      </c>
      <c r="BI278" s="17" t="s">
        <v>32</v>
      </c>
      <c r="BJ278" s="17" t="s">
        <v>32</v>
      </c>
      <c r="BK278" s="17" t="s">
        <v>32</v>
      </c>
      <c r="BL278" s="17" t="s">
        <v>32</v>
      </c>
      <c r="BM278" s="17" t="n">
        <f aca="false">SUM(V278:BL278)</f>
        <v>13</v>
      </c>
      <c r="BN278" s="17" t="n">
        <f aca="false">IF(BM278&lt;1,0,(SUM(V278:BL278))/((43-(COUNTIF(V278:BL278,"N/A")))))</f>
        <v>2.16666666666667</v>
      </c>
      <c r="BO278" s="17"/>
      <c r="BP278" s="17"/>
      <c r="BQ278" s="17"/>
    </row>
    <row r="279" customFormat="false" ht="12.75" hidden="false" customHeight="false" outlineLevel="0" collapsed="false">
      <c r="A279" s="75" t="s">
        <v>934</v>
      </c>
      <c r="B279" s="72" t="s">
        <v>873</v>
      </c>
      <c r="C279" s="73" t="s">
        <v>1607</v>
      </c>
      <c r="D279" s="73" t="s">
        <v>1591</v>
      </c>
      <c r="E279" s="73" t="s">
        <v>1587</v>
      </c>
      <c r="F279" s="73" t="s">
        <v>1586</v>
      </c>
      <c r="G279" s="73" t="s">
        <v>1602</v>
      </c>
      <c r="H279" s="73" t="s">
        <v>32</v>
      </c>
      <c r="I279" s="73" t="s">
        <v>32</v>
      </c>
      <c r="J279" s="73" t="s">
        <v>32</v>
      </c>
      <c r="K279" s="73" t="s">
        <v>32</v>
      </c>
      <c r="L279" s="73" t="s">
        <v>32</v>
      </c>
      <c r="M279" s="73" t="s">
        <v>32</v>
      </c>
      <c r="N279" s="73" t="s">
        <v>32</v>
      </c>
      <c r="O279" s="73" t="s">
        <v>32</v>
      </c>
      <c r="P279" s="73" t="s">
        <v>32</v>
      </c>
      <c r="Q279" s="17" t="s">
        <v>32</v>
      </c>
      <c r="R279" s="17" t="s">
        <v>32</v>
      </c>
      <c r="S279" s="17" t="s">
        <v>32</v>
      </c>
      <c r="T279" s="17" t="s">
        <v>32</v>
      </c>
      <c r="U279" s="51" t="s">
        <v>32</v>
      </c>
      <c r="V279" s="73" t="n">
        <v>0</v>
      </c>
      <c r="W279" s="73" t="s">
        <v>32</v>
      </c>
      <c r="X279" s="73" t="s">
        <v>32</v>
      </c>
      <c r="Y279" s="73" t="s">
        <v>32</v>
      </c>
      <c r="Z279" s="73" t="n">
        <v>1</v>
      </c>
      <c r="AA279" s="73" t="s">
        <v>32</v>
      </c>
      <c r="AB279" s="73" t="s">
        <v>32</v>
      </c>
      <c r="AC279" s="73" t="s">
        <v>32</v>
      </c>
      <c r="AD279" s="73" t="n">
        <v>2</v>
      </c>
      <c r="AE279" s="73" t="s">
        <v>248</v>
      </c>
      <c r="AF279" s="73" t="s">
        <v>32</v>
      </c>
      <c r="AG279" s="73" t="s">
        <v>32</v>
      </c>
      <c r="AH279" s="73" t="n">
        <v>0</v>
      </c>
      <c r="AI279" s="73" t="s">
        <v>32</v>
      </c>
      <c r="AJ279" s="73" t="s">
        <v>32</v>
      </c>
      <c r="AK279" s="73" t="n">
        <v>3</v>
      </c>
      <c r="AL279" s="73" t="s">
        <v>32</v>
      </c>
      <c r="AM279" s="73" t="s">
        <v>32</v>
      </c>
      <c r="AN279" s="73" t="s">
        <v>32</v>
      </c>
      <c r="AO279" s="73" t="s">
        <v>32</v>
      </c>
      <c r="AP279" s="73" t="s">
        <v>32</v>
      </c>
      <c r="AQ279" s="73" t="s">
        <v>32</v>
      </c>
      <c r="AR279" s="73" t="s">
        <v>32</v>
      </c>
      <c r="AS279" s="73" t="s">
        <v>32</v>
      </c>
      <c r="AT279" s="73" t="s">
        <v>32</v>
      </c>
      <c r="AU279" s="73" t="s">
        <v>32</v>
      </c>
      <c r="AV279" s="73" t="s">
        <v>32</v>
      </c>
      <c r="AW279" s="73" t="s">
        <v>32</v>
      </c>
      <c r="AX279" s="73" t="s">
        <v>32</v>
      </c>
      <c r="AY279" s="73" t="s">
        <v>32</v>
      </c>
      <c r="AZ279" s="73" t="s">
        <v>32</v>
      </c>
      <c r="BA279" s="73" t="s">
        <v>32</v>
      </c>
      <c r="BB279" s="17" t="s">
        <v>32</v>
      </c>
      <c r="BC279" s="17" t="s">
        <v>32</v>
      </c>
      <c r="BD279" s="17" t="s">
        <v>32</v>
      </c>
      <c r="BE279" s="17" t="s">
        <v>32</v>
      </c>
      <c r="BF279" s="17" t="s">
        <v>32</v>
      </c>
      <c r="BG279" s="17" t="s">
        <v>32</v>
      </c>
      <c r="BH279" s="17" t="s">
        <v>32</v>
      </c>
      <c r="BI279" s="17" t="s">
        <v>32</v>
      </c>
      <c r="BJ279" s="17" t="s">
        <v>32</v>
      </c>
      <c r="BK279" s="17" t="s">
        <v>32</v>
      </c>
      <c r="BL279" s="17" t="s">
        <v>32</v>
      </c>
      <c r="BM279" s="17" t="n">
        <f aca="false">SUM(V279:BL279)</f>
        <v>6</v>
      </c>
      <c r="BN279" s="17" t="n">
        <f aca="false">IF(BM279&lt;1,0,(SUM(V279:BL279))/((43-(COUNTIF(V279:BL279,"N/A")))))</f>
        <v>1</v>
      </c>
      <c r="BO279" s="17"/>
      <c r="BP279" s="17"/>
      <c r="BQ279" s="17"/>
    </row>
    <row r="280" customFormat="false" ht="12.75" hidden="false" customHeight="false" outlineLevel="0" collapsed="false">
      <c r="A280" s="75" t="s">
        <v>937</v>
      </c>
      <c r="B280" s="72" t="s">
        <v>873</v>
      </c>
      <c r="C280" s="73" t="s">
        <v>1588</v>
      </c>
      <c r="D280" s="73" t="s">
        <v>1588</v>
      </c>
      <c r="E280" s="73" t="s">
        <v>1594</v>
      </c>
      <c r="F280" s="73" t="s">
        <v>1607</v>
      </c>
      <c r="G280" s="73" t="s">
        <v>32</v>
      </c>
      <c r="H280" s="73" t="s">
        <v>32</v>
      </c>
      <c r="I280" s="73" t="s">
        <v>32</v>
      </c>
      <c r="J280" s="73" t="s">
        <v>32</v>
      </c>
      <c r="K280" s="73" t="s">
        <v>32</v>
      </c>
      <c r="L280" s="73" t="s">
        <v>32</v>
      </c>
      <c r="M280" s="73" t="s">
        <v>32</v>
      </c>
      <c r="N280" s="73" t="s">
        <v>32</v>
      </c>
      <c r="O280" s="73" t="s">
        <v>32</v>
      </c>
      <c r="P280" s="73" t="s">
        <v>32</v>
      </c>
      <c r="Q280" s="17" t="s">
        <v>32</v>
      </c>
      <c r="R280" s="17" t="s">
        <v>32</v>
      </c>
      <c r="S280" s="17" t="s">
        <v>32</v>
      </c>
      <c r="T280" s="17" t="s">
        <v>32</v>
      </c>
      <c r="U280" s="51" t="s">
        <v>32</v>
      </c>
      <c r="V280" s="73" t="n">
        <v>5</v>
      </c>
      <c r="W280" s="73" t="s">
        <v>32</v>
      </c>
      <c r="X280" s="73" t="s">
        <v>32</v>
      </c>
      <c r="Y280" s="73" t="s">
        <v>32</v>
      </c>
      <c r="Z280" s="73" t="n">
        <v>1</v>
      </c>
      <c r="AA280" s="73" t="s">
        <v>32</v>
      </c>
      <c r="AB280" s="73" t="s">
        <v>32</v>
      </c>
      <c r="AC280" s="73" t="s">
        <v>32</v>
      </c>
      <c r="AD280" s="73" t="n">
        <v>4</v>
      </c>
      <c r="AE280" s="73" t="n">
        <v>4</v>
      </c>
      <c r="AF280" s="73" t="s">
        <v>32</v>
      </c>
      <c r="AG280" s="73" t="s">
        <v>32</v>
      </c>
      <c r="AH280" s="73" t="n">
        <v>0</v>
      </c>
      <c r="AI280" s="73" t="s">
        <v>32</v>
      </c>
      <c r="AJ280" s="73" t="s">
        <v>32</v>
      </c>
      <c r="AK280" s="73" t="s">
        <v>32</v>
      </c>
      <c r="AL280" s="73" t="s">
        <v>32</v>
      </c>
      <c r="AM280" s="73" t="s">
        <v>32</v>
      </c>
      <c r="AN280" s="73" t="s">
        <v>32</v>
      </c>
      <c r="AO280" s="73" t="s">
        <v>32</v>
      </c>
      <c r="AP280" s="73" t="s">
        <v>32</v>
      </c>
      <c r="AQ280" s="73" t="s">
        <v>32</v>
      </c>
      <c r="AR280" s="73" t="s">
        <v>32</v>
      </c>
      <c r="AS280" s="73" t="s">
        <v>32</v>
      </c>
      <c r="AT280" s="73" t="s">
        <v>32</v>
      </c>
      <c r="AU280" s="73" t="s">
        <v>32</v>
      </c>
      <c r="AV280" s="73" t="s">
        <v>32</v>
      </c>
      <c r="AW280" s="73" t="s">
        <v>32</v>
      </c>
      <c r="AX280" s="73" t="s">
        <v>32</v>
      </c>
      <c r="AY280" s="73" t="s">
        <v>32</v>
      </c>
      <c r="AZ280" s="73" t="s">
        <v>32</v>
      </c>
      <c r="BA280" s="73" t="s">
        <v>32</v>
      </c>
      <c r="BB280" s="17" t="s">
        <v>32</v>
      </c>
      <c r="BC280" s="17" t="s">
        <v>32</v>
      </c>
      <c r="BD280" s="17" t="s">
        <v>32</v>
      </c>
      <c r="BE280" s="17" t="s">
        <v>32</v>
      </c>
      <c r="BF280" s="17" t="s">
        <v>32</v>
      </c>
      <c r="BG280" s="17" t="s">
        <v>32</v>
      </c>
      <c r="BH280" s="17" t="s">
        <v>32</v>
      </c>
      <c r="BI280" s="17" t="s">
        <v>32</v>
      </c>
      <c r="BJ280" s="17" t="s">
        <v>32</v>
      </c>
      <c r="BK280" s="17" t="s">
        <v>32</v>
      </c>
      <c r="BL280" s="17" t="s">
        <v>32</v>
      </c>
      <c r="BM280" s="17" t="n">
        <f aca="false">SUM(V280:BL280)</f>
        <v>14</v>
      </c>
      <c r="BN280" s="17" t="n">
        <f aca="false">IF(BM280&lt;1,0,(SUM(V280:BL280))/((43-(COUNTIF(V280:BL280,"N/A")))))</f>
        <v>2.8</v>
      </c>
      <c r="BO280" s="17"/>
      <c r="BP280" s="17"/>
      <c r="BQ280" s="17"/>
    </row>
    <row r="281" customFormat="false" ht="14.25" hidden="false" customHeight="true" outlineLevel="0" collapsed="false">
      <c r="A281" s="75" t="s">
        <v>940</v>
      </c>
      <c r="B281" s="72" t="s">
        <v>878</v>
      </c>
      <c r="C281" s="73" t="s">
        <v>32</v>
      </c>
      <c r="D281" s="73" t="s">
        <v>32</v>
      </c>
      <c r="E281" s="73" t="s">
        <v>32</v>
      </c>
      <c r="F281" s="73" t="s">
        <v>32</v>
      </c>
      <c r="G281" s="73" t="s">
        <v>32</v>
      </c>
      <c r="H281" s="73" t="s">
        <v>32</v>
      </c>
      <c r="I281" s="73" t="s">
        <v>32</v>
      </c>
      <c r="J281" s="73" t="s">
        <v>32</v>
      </c>
      <c r="K281" s="73" t="s">
        <v>32</v>
      </c>
      <c r="L281" s="73" t="s">
        <v>32</v>
      </c>
      <c r="M281" s="73" t="s">
        <v>32</v>
      </c>
      <c r="N281" s="73" t="s">
        <v>32</v>
      </c>
      <c r="O281" s="73" t="s">
        <v>32</v>
      </c>
      <c r="P281" s="73" t="s">
        <v>32</v>
      </c>
      <c r="Q281" s="17" t="s">
        <v>32</v>
      </c>
      <c r="R281" s="17" t="s">
        <v>32</v>
      </c>
      <c r="S281" s="17" t="s">
        <v>32</v>
      </c>
      <c r="T281" s="17" t="s">
        <v>32</v>
      </c>
      <c r="U281" s="51" t="s">
        <v>32</v>
      </c>
      <c r="V281" s="73" t="s">
        <v>32</v>
      </c>
      <c r="W281" s="73" t="s">
        <v>32</v>
      </c>
      <c r="X281" s="73" t="s">
        <v>32</v>
      </c>
      <c r="Y281" s="73" t="s">
        <v>32</v>
      </c>
      <c r="Z281" s="73" t="s">
        <v>32</v>
      </c>
      <c r="AA281" s="73" t="s">
        <v>32</v>
      </c>
      <c r="AB281" s="73" t="s">
        <v>32</v>
      </c>
      <c r="AC281" s="73" t="s">
        <v>32</v>
      </c>
      <c r="AD281" s="73" t="s">
        <v>32</v>
      </c>
      <c r="AE281" s="73" t="s">
        <v>32</v>
      </c>
      <c r="AF281" s="73" t="s">
        <v>32</v>
      </c>
      <c r="AG281" s="73" t="s">
        <v>32</v>
      </c>
      <c r="AH281" s="73" t="s">
        <v>32</v>
      </c>
      <c r="AI281" s="73" t="s">
        <v>32</v>
      </c>
      <c r="AJ281" s="73" t="s">
        <v>32</v>
      </c>
      <c r="AK281" s="73" t="s">
        <v>32</v>
      </c>
      <c r="AL281" s="73" t="s">
        <v>32</v>
      </c>
      <c r="AM281" s="73" t="s">
        <v>32</v>
      </c>
      <c r="AN281" s="73" t="s">
        <v>32</v>
      </c>
      <c r="AO281" s="73" t="s">
        <v>32</v>
      </c>
      <c r="AP281" s="73" t="s">
        <v>32</v>
      </c>
      <c r="AQ281" s="73" t="s">
        <v>32</v>
      </c>
      <c r="AR281" s="73" t="s">
        <v>32</v>
      </c>
      <c r="AS281" s="73" t="s">
        <v>32</v>
      </c>
      <c r="AT281" s="73" t="s">
        <v>32</v>
      </c>
      <c r="AU281" s="73" t="s">
        <v>32</v>
      </c>
      <c r="AV281" s="73" t="s">
        <v>32</v>
      </c>
      <c r="AW281" s="73" t="s">
        <v>32</v>
      </c>
      <c r="AX281" s="73" t="s">
        <v>32</v>
      </c>
      <c r="AY281" s="73" t="s">
        <v>32</v>
      </c>
      <c r="AZ281" s="73" t="s">
        <v>32</v>
      </c>
      <c r="BA281" s="73" t="s">
        <v>32</v>
      </c>
      <c r="BB281" s="17" t="s">
        <v>32</v>
      </c>
      <c r="BC281" s="17" t="s">
        <v>32</v>
      </c>
      <c r="BD281" s="17" t="s">
        <v>32</v>
      </c>
      <c r="BE281" s="17" t="s">
        <v>32</v>
      </c>
      <c r="BF281" s="17" t="s">
        <v>32</v>
      </c>
      <c r="BG281" s="17" t="s">
        <v>32</v>
      </c>
      <c r="BH281" s="17" t="s">
        <v>32</v>
      </c>
      <c r="BI281" s="17" t="s">
        <v>32</v>
      </c>
      <c r="BJ281" s="17" t="s">
        <v>32</v>
      </c>
      <c r="BK281" s="17" t="s">
        <v>32</v>
      </c>
      <c r="BL281" s="17" t="s">
        <v>32</v>
      </c>
      <c r="BM281" s="17" t="n">
        <f aca="false">SUM(V281:BL281)</f>
        <v>0</v>
      </c>
      <c r="BN281" s="17" t="n">
        <f aca="false">IF(BM281&lt;1,0,(SUM(V281:BL281))/((43-(COUNTIF(V281:BL281,"N/A")))))</f>
        <v>0</v>
      </c>
      <c r="BO281" s="17"/>
      <c r="BP281" s="17"/>
      <c r="BQ281" s="17"/>
    </row>
    <row r="282" customFormat="false" ht="14.25" hidden="false" customHeight="true" outlineLevel="0" collapsed="false">
      <c r="A282" s="75" t="s">
        <v>942</v>
      </c>
      <c r="B282" s="72" t="s">
        <v>878</v>
      </c>
      <c r="C282" s="73" t="s">
        <v>1609</v>
      </c>
      <c r="D282" s="73" t="s">
        <v>1609</v>
      </c>
      <c r="E282" s="73" t="s">
        <v>1609</v>
      </c>
      <c r="F282" s="73" t="s">
        <v>1609</v>
      </c>
      <c r="G282" s="73" t="s">
        <v>1593</v>
      </c>
      <c r="H282" s="73" t="s">
        <v>1594</v>
      </c>
      <c r="I282" s="73" t="s">
        <v>32</v>
      </c>
      <c r="J282" s="73" t="s">
        <v>32</v>
      </c>
      <c r="K282" s="73" t="s">
        <v>32</v>
      </c>
      <c r="L282" s="73" t="s">
        <v>32</v>
      </c>
      <c r="M282" s="73" t="s">
        <v>32</v>
      </c>
      <c r="N282" s="73" t="s">
        <v>32</v>
      </c>
      <c r="O282" s="73" t="s">
        <v>32</v>
      </c>
      <c r="P282" s="73" t="s">
        <v>32</v>
      </c>
      <c r="Q282" s="17" t="s">
        <v>32</v>
      </c>
      <c r="R282" s="17" t="s">
        <v>32</v>
      </c>
      <c r="S282" s="17" t="s">
        <v>32</v>
      </c>
      <c r="T282" s="17" t="s">
        <v>32</v>
      </c>
      <c r="U282" s="51" t="s">
        <v>32</v>
      </c>
      <c r="V282" s="73" t="s">
        <v>1716</v>
      </c>
      <c r="W282" s="73" t="s">
        <v>32</v>
      </c>
      <c r="X282" s="73" t="s">
        <v>32</v>
      </c>
      <c r="Y282" s="73" t="s">
        <v>32</v>
      </c>
      <c r="Z282" s="73" t="n">
        <v>1</v>
      </c>
      <c r="AA282" s="73" t="s">
        <v>32</v>
      </c>
      <c r="AB282" s="73" t="s">
        <v>32</v>
      </c>
      <c r="AC282" s="73" t="s">
        <v>32</v>
      </c>
      <c r="AD282" s="73" t="n">
        <v>1</v>
      </c>
      <c r="AE282" s="73" t="s">
        <v>32</v>
      </c>
      <c r="AF282" s="73" t="s">
        <v>32</v>
      </c>
      <c r="AG282" s="73" t="s">
        <v>32</v>
      </c>
      <c r="AH282" s="73" t="n">
        <v>3</v>
      </c>
      <c r="AI282" s="73" t="s">
        <v>32</v>
      </c>
      <c r="AJ282" s="73" t="s">
        <v>32</v>
      </c>
      <c r="AK282" s="73" t="s">
        <v>1716</v>
      </c>
      <c r="AL282" s="73" t="s">
        <v>32</v>
      </c>
      <c r="AM282" s="73" t="s">
        <v>32</v>
      </c>
      <c r="AN282" s="73" t="n">
        <v>0</v>
      </c>
      <c r="AO282" s="73" t="s">
        <v>32</v>
      </c>
      <c r="AP282" s="73" t="s">
        <v>32</v>
      </c>
      <c r="AQ282" s="73" t="s">
        <v>32</v>
      </c>
      <c r="AR282" s="73" t="s">
        <v>32</v>
      </c>
      <c r="AS282" s="73" t="s">
        <v>32</v>
      </c>
      <c r="AT282" s="73" t="s">
        <v>32</v>
      </c>
      <c r="AU282" s="73" t="s">
        <v>32</v>
      </c>
      <c r="AV282" s="73" t="s">
        <v>32</v>
      </c>
      <c r="AW282" s="73" t="s">
        <v>32</v>
      </c>
      <c r="AX282" s="73" t="s">
        <v>32</v>
      </c>
      <c r="AY282" s="73" t="s">
        <v>32</v>
      </c>
      <c r="AZ282" s="73" t="s">
        <v>32</v>
      </c>
      <c r="BA282" s="73" t="s">
        <v>32</v>
      </c>
      <c r="BB282" s="17" t="s">
        <v>32</v>
      </c>
      <c r="BC282" s="17" t="s">
        <v>32</v>
      </c>
      <c r="BD282" s="17" t="s">
        <v>32</v>
      </c>
      <c r="BE282" s="17" t="s">
        <v>32</v>
      </c>
      <c r="BF282" s="17" t="s">
        <v>32</v>
      </c>
      <c r="BG282" s="17" t="s">
        <v>32</v>
      </c>
      <c r="BH282" s="17" t="s">
        <v>32</v>
      </c>
      <c r="BI282" s="17" t="s">
        <v>32</v>
      </c>
      <c r="BJ282" s="17" t="s">
        <v>32</v>
      </c>
      <c r="BK282" s="17" t="s">
        <v>32</v>
      </c>
      <c r="BL282" s="17" t="s">
        <v>32</v>
      </c>
      <c r="BM282" s="17" t="n">
        <f aca="false">SUM(V282:BL282)</f>
        <v>5</v>
      </c>
      <c r="BN282" s="17" t="n">
        <f aca="false">IF(BM282&lt;1,0,(SUM(V282:BL282))/((43-(COUNTIF(V282:BL282,"N/A")))))</f>
        <v>0.833333333333333</v>
      </c>
      <c r="BO282" s="17"/>
      <c r="BP282" s="17"/>
      <c r="BQ282" s="17"/>
    </row>
    <row r="283" customFormat="false" ht="12.75" hidden="false" customHeight="false" outlineLevel="0" collapsed="false">
      <c r="A283" s="75" t="s">
        <v>946</v>
      </c>
      <c r="B283" s="72" t="s">
        <v>873</v>
      </c>
      <c r="C283" s="73" t="s">
        <v>1703</v>
      </c>
      <c r="D283" s="73" t="s">
        <v>1593</v>
      </c>
      <c r="E283" s="73" t="s">
        <v>32</v>
      </c>
      <c r="F283" s="73" t="s">
        <v>32</v>
      </c>
      <c r="G283" s="73" t="s">
        <v>32</v>
      </c>
      <c r="H283" s="73" t="s">
        <v>32</v>
      </c>
      <c r="I283" s="73" t="s">
        <v>32</v>
      </c>
      <c r="J283" s="73" t="s">
        <v>32</v>
      </c>
      <c r="K283" s="73" t="s">
        <v>32</v>
      </c>
      <c r="L283" s="73" t="s">
        <v>32</v>
      </c>
      <c r="M283" s="73" t="s">
        <v>32</v>
      </c>
      <c r="N283" s="73" t="s">
        <v>32</v>
      </c>
      <c r="O283" s="73" t="s">
        <v>32</v>
      </c>
      <c r="P283" s="73" t="s">
        <v>32</v>
      </c>
      <c r="Q283" s="17" t="s">
        <v>32</v>
      </c>
      <c r="R283" s="17" t="s">
        <v>32</v>
      </c>
      <c r="S283" s="17" t="s">
        <v>32</v>
      </c>
      <c r="T283" s="17" t="s">
        <v>32</v>
      </c>
      <c r="U283" s="51" t="s">
        <v>32</v>
      </c>
      <c r="V283" s="73" t="n">
        <v>5</v>
      </c>
      <c r="W283" s="73" t="s">
        <v>32</v>
      </c>
      <c r="X283" s="73" t="s">
        <v>32</v>
      </c>
      <c r="Y283" s="73" t="s">
        <v>32</v>
      </c>
      <c r="Z283" s="73" t="n">
        <v>4</v>
      </c>
      <c r="AA283" s="73" t="s">
        <v>32</v>
      </c>
      <c r="AB283" s="73" t="s">
        <v>32</v>
      </c>
      <c r="AC283" s="73" t="s">
        <v>32</v>
      </c>
      <c r="AD283" s="73" t="s">
        <v>32</v>
      </c>
      <c r="AE283" s="73" t="s">
        <v>32</v>
      </c>
      <c r="AF283" s="73" t="s">
        <v>32</v>
      </c>
      <c r="AG283" s="73" t="s">
        <v>32</v>
      </c>
      <c r="AH283" s="73" t="s">
        <v>32</v>
      </c>
      <c r="AI283" s="73" t="s">
        <v>32</v>
      </c>
      <c r="AJ283" s="73" t="s">
        <v>32</v>
      </c>
      <c r="AK283" s="73" t="s">
        <v>32</v>
      </c>
      <c r="AL283" s="73" t="s">
        <v>32</v>
      </c>
      <c r="AM283" s="73" t="s">
        <v>32</v>
      </c>
      <c r="AN283" s="73" t="s">
        <v>32</v>
      </c>
      <c r="AO283" s="73" t="s">
        <v>32</v>
      </c>
      <c r="AP283" s="73" t="s">
        <v>32</v>
      </c>
      <c r="AQ283" s="73" t="s">
        <v>32</v>
      </c>
      <c r="AR283" s="73" t="s">
        <v>32</v>
      </c>
      <c r="AS283" s="73" t="s">
        <v>32</v>
      </c>
      <c r="AT283" s="73" t="s">
        <v>32</v>
      </c>
      <c r="AU283" s="73" t="s">
        <v>32</v>
      </c>
      <c r="AV283" s="73" t="s">
        <v>32</v>
      </c>
      <c r="AW283" s="73" t="s">
        <v>32</v>
      </c>
      <c r="AX283" s="73" t="s">
        <v>32</v>
      </c>
      <c r="AY283" s="73" t="s">
        <v>32</v>
      </c>
      <c r="AZ283" s="73" t="s">
        <v>32</v>
      </c>
      <c r="BA283" s="73" t="s">
        <v>32</v>
      </c>
      <c r="BB283" s="17" t="s">
        <v>32</v>
      </c>
      <c r="BC283" s="17" t="s">
        <v>32</v>
      </c>
      <c r="BD283" s="17" t="s">
        <v>32</v>
      </c>
      <c r="BE283" s="17" t="s">
        <v>32</v>
      </c>
      <c r="BF283" s="17" t="s">
        <v>32</v>
      </c>
      <c r="BG283" s="17" t="s">
        <v>32</v>
      </c>
      <c r="BH283" s="17" t="s">
        <v>32</v>
      </c>
      <c r="BI283" s="17" t="s">
        <v>32</v>
      </c>
      <c r="BJ283" s="17" t="s">
        <v>32</v>
      </c>
      <c r="BK283" s="17" t="s">
        <v>32</v>
      </c>
      <c r="BL283" s="17" t="s">
        <v>32</v>
      </c>
      <c r="BM283" s="17" t="n">
        <f aca="false">SUM(V283:BL283)</f>
        <v>9</v>
      </c>
      <c r="BN283" s="17" t="n">
        <f aca="false">IF(BM283&lt;1,0,(SUM(V283:BL283))/((43-(COUNTIF(V283:BL283,"N/A")))))</f>
        <v>4.5</v>
      </c>
      <c r="BO283" s="17"/>
      <c r="BP283" s="17"/>
      <c r="BQ283" s="17"/>
    </row>
    <row r="284" customFormat="false" ht="12.75" hidden="false" customHeight="false" outlineLevel="0" collapsed="false">
      <c r="A284" s="75" t="s">
        <v>951</v>
      </c>
      <c r="B284" s="72" t="s">
        <v>878</v>
      </c>
      <c r="C284" s="73" t="s">
        <v>1594</v>
      </c>
      <c r="D284" s="73" t="s">
        <v>1594</v>
      </c>
      <c r="E284" s="73" t="s">
        <v>1594</v>
      </c>
      <c r="F284" s="73" t="s">
        <v>1594</v>
      </c>
      <c r="G284" s="73" t="s">
        <v>1609</v>
      </c>
      <c r="H284" s="73" t="s">
        <v>32</v>
      </c>
      <c r="I284" s="73" t="s">
        <v>32</v>
      </c>
      <c r="J284" s="73" t="s">
        <v>32</v>
      </c>
      <c r="K284" s="73" t="s">
        <v>32</v>
      </c>
      <c r="L284" s="73" t="s">
        <v>32</v>
      </c>
      <c r="M284" s="73" t="s">
        <v>32</v>
      </c>
      <c r="N284" s="73" t="s">
        <v>32</v>
      </c>
      <c r="O284" s="73" t="s">
        <v>32</v>
      </c>
      <c r="P284" s="73" t="s">
        <v>32</v>
      </c>
      <c r="Q284" s="17" t="s">
        <v>32</v>
      </c>
      <c r="R284" s="17" t="s">
        <v>32</v>
      </c>
      <c r="S284" s="17" t="s">
        <v>32</v>
      </c>
      <c r="T284" s="17" t="s">
        <v>32</v>
      </c>
      <c r="U284" s="51" t="s">
        <v>32</v>
      </c>
      <c r="V284" s="73" t="n">
        <v>2</v>
      </c>
      <c r="W284" s="73" t="s">
        <v>32</v>
      </c>
      <c r="X284" s="73" t="s">
        <v>32</v>
      </c>
      <c r="Y284" s="73" t="s">
        <v>32</v>
      </c>
      <c r="Z284" s="73" t="n">
        <v>1</v>
      </c>
      <c r="AA284" s="73" t="s">
        <v>32</v>
      </c>
      <c r="AB284" s="73" t="s">
        <v>248</v>
      </c>
      <c r="AC284" s="73" t="s">
        <v>32</v>
      </c>
      <c r="AD284" s="73" t="n">
        <v>2</v>
      </c>
      <c r="AE284" s="73" t="s">
        <v>32</v>
      </c>
      <c r="AF284" s="73" t="s">
        <v>32</v>
      </c>
      <c r="AG284" s="73" t="s">
        <v>32</v>
      </c>
      <c r="AH284" s="73" t="n">
        <v>3</v>
      </c>
      <c r="AI284" s="73" t="s">
        <v>32</v>
      </c>
      <c r="AJ284" s="73" t="s">
        <v>32</v>
      </c>
      <c r="AK284" s="73" t="n">
        <v>5</v>
      </c>
      <c r="AL284" s="73" t="n">
        <v>5</v>
      </c>
      <c r="AM284" s="73" t="s">
        <v>32</v>
      </c>
      <c r="AN284" s="73" t="s">
        <v>32</v>
      </c>
      <c r="AO284" s="73" t="s">
        <v>32</v>
      </c>
      <c r="AP284" s="73" t="s">
        <v>32</v>
      </c>
      <c r="AQ284" s="73" t="s">
        <v>32</v>
      </c>
      <c r="AR284" s="73" t="s">
        <v>32</v>
      </c>
      <c r="AS284" s="73" t="s">
        <v>32</v>
      </c>
      <c r="AT284" s="73" t="s">
        <v>32</v>
      </c>
      <c r="AU284" s="73" t="s">
        <v>32</v>
      </c>
      <c r="AV284" s="73" t="s">
        <v>32</v>
      </c>
      <c r="AW284" s="73" t="s">
        <v>32</v>
      </c>
      <c r="AX284" s="73" t="s">
        <v>32</v>
      </c>
      <c r="AY284" s="73" t="s">
        <v>32</v>
      </c>
      <c r="AZ284" s="73" t="s">
        <v>32</v>
      </c>
      <c r="BA284" s="73" t="s">
        <v>32</v>
      </c>
      <c r="BB284" s="17" t="s">
        <v>32</v>
      </c>
      <c r="BC284" s="17" t="s">
        <v>32</v>
      </c>
      <c r="BD284" s="17" t="s">
        <v>32</v>
      </c>
      <c r="BE284" s="17" t="s">
        <v>32</v>
      </c>
      <c r="BF284" s="17" t="s">
        <v>32</v>
      </c>
      <c r="BG284" s="17" t="s">
        <v>32</v>
      </c>
      <c r="BH284" s="17" t="s">
        <v>32</v>
      </c>
      <c r="BI284" s="17" t="s">
        <v>32</v>
      </c>
      <c r="BJ284" s="17" t="s">
        <v>32</v>
      </c>
      <c r="BK284" s="17" t="s">
        <v>32</v>
      </c>
      <c r="BL284" s="17" t="s">
        <v>32</v>
      </c>
      <c r="BM284" s="17" t="n">
        <f aca="false">SUM(V284:BL284)</f>
        <v>18</v>
      </c>
      <c r="BN284" s="17" t="n">
        <f aca="false">IF(BM284&lt;1,0,(SUM(V284:BL284))/((43-(COUNTIF(V284:BL284,"N/A")))))</f>
        <v>2.57142857142857</v>
      </c>
      <c r="BO284" s="17"/>
      <c r="BP284" s="17"/>
      <c r="BQ284" s="17"/>
    </row>
    <row r="285" customFormat="false" ht="12.75" hidden="false" customHeight="false" outlineLevel="0" collapsed="false">
      <c r="A285" s="75" t="s">
        <v>954</v>
      </c>
      <c r="B285" s="72" t="s">
        <v>873</v>
      </c>
      <c r="C285" s="73" t="s">
        <v>1706</v>
      </c>
      <c r="D285" s="73" t="s">
        <v>1591</v>
      </c>
      <c r="E285" s="73" t="s">
        <v>1590</v>
      </c>
      <c r="F285" s="73" t="s">
        <v>32</v>
      </c>
      <c r="G285" s="73" t="s">
        <v>32</v>
      </c>
      <c r="H285" s="73" t="s">
        <v>32</v>
      </c>
      <c r="I285" s="73" t="s">
        <v>32</v>
      </c>
      <c r="J285" s="73" t="s">
        <v>32</v>
      </c>
      <c r="K285" s="73" t="s">
        <v>32</v>
      </c>
      <c r="L285" s="73" t="s">
        <v>32</v>
      </c>
      <c r="M285" s="73" t="s">
        <v>32</v>
      </c>
      <c r="N285" s="73" t="s">
        <v>32</v>
      </c>
      <c r="O285" s="73" t="s">
        <v>32</v>
      </c>
      <c r="P285" s="73" t="s">
        <v>32</v>
      </c>
      <c r="Q285" s="17" t="s">
        <v>32</v>
      </c>
      <c r="R285" s="17" t="s">
        <v>32</v>
      </c>
      <c r="S285" s="17" t="s">
        <v>32</v>
      </c>
      <c r="T285" s="17" t="s">
        <v>32</v>
      </c>
      <c r="U285" s="51" t="s">
        <v>32</v>
      </c>
      <c r="V285" s="73" t="n">
        <v>5</v>
      </c>
      <c r="W285" s="73" t="s">
        <v>32</v>
      </c>
      <c r="X285" s="73" t="s">
        <v>32</v>
      </c>
      <c r="Y285" s="73" t="s">
        <v>32</v>
      </c>
      <c r="Z285" s="73" t="n">
        <v>3</v>
      </c>
      <c r="AA285" s="73" t="s">
        <v>32</v>
      </c>
      <c r="AB285" s="73" t="s">
        <v>248</v>
      </c>
      <c r="AC285" s="73" t="s">
        <v>32</v>
      </c>
      <c r="AD285" s="73" t="n">
        <v>4</v>
      </c>
      <c r="AE285" s="73" t="s">
        <v>32</v>
      </c>
      <c r="AF285" s="73" t="s">
        <v>32</v>
      </c>
      <c r="AG285" s="73" t="s">
        <v>32</v>
      </c>
      <c r="AH285" s="73" t="s">
        <v>32</v>
      </c>
      <c r="AI285" s="73" t="s">
        <v>32</v>
      </c>
      <c r="AJ285" s="73" t="s">
        <v>32</v>
      </c>
      <c r="AK285" s="73" t="s">
        <v>32</v>
      </c>
      <c r="AL285" s="73" t="s">
        <v>32</v>
      </c>
      <c r="AM285" s="73" t="s">
        <v>32</v>
      </c>
      <c r="AN285" s="73" t="s">
        <v>32</v>
      </c>
      <c r="AO285" s="73" t="s">
        <v>32</v>
      </c>
      <c r="AP285" s="73" t="s">
        <v>32</v>
      </c>
      <c r="AQ285" s="73" t="s">
        <v>32</v>
      </c>
      <c r="AR285" s="73" t="s">
        <v>32</v>
      </c>
      <c r="AS285" s="73" t="s">
        <v>32</v>
      </c>
      <c r="AT285" s="73" t="s">
        <v>32</v>
      </c>
      <c r="AU285" s="73" t="s">
        <v>32</v>
      </c>
      <c r="AV285" s="73" t="s">
        <v>32</v>
      </c>
      <c r="AW285" s="73" t="s">
        <v>32</v>
      </c>
      <c r="AX285" s="73" t="s">
        <v>32</v>
      </c>
      <c r="AY285" s="73" t="s">
        <v>32</v>
      </c>
      <c r="AZ285" s="73" t="s">
        <v>32</v>
      </c>
      <c r="BA285" s="73" t="s">
        <v>32</v>
      </c>
      <c r="BB285" s="17" t="s">
        <v>32</v>
      </c>
      <c r="BC285" s="17" t="s">
        <v>32</v>
      </c>
      <c r="BD285" s="17" t="s">
        <v>32</v>
      </c>
      <c r="BE285" s="17" t="s">
        <v>32</v>
      </c>
      <c r="BF285" s="17" t="s">
        <v>32</v>
      </c>
      <c r="BG285" s="17" t="s">
        <v>32</v>
      </c>
      <c r="BH285" s="17" t="s">
        <v>32</v>
      </c>
      <c r="BI285" s="17" t="s">
        <v>32</v>
      </c>
      <c r="BJ285" s="17" t="s">
        <v>32</v>
      </c>
      <c r="BK285" s="17" t="s">
        <v>32</v>
      </c>
      <c r="BL285" s="17" t="s">
        <v>32</v>
      </c>
      <c r="BM285" s="17" t="n">
        <f aca="false">SUM(V285:BL285)</f>
        <v>12</v>
      </c>
      <c r="BN285" s="17" t="n">
        <f aca="false">IF(BM285&lt;1,0,(SUM(V285:BL285))/((43-(COUNTIF(V285:BL285,"N/A")))))</f>
        <v>3</v>
      </c>
      <c r="BO285" s="17"/>
      <c r="BP285" s="17"/>
      <c r="BQ285" s="17"/>
    </row>
    <row r="286" customFormat="false" ht="12.75" hidden="false" customHeight="false" outlineLevel="0" collapsed="false">
      <c r="A286" s="75" t="s">
        <v>957</v>
      </c>
      <c r="B286" s="72" t="s">
        <v>878</v>
      </c>
      <c r="C286" s="73" t="s">
        <v>1609</v>
      </c>
      <c r="D286" s="73" t="s">
        <v>1593</v>
      </c>
      <c r="E286" s="73" t="s">
        <v>1609</v>
      </c>
      <c r="F286" s="73" t="s">
        <v>1593</v>
      </c>
      <c r="G286" s="73" t="s">
        <v>32</v>
      </c>
      <c r="H286" s="73" t="s">
        <v>32</v>
      </c>
      <c r="I286" s="73" t="s">
        <v>32</v>
      </c>
      <c r="J286" s="73" t="s">
        <v>32</v>
      </c>
      <c r="K286" s="73" t="s">
        <v>32</v>
      </c>
      <c r="L286" s="73" t="s">
        <v>32</v>
      </c>
      <c r="M286" s="73" t="s">
        <v>32</v>
      </c>
      <c r="N286" s="73" t="s">
        <v>32</v>
      </c>
      <c r="O286" s="73" t="s">
        <v>32</v>
      </c>
      <c r="P286" s="73" t="s">
        <v>32</v>
      </c>
      <c r="Q286" s="17" t="s">
        <v>32</v>
      </c>
      <c r="R286" s="17" t="s">
        <v>32</v>
      </c>
      <c r="S286" s="17" t="s">
        <v>32</v>
      </c>
      <c r="T286" s="17" t="s">
        <v>32</v>
      </c>
      <c r="U286" s="51" t="s">
        <v>32</v>
      </c>
      <c r="V286" s="73" t="n">
        <v>5</v>
      </c>
      <c r="W286" s="73" t="s">
        <v>32</v>
      </c>
      <c r="X286" s="73" t="s">
        <v>32</v>
      </c>
      <c r="Y286" s="73" t="s">
        <v>32</v>
      </c>
      <c r="Z286" s="73" t="n">
        <v>5</v>
      </c>
      <c r="AA286" s="73" t="s">
        <v>32</v>
      </c>
      <c r="AB286" s="73" t="s">
        <v>32</v>
      </c>
      <c r="AC286" s="73" t="s">
        <v>32</v>
      </c>
      <c r="AD286" s="73" t="n">
        <v>4</v>
      </c>
      <c r="AE286" s="73" t="s">
        <v>32</v>
      </c>
      <c r="AF286" s="73" t="s">
        <v>32</v>
      </c>
      <c r="AG286" s="73" t="s">
        <v>32</v>
      </c>
      <c r="AH286" s="73" t="s">
        <v>1712</v>
      </c>
      <c r="AI286" s="73" t="s">
        <v>32</v>
      </c>
      <c r="AJ286" s="73" t="s">
        <v>32</v>
      </c>
      <c r="AK286" s="73" t="s">
        <v>32</v>
      </c>
      <c r="AL286" s="73" t="s">
        <v>32</v>
      </c>
      <c r="AM286" s="73" t="s">
        <v>32</v>
      </c>
      <c r="AN286" s="73" t="s">
        <v>32</v>
      </c>
      <c r="AO286" s="73" t="s">
        <v>32</v>
      </c>
      <c r="AP286" s="73" t="s">
        <v>32</v>
      </c>
      <c r="AQ286" s="73" t="s">
        <v>32</v>
      </c>
      <c r="AR286" s="73" t="s">
        <v>32</v>
      </c>
      <c r="AS286" s="73" t="s">
        <v>32</v>
      </c>
      <c r="AT286" s="73" t="s">
        <v>32</v>
      </c>
      <c r="AU286" s="73" t="s">
        <v>32</v>
      </c>
      <c r="AV286" s="73" t="s">
        <v>32</v>
      </c>
      <c r="AW286" s="73" t="s">
        <v>32</v>
      </c>
      <c r="AX286" s="73" t="s">
        <v>32</v>
      </c>
      <c r="AY286" s="73" t="s">
        <v>32</v>
      </c>
      <c r="AZ286" s="73" t="s">
        <v>32</v>
      </c>
      <c r="BA286" s="73" t="s">
        <v>32</v>
      </c>
      <c r="BB286" s="17" t="s">
        <v>32</v>
      </c>
      <c r="BC286" s="17" t="s">
        <v>32</v>
      </c>
      <c r="BD286" s="17" t="s">
        <v>32</v>
      </c>
      <c r="BE286" s="17" t="s">
        <v>32</v>
      </c>
      <c r="BF286" s="17" t="s">
        <v>32</v>
      </c>
      <c r="BG286" s="17" t="s">
        <v>32</v>
      </c>
      <c r="BH286" s="17" t="s">
        <v>32</v>
      </c>
      <c r="BI286" s="17" t="s">
        <v>32</v>
      </c>
      <c r="BJ286" s="17" t="s">
        <v>32</v>
      </c>
      <c r="BK286" s="17" t="s">
        <v>32</v>
      </c>
      <c r="BL286" s="17" t="s">
        <v>32</v>
      </c>
      <c r="BM286" s="17" t="n">
        <f aca="false">SUM(V286:BL286)</f>
        <v>14</v>
      </c>
      <c r="BN286" s="17" t="n">
        <f aca="false">IF(BM286&lt;1,0,(SUM(V286:BL286))/((43-(COUNTIF(V286:BL286,"N/A")))))</f>
        <v>3.5</v>
      </c>
      <c r="BO286" s="17"/>
      <c r="BP286" s="17"/>
      <c r="BQ286" s="17"/>
    </row>
    <row r="287" customFormat="false" ht="12.75" hidden="false" customHeight="false" outlineLevel="0" collapsed="false">
      <c r="A287" s="75" t="s">
        <v>960</v>
      </c>
      <c r="B287" s="72" t="s">
        <v>873</v>
      </c>
      <c r="C287" s="73" t="s">
        <v>1591</v>
      </c>
      <c r="D287" s="73" t="s">
        <v>1607</v>
      </c>
      <c r="E287" s="73" t="s">
        <v>1591</v>
      </c>
      <c r="F287" s="73" t="s">
        <v>1591</v>
      </c>
      <c r="G287" s="73" t="s">
        <v>1611</v>
      </c>
      <c r="H287" s="73" t="s">
        <v>32</v>
      </c>
      <c r="I287" s="73" t="s">
        <v>32</v>
      </c>
      <c r="J287" s="73" t="s">
        <v>32</v>
      </c>
      <c r="K287" s="73" t="s">
        <v>32</v>
      </c>
      <c r="L287" s="73" t="s">
        <v>32</v>
      </c>
      <c r="M287" s="73" t="s">
        <v>32</v>
      </c>
      <c r="N287" s="73" t="s">
        <v>32</v>
      </c>
      <c r="O287" s="73" t="s">
        <v>32</v>
      </c>
      <c r="P287" s="73" t="s">
        <v>32</v>
      </c>
      <c r="Q287" s="17" t="s">
        <v>32</v>
      </c>
      <c r="R287" s="17" t="s">
        <v>32</v>
      </c>
      <c r="S287" s="17" t="s">
        <v>32</v>
      </c>
      <c r="T287" s="17" t="s">
        <v>32</v>
      </c>
      <c r="U287" s="51" t="s">
        <v>32</v>
      </c>
      <c r="V287" s="73" t="n">
        <v>0</v>
      </c>
      <c r="W287" s="73" t="s">
        <v>32</v>
      </c>
      <c r="X287" s="73" t="s">
        <v>32</v>
      </c>
      <c r="Y287" s="73" t="s">
        <v>32</v>
      </c>
      <c r="Z287" s="73" t="n">
        <v>0</v>
      </c>
      <c r="AA287" s="73" t="s">
        <v>32</v>
      </c>
      <c r="AB287" s="73" t="s">
        <v>32</v>
      </c>
      <c r="AC287" s="73" t="s">
        <v>32</v>
      </c>
      <c r="AD287" s="73" t="n">
        <v>4</v>
      </c>
      <c r="AE287" s="73" t="s">
        <v>32</v>
      </c>
      <c r="AF287" s="73" t="s">
        <v>32</v>
      </c>
      <c r="AG287" s="73" t="s">
        <v>32</v>
      </c>
      <c r="AH287" s="73" t="n">
        <v>1</v>
      </c>
      <c r="AI287" s="73" t="s">
        <v>32</v>
      </c>
      <c r="AJ287" s="73" t="s">
        <v>32</v>
      </c>
      <c r="AK287" s="73" t="n">
        <v>0</v>
      </c>
      <c r="AL287" s="73" t="s">
        <v>32</v>
      </c>
      <c r="AM287" s="73" t="s">
        <v>32</v>
      </c>
      <c r="AN287" s="73" t="s">
        <v>32</v>
      </c>
      <c r="AO287" s="73" t="s">
        <v>32</v>
      </c>
      <c r="AP287" s="73" t="s">
        <v>32</v>
      </c>
      <c r="AQ287" s="73" t="s">
        <v>32</v>
      </c>
      <c r="AR287" s="73" t="s">
        <v>32</v>
      </c>
      <c r="AS287" s="73" t="s">
        <v>32</v>
      </c>
      <c r="AT287" s="73" t="s">
        <v>32</v>
      </c>
      <c r="AU287" s="73" t="s">
        <v>32</v>
      </c>
      <c r="AV287" s="73" t="s">
        <v>32</v>
      </c>
      <c r="AW287" s="73" t="s">
        <v>32</v>
      </c>
      <c r="AX287" s="73" t="s">
        <v>32</v>
      </c>
      <c r="AY287" s="73" t="s">
        <v>32</v>
      </c>
      <c r="AZ287" s="73" t="s">
        <v>32</v>
      </c>
      <c r="BA287" s="73" t="s">
        <v>32</v>
      </c>
      <c r="BB287" s="17" t="s">
        <v>32</v>
      </c>
      <c r="BC287" s="17" t="s">
        <v>32</v>
      </c>
      <c r="BD287" s="17" t="s">
        <v>32</v>
      </c>
      <c r="BE287" s="17" t="s">
        <v>32</v>
      </c>
      <c r="BF287" s="17" t="s">
        <v>32</v>
      </c>
      <c r="BG287" s="17" t="s">
        <v>32</v>
      </c>
      <c r="BH287" s="17" t="s">
        <v>32</v>
      </c>
      <c r="BI287" s="17" t="s">
        <v>32</v>
      </c>
      <c r="BJ287" s="17" t="s">
        <v>32</v>
      </c>
      <c r="BK287" s="17" t="s">
        <v>32</v>
      </c>
      <c r="BL287" s="17" t="s">
        <v>32</v>
      </c>
      <c r="BM287" s="17" t="n">
        <f aca="false">SUM(V287:BL287)</f>
        <v>5</v>
      </c>
      <c r="BN287" s="17" t="n">
        <f aca="false">IF(BM287&lt;1,0,(SUM(V287:BL287))/((43-(COUNTIF(V287:BL287,"N/A")))))</f>
        <v>1</v>
      </c>
      <c r="BO287" s="17"/>
      <c r="BP287" s="17"/>
      <c r="BQ287" s="17"/>
    </row>
    <row r="288" customFormat="false" ht="12.75" hidden="false" customHeight="false" outlineLevel="0" collapsed="false">
      <c r="A288" s="75" t="s">
        <v>964</v>
      </c>
      <c r="B288" s="72" t="s">
        <v>873</v>
      </c>
      <c r="C288" s="73" t="s">
        <v>32</v>
      </c>
      <c r="D288" s="73" t="s">
        <v>32</v>
      </c>
      <c r="E288" s="73" t="s">
        <v>32</v>
      </c>
      <c r="F288" s="73" t="s">
        <v>32</v>
      </c>
      <c r="G288" s="73" t="s">
        <v>32</v>
      </c>
      <c r="H288" s="73" t="s">
        <v>32</v>
      </c>
      <c r="I288" s="73" t="s">
        <v>32</v>
      </c>
      <c r="J288" s="73" t="s">
        <v>32</v>
      </c>
      <c r="K288" s="73" t="s">
        <v>32</v>
      </c>
      <c r="L288" s="73" t="s">
        <v>32</v>
      </c>
      <c r="M288" s="73" t="s">
        <v>32</v>
      </c>
      <c r="N288" s="73" t="s">
        <v>32</v>
      </c>
      <c r="O288" s="73" t="s">
        <v>32</v>
      </c>
      <c r="P288" s="73" t="s">
        <v>32</v>
      </c>
      <c r="Q288" s="17" t="s">
        <v>32</v>
      </c>
      <c r="R288" s="17" t="s">
        <v>32</v>
      </c>
      <c r="S288" s="17" t="s">
        <v>32</v>
      </c>
      <c r="T288" s="17" t="s">
        <v>32</v>
      </c>
      <c r="U288" s="51" t="s">
        <v>32</v>
      </c>
      <c r="V288" s="73" t="s">
        <v>32</v>
      </c>
      <c r="W288" s="73" t="s">
        <v>32</v>
      </c>
      <c r="X288" s="73" t="s">
        <v>32</v>
      </c>
      <c r="Y288" s="73" t="s">
        <v>32</v>
      </c>
      <c r="Z288" s="73" t="s">
        <v>32</v>
      </c>
      <c r="AA288" s="73" t="s">
        <v>32</v>
      </c>
      <c r="AB288" s="73" t="s">
        <v>32</v>
      </c>
      <c r="AC288" s="73" t="s">
        <v>32</v>
      </c>
      <c r="AD288" s="73" t="s">
        <v>32</v>
      </c>
      <c r="AE288" s="73" t="s">
        <v>32</v>
      </c>
      <c r="AF288" s="73" t="s">
        <v>32</v>
      </c>
      <c r="AG288" s="73" t="s">
        <v>32</v>
      </c>
      <c r="AH288" s="73" t="s">
        <v>32</v>
      </c>
      <c r="AI288" s="73" t="s">
        <v>32</v>
      </c>
      <c r="AJ288" s="73" t="s">
        <v>32</v>
      </c>
      <c r="AK288" s="73" t="s">
        <v>32</v>
      </c>
      <c r="AL288" s="73" t="s">
        <v>32</v>
      </c>
      <c r="AM288" s="73" t="s">
        <v>32</v>
      </c>
      <c r="AN288" s="73" t="s">
        <v>32</v>
      </c>
      <c r="AO288" s="73" t="s">
        <v>32</v>
      </c>
      <c r="AP288" s="73" t="s">
        <v>32</v>
      </c>
      <c r="AQ288" s="73" t="s">
        <v>32</v>
      </c>
      <c r="AR288" s="73" t="s">
        <v>32</v>
      </c>
      <c r="AS288" s="73" t="s">
        <v>32</v>
      </c>
      <c r="AT288" s="73" t="s">
        <v>32</v>
      </c>
      <c r="AU288" s="73" t="s">
        <v>32</v>
      </c>
      <c r="AV288" s="73" t="s">
        <v>32</v>
      </c>
      <c r="AW288" s="73" t="s">
        <v>32</v>
      </c>
      <c r="AX288" s="73" t="s">
        <v>32</v>
      </c>
      <c r="AY288" s="73" t="s">
        <v>32</v>
      </c>
      <c r="AZ288" s="73" t="s">
        <v>32</v>
      </c>
      <c r="BA288" s="73" t="s">
        <v>32</v>
      </c>
      <c r="BB288" s="17" t="s">
        <v>32</v>
      </c>
      <c r="BC288" s="17" t="s">
        <v>32</v>
      </c>
      <c r="BD288" s="17" t="s">
        <v>32</v>
      </c>
      <c r="BE288" s="17" t="s">
        <v>32</v>
      </c>
      <c r="BF288" s="17" t="s">
        <v>32</v>
      </c>
      <c r="BG288" s="17" t="s">
        <v>32</v>
      </c>
      <c r="BH288" s="17" t="s">
        <v>32</v>
      </c>
      <c r="BI288" s="17" t="s">
        <v>32</v>
      </c>
      <c r="BJ288" s="17" t="s">
        <v>32</v>
      </c>
      <c r="BK288" s="17" t="s">
        <v>32</v>
      </c>
      <c r="BL288" s="17" t="s">
        <v>32</v>
      </c>
      <c r="BM288" s="17" t="n">
        <f aca="false">SUM(V288:BL288)</f>
        <v>0</v>
      </c>
      <c r="BN288" s="17" t="n">
        <f aca="false">IF(BM288&lt;1,0,(SUM(V288:BL288))/((43-(COUNTIF(V288:BL288,"N/A")))))</f>
        <v>0</v>
      </c>
      <c r="BO288" s="17"/>
      <c r="BP288" s="17"/>
      <c r="BQ288" s="17"/>
    </row>
    <row r="289" customFormat="false" ht="12.75" hidden="false" customHeight="false" outlineLevel="0" collapsed="false">
      <c r="A289" s="75" t="s">
        <v>966</v>
      </c>
      <c r="B289" s="72" t="s">
        <v>878</v>
      </c>
      <c r="C289" s="73" t="s">
        <v>1593</v>
      </c>
      <c r="D289" s="73" t="s">
        <v>32</v>
      </c>
      <c r="E289" s="73" t="s">
        <v>32</v>
      </c>
      <c r="F289" s="73" t="s">
        <v>32</v>
      </c>
      <c r="G289" s="73" t="s">
        <v>32</v>
      </c>
      <c r="H289" s="73" t="s">
        <v>32</v>
      </c>
      <c r="I289" s="73" t="s">
        <v>32</v>
      </c>
      <c r="J289" s="73" t="s">
        <v>32</v>
      </c>
      <c r="K289" s="73" t="s">
        <v>32</v>
      </c>
      <c r="L289" s="73" t="s">
        <v>32</v>
      </c>
      <c r="M289" s="73" t="s">
        <v>32</v>
      </c>
      <c r="N289" s="73" t="s">
        <v>32</v>
      </c>
      <c r="O289" s="73" t="s">
        <v>32</v>
      </c>
      <c r="P289" s="73" t="s">
        <v>32</v>
      </c>
      <c r="Q289" s="17" t="s">
        <v>32</v>
      </c>
      <c r="R289" s="17" t="s">
        <v>32</v>
      </c>
      <c r="S289" s="17" t="s">
        <v>32</v>
      </c>
      <c r="T289" s="17" t="s">
        <v>32</v>
      </c>
      <c r="U289" s="51" t="s">
        <v>32</v>
      </c>
      <c r="V289" s="73" t="n">
        <v>5</v>
      </c>
      <c r="W289" s="73" t="n">
        <v>5</v>
      </c>
      <c r="X289" s="73" t="s">
        <v>32</v>
      </c>
      <c r="Y289" s="73" t="s">
        <v>32</v>
      </c>
      <c r="Z289" s="73" t="s">
        <v>32</v>
      </c>
      <c r="AA289" s="73" t="s">
        <v>32</v>
      </c>
      <c r="AB289" s="73" t="s">
        <v>32</v>
      </c>
      <c r="AC289" s="73" t="s">
        <v>32</v>
      </c>
      <c r="AD289" s="73" t="s">
        <v>32</v>
      </c>
      <c r="AE289" s="73" t="s">
        <v>32</v>
      </c>
      <c r="AF289" s="73" t="s">
        <v>32</v>
      </c>
      <c r="AG289" s="73" t="s">
        <v>32</v>
      </c>
      <c r="AH289" s="73" t="s">
        <v>32</v>
      </c>
      <c r="AI289" s="73" t="s">
        <v>32</v>
      </c>
      <c r="AJ289" s="73" t="s">
        <v>32</v>
      </c>
      <c r="AK289" s="73" t="s">
        <v>32</v>
      </c>
      <c r="AL289" s="73" t="s">
        <v>32</v>
      </c>
      <c r="AM289" s="73" t="s">
        <v>32</v>
      </c>
      <c r="AN289" s="73" t="s">
        <v>32</v>
      </c>
      <c r="AO289" s="73" t="s">
        <v>32</v>
      </c>
      <c r="AP289" s="73" t="s">
        <v>32</v>
      </c>
      <c r="AQ289" s="73" t="s">
        <v>32</v>
      </c>
      <c r="AR289" s="73" t="s">
        <v>32</v>
      </c>
      <c r="AS289" s="73" t="s">
        <v>32</v>
      </c>
      <c r="AT289" s="73" t="s">
        <v>32</v>
      </c>
      <c r="AU289" s="73" t="s">
        <v>32</v>
      </c>
      <c r="AV289" s="73" t="s">
        <v>32</v>
      </c>
      <c r="AW289" s="73" t="s">
        <v>32</v>
      </c>
      <c r="AX289" s="73" t="s">
        <v>32</v>
      </c>
      <c r="AY289" s="73" t="s">
        <v>32</v>
      </c>
      <c r="AZ289" s="73" t="s">
        <v>32</v>
      </c>
      <c r="BA289" s="73" t="s">
        <v>32</v>
      </c>
      <c r="BB289" s="17" t="s">
        <v>32</v>
      </c>
      <c r="BC289" s="17" t="s">
        <v>32</v>
      </c>
      <c r="BD289" s="17" t="s">
        <v>32</v>
      </c>
      <c r="BE289" s="17" t="s">
        <v>32</v>
      </c>
      <c r="BF289" s="17" t="s">
        <v>32</v>
      </c>
      <c r="BG289" s="17" t="s">
        <v>32</v>
      </c>
      <c r="BH289" s="17" t="s">
        <v>32</v>
      </c>
      <c r="BI289" s="17" t="s">
        <v>32</v>
      </c>
      <c r="BJ289" s="17" t="s">
        <v>32</v>
      </c>
      <c r="BK289" s="17" t="s">
        <v>32</v>
      </c>
      <c r="BL289" s="17" t="s">
        <v>32</v>
      </c>
      <c r="BM289" s="17" t="n">
        <f aca="false">SUM(V289:BL289)</f>
        <v>10</v>
      </c>
      <c r="BN289" s="17" t="n">
        <f aca="false">IF(BM289&lt;1,0,(SUM(V289:BL289))/((43-(COUNTIF(V289:BL289,"N/A")))))</f>
        <v>5</v>
      </c>
      <c r="BO289" s="17"/>
      <c r="BP289" s="17"/>
      <c r="BQ289" s="17"/>
    </row>
    <row r="290" customFormat="false" ht="12.75" hidden="false" customHeight="false" outlineLevel="0" collapsed="false">
      <c r="A290" s="75" t="s">
        <v>972</v>
      </c>
      <c r="B290" s="72" t="s">
        <v>878</v>
      </c>
      <c r="C290" s="73" t="s">
        <v>1593</v>
      </c>
      <c r="D290" s="73" t="s">
        <v>1593</v>
      </c>
      <c r="E290" s="73" t="s">
        <v>1609</v>
      </c>
      <c r="F290" s="73" t="s">
        <v>1594</v>
      </c>
      <c r="G290" s="73" t="s">
        <v>1609</v>
      </c>
      <c r="H290" s="73" t="s">
        <v>1609</v>
      </c>
      <c r="I290" s="73" t="s">
        <v>1609</v>
      </c>
      <c r="J290" s="73" t="s">
        <v>1594</v>
      </c>
      <c r="K290" s="73" t="s">
        <v>1607</v>
      </c>
      <c r="L290" s="73" t="s">
        <v>32</v>
      </c>
      <c r="M290" s="73" t="s">
        <v>32</v>
      </c>
      <c r="N290" s="73" t="s">
        <v>32</v>
      </c>
      <c r="O290" s="73" t="s">
        <v>32</v>
      </c>
      <c r="P290" s="73" t="s">
        <v>32</v>
      </c>
      <c r="Q290" s="17" t="s">
        <v>32</v>
      </c>
      <c r="R290" s="17" t="s">
        <v>32</v>
      </c>
      <c r="S290" s="17" t="s">
        <v>32</v>
      </c>
      <c r="T290" s="17" t="s">
        <v>32</v>
      </c>
      <c r="U290" s="51" t="s">
        <v>32</v>
      </c>
      <c r="V290" s="73" t="n">
        <v>4</v>
      </c>
      <c r="W290" s="73" t="s">
        <v>32</v>
      </c>
      <c r="X290" s="73" t="s">
        <v>32</v>
      </c>
      <c r="Y290" s="73" t="s">
        <v>32</v>
      </c>
      <c r="Z290" s="73" t="n">
        <v>3</v>
      </c>
      <c r="AA290" s="73" t="s">
        <v>32</v>
      </c>
      <c r="AB290" s="73" t="s">
        <v>32</v>
      </c>
      <c r="AC290" s="73" t="s">
        <v>32</v>
      </c>
      <c r="AD290" s="73" t="n">
        <v>4</v>
      </c>
      <c r="AE290" s="73" t="s">
        <v>32</v>
      </c>
      <c r="AF290" s="73" t="s">
        <v>32</v>
      </c>
      <c r="AG290" s="73" t="s">
        <v>32</v>
      </c>
      <c r="AH290" s="73" t="n">
        <v>3</v>
      </c>
      <c r="AI290" s="73" t="s">
        <v>32</v>
      </c>
      <c r="AJ290" s="73" t="s">
        <v>32</v>
      </c>
      <c r="AK290" s="73" t="n">
        <v>5</v>
      </c>
      <c r="AL290" s="73" t="s">
        <v>32</v>
      </c>
      <c r="AM290" s="73" t="s">
        <v>32</v>
      </c>
      <c r="AN290" s="73" t="s">
        <v>1712</v>
      </c>
      <c r="AO290" s="73" t="s">
        <v>32</v>
      </c>
      <c r="AP290" s="73" t="s">
        <v>32</v>
      </c>
      <c r="AQ290" s="73" t="n">
        <v>5</v>
      </c>
      <c r="AR290" s="73" t="s">
        <v>32</v>
      </c>
      <c r="AS290" s="73" t="s">
        <v>32</v>
      </c>
      <c r="AT290" s="73" t="s">
        <v>32</v>
      </c>
      <c r="AU290" s="73" t="n">
        <v>0</v>
      </c>
      <c r="AV290" s="73" t="s">
        <v>32</v>
      </c>
      <c r="AW290" s="73" t="n">
        <v>3</v>
      </c>
      <c r="AX290" s="73" t="n">
        <v>2</v>
      </c>
      <c r="AY290" s="73" t="s">
        <v>32</v>
      </c>
      <c r="AZ290" s="73" t="s">
        <v>32</v>
      </c>
      <c r="BA290" s="73" t="s">
        <v>32</v>
      </c>
      <c r="BB290" s="17" t="s">
        <v>32</v>
      </c>
      <c r="BC290" s="17" t="s">
        <v>32</v>
      </c>
      <c r="BD290" s="17" t="s">
        <v>32</v>
      </c>
      <c r="BE290" s="17" t="s">
        <v>32</v>
      </c>
      <c r="BF290" s="17" t="s">
        <v>32</v>
      </c>
      <c r="BG290" s="17" t="s">
        <v>32</v>
      </c>
      <c r="BH290" s="17" t="s">
        <v>32</v>
      </c>
      <c r="BI290" s="17" t="s">
        <v>32</v>
      </c>
      <c r="BJ290" s="17" t="s">
        <v>32</v>
      </c>
      <c r="BK290" s="17" t="s">
        <v>32</v>
      </c>
      <c r="BL290" s="17" t="s">
        <v>32</v>
      </c>
      <c r="BM290" s="17" t="n">
        <f aca="false">SUM(V290:BL290)</f>
        <v>29</v>
      </c>
      <c r="BN290" s="17" t="n">
        <f aca="false">IF(BM290&lt;1,0,(SUM(V290:BL290))/((43-(COUNTIF(V290:BL290,"N/A")))))</f>
        <v>2.9</v>
      </c>
      <c r="BO290" s="17"/>
      <c r="BP290" s="17"/>
      <c r="BQ290" s="17"/>
    </row>
    <row r="291" customFormat="false" ht="12.75" hidden="false" customHeight="false" outlineLevel="0" collapsed="false">
      <c r="A291" s="75" t="s">
        <v>975</v>
      </c>
      <c r="B291" s="72" t="s">
        <v>878</v>
      </c>
      <c r="C291" s="73" t="s">
        <v>32</v>
      </c>
      <c r="D291" s="73" t="s">
        <v>32</v>
      </c>
      <c r="E291" s="73" t="s">
        <v>32</v>
      </c>
      <c r="F291" s="73" t="s">
        <v>32</v>
      </c>
      <c r="G291" s="73" t="s">
        <v>32</v>
      </c>
      <c r="H291" s="73" t="s">
        <v>32</v>
      </c>
      <c r="I291" s="73" t="s">
        <v>32</v>
      </c>
      <c r="J291" s="73" t="s">
        <v>32</v>
      </c>
      <c r="K291" s="73" t="s">
        <v>32</v>
      </c>
      <c r="L291" s="73" t="s">
        <v>32</v>
      </c>
      <c r="M291" s="73" t="s">
        <v>32</v>
      </c>
      <c r="N291" s="73" t="s">
        <v>32</v>
      </c>
      <c r="O291" s="73" t="s">
        <v>32</v>
      </c>
      <c r="P291" s="73" t="s">
        <v>32</v>
      </c>
      <c r="Q291" s="17" t="s">
        <v>32</v>
      </c>
      <c r="R291" s="17" t="s">
        <v>32</v>
      </c>
      <c r="S291" s="17" t="s">
        <v>32</v>
      </c>
      <c r="T291" s="17" t="s">
        <v>32</v>
      </c>
      <c r="U291" s="51" t="s">
        <v>32</v>
      </c>
      <c r="V291" s="73" t="s">
        <v>32</v>
      </c>
      <c r="W291" s="73" t="s">
        <v>32</v>
      </c>
      <c r="X291" s="73" t="s">
        <v>32</v>
      </c>
      <c r="Y291" s="73" t="s">
        <v>32</v>
      </c>
      <c r="Z291" s="73" t="s">
        <v>32</v>
      </c>
      <c r="AA291" s="73" t="s">
        <v>32</v>
      </c>
      <c r="AB291" s="73" t="s">
        <v>32</v>
      </c>
      <c r="AC291" s="73" t="s">
        <v>32</v>
      </c>
      <c r="AD291" s="73" t="s">
        <v>32</v>
      </c>
      <c r="AE291" s="73" t="s">
        <v>32</v>
      </c>
      <c r="AF291" s="73" t="s">
        <v>32</v>
      </c>
      <c r="AG291" s="73" t="s">
        <v>32</v>
      </c>
      <c r="AH291" s="73" t="s">
        <v>32</v>
      </c>
      <c r="AI291" s="73" t="s">
        <v>32</v>
      </c>
      <c r="AJ291" s="73" t="s">
        <v>32</v>
      </c>
      <c r="AK291" s="73" t="s">
        <v>32</v>
      </c>
      <c r="AL291" s="73" t="s">
        <v>32</v>
      </c>
      <c r="AM291" s="73" t="s">
        <v>32</v>
      </c>
      <c r="AN291" s="73" t="s">
        <v>32</v>
      </c>
      <c r="AO291" s="73" t="s">
        <v>32</v>
      </c>
      <c r="AP291" s="73" t="s">
        <v>32</v>
      </c>
      <c r="AQ291" s="73" t="s">
        <v>32</v>
      </c>
      <c r="AR291" s="73" t="s">
        <v>32</v>
      </c>
      <c r="AS291" s="73" t="s">
        <v>32</v>
      </c>
      <c r="AT291" s="73" t="s">
        <v>32</v>
      </c>
      <c r="AU291" s="73" t="s">
        <v>32</v>
      </c>
      <c r="AV291" s="73" t="s">
        <v>32</v>
      </c>
      <c r="AW291" s="73" t="s">
        <v>32</v>
      </c>
      <c r="AX291" s="73" t="s">
        <v>32</v>
      </c>
      <c r="AY291" s="73" t="s">
        <v>32</v>
      </c>
      <c r="AZ291" s="73" t="s">
        <v>32</v>
      </c>
      <c r="BA291" s="73" t="s">
        <v>32</v>
      </c>
      <c r="BB291" s="17" t="s">
        <v>32</v>
      </c>
      <c r="BC291" s="17" t="s">
        <v>32</v>
      </c>
      <c r="BD291" s="17" t="s">
        <v>32</v>
      </c>
      <c r="BE291" s="17" t="s">
        <v>32</v>
      </c>
      <c r="BF291" s="17" t="s">
        <v>32</v>
      </c>
      <c r="BG291" s="17" t="s">
        <v>32</v>
      </c>
      <c r="BH291" s="17" t="s">
        <v>32</v>
      </c>
      <c r="BI291" s="17" t="s">
        <v>32</v>
      </c>
      <c r="BJ291" s="17" t="s">
        <v>32</v>
      </c>
      <c r="BK291" s="17" t="s">
        <v>32</v>
      </c>
      <c r="BL291" s="17" t="s">
        <v>32</v>
      </c>
      <c r="BM291" s="17" t="n">
        <f aca="false">SUM(V291:BL291)</f>
        <v>0</v>
      </c>
      <c r="BN291" s="17" t="n">
        <f aca="false">IF(BM291&lt;1,0,(SUM(V291:BL291))/((43-(COUNTIF(V291:BL291,"N/A")))))</f>
        <v>0</v>
      </c>
      <c r="BO291" s="17"/>
      <c r="BP291" s="17"/>
      <c r="BQ291" s="17"/>
    </row>
    <row r="292" customFormat="false" ht="12.75" hidden="false" customHeight="false" outlineLevel="0" collapsed="false">
      <c r="A292" s="75" t="s">
        <v>978</v>
      </c>
      <c r="B292" s="72" t="s">
        <v>878</v>
      </c>
      <c r="C292" s="73" t="s">
        <v>32</v>
      </c>
      <c r="D292" s="73" t="s">
        <v>32</v>
      </c>
      <c r="E292" s="73" t="s">
        <v>32</v>
      </c>
      <c r="F292" s="73" t="s">
        <v>32</v>
      </c>
      <c r="G292" s="73" t="s">
        <v>32</v>
      </c>
      <c r="H292" s="73" t="s">
        <v>32</v>
      </c>
      <c r="I292" s="73" t="s">
        <v>32</v>
      </c>
      <c r="J292" s="73" t="s">
        <v>32</v>
      </c>
      <c r="K292" s="73" t="s">
        <v>32</v>
      </c>
      <c r="L292" s="73" t="s">
        <v>32</v>
      </c>
      <c r="M292" s="73" t="s">
        <v>32</v>
      </c>
      <c r="N292" s="73" t="s">
        <v>32</v>
      </c>
      <c r="O292" s="73" t="s">
        <v>32</v>
      </c>
      <c r="P292" s="73" t="s">
        <v>32</v>
      </c>
      <c r="Q292" s="17" t="s">
        <v>32</v>
      </c>
      <c r="R292" s="17" t="s">
        <v>32</v>
      </c>
      <c r="S292" s="17" t="s">
        <v>32</v>
      </c>
      <c r="T292" s="17" t="s">
        <v>32</v>
      </c>
      <c r="U292" s="51" t="s">
        <v>32</v>
      </c>
      <c r="V292" s="73" t="s">
        <v>32</v>
      </c>
      <c r="W292" s="73" t="s">
        <v>32</v>
      </c>
      <c r="X292" s="73" t="s">
        <v>32</v>
      </c>
      <c r="Y292" s="73" t="s">
        <v>32</v>
      </c>
      <c r="Z292" s="73" t="s">
        <v>32</v>
      </c>
      <c r="AA292" s="73" t="s">
        <v>32</v>
      </c>
      <c r="AB292" s="73" t="s">
        <v>32</v>
      </c>
      <c r="AC292" s="73" t="s">
        <v>32</v>
      </c>
      <c r="AD292" s="73" t="s">
        <v>32</v>
      </c>
      <c r="AE292" s="73" t="s">
        <v>32</v>
      </c>
      <c r="AF292" s="73" t="s">
        <v>32</v>
      </c>
      <c r="AG292" s="73" t="s">
        <v>32</v>
      </c>
      <c r="AH292" s="73" t="s">
        <v>32</v>
      </c>
      <c r="AI292" s="73" t="s">
        <v>32</v>
      </c>
      <c r="AJ292" s="73" t="s">
        <v>32</v>
      </c>
      <c r="AK292" s="73" t="s">
        <v>32</v>
      </c>
      <c r="AL292" s="73" t="s">
        <v>32</v>
      </c>
      <c r="AM292" s="73" t="s">
        <v>32</v>
      </c>
      <c r="AN292" s="73" t="s">
        <v>32</v>
      </c>
      <c r="AO292" s="73" t="s">
        <v>32</v>
      </c>
      <c r="AP292" s="73" t="s">
        <v>32</v>
      </c>
      <c r="AQ292" s="73" t="s">
        <v>32</v>
      </c>
      <c r="AR292" s="73" t="s">
        <v>32</v>
      </c>
      <c r="AS292" s="73" t="s">
        <v>32</v>
      </c>
      <c r="AT292" s="73" t="s">
        <v>32</v>
      </c>
      <c r="AU292" s="73" t="s">
        <v>32</v>
      </c>
      <c r="AV292" s="73" t="s">
        <v>32</v>
      </c>
      <c r="AW292" s="73" t="s">
        <v>32</v>
      </c>
      <c r="AX292" s="73" t="s">
        <v>32</v>
      </c>
      <c r="AY292" s="73" t="s">
        <v>32</v>
      </c>
      <c r="AZ292" s="73" t="s">
        <v>32</v>
      </c>
      <c r="BA292" s="73" t="s">
        <v>32</v>
      </c>
      <c r="BB292" s="17" t="s">
        <v>32</v>
      </c>
      <c r="BC292" s="17" t="s">
        <v>32</v>
      </c>
      <c r="BD292" s="17" t="s">
        <v>32</v>
      </c>
      <c r="BE292" s="17" t="s">
        <v>32</v>
      </c>
      <c r="BF292" s="17" t="s">
        <v>32</v>
      </c>
      <c r="BG292" s="17" t="s">
        <v>32</v>
      </c>
      <c r="BH292" s="17" t="s">
        <v>32</v>
      </c>
      <c r="BI292" s="17" t="s">
        <v>32</v>
      </c>
      <c r="BJ292" s="17" t="s">
        <v>32</v>
      </c>
      <c r="BK292" s="17" t="s">
        <v>32</v>
      </c>
      <c r="BL292" s="17" t="s">
        <v>32</v>
      </c>
      <c r="BM292" s="17" t="n">
        <f aca="false">SUM(V292:BL292)</f>
        <v>0</v>
      </c>
      <c r="BN292" s="17" t="n">
        <f aca="false">IF(BM292&lt;1,0,(SUM(V292:BL292))/((43-(COUNTIF(V292:BL292,"N/A")))))</f>
        <v>0</v>
      </c>
      <c r="BO292" s="17"/>
      <c r="BP292" s="17"/>
      <c r="BQ292" s="17"/>
    </row>
    <row r="293" customFormat="false" ht="12.75" hidden="false" customHeight="false" outlineLevel="0" collapsed="false">
      <c r="A293" s="75" t="s">
        <v>980</v>
      </c>
      <c r="B293" s="72" t="s">
        <v>878</v>
      </c>
      <c r="C293" s="73" t="s">
        <v>32</v>
      </c>
      <c r="D293" s="73" t="s">
        <v>32</v>
      </c>
      <c r="E293" s="73" t="s">
        <v>32</v>
      </c>
      <c r="F293" s="73" t="s">
        <v>32</v>
      </c>
      <c r="G293" s="73" t="s">
        <v>32</v>
      </c>
      <c r="H293" s="73" t="s">
        <v>32</v>
      </c>
      <c r="I293" s="73" t="s">
        <v>32</v>
      </c>
      <c r="J293" s="73" t="s">
        <v>32</v>
      </c>
      <c r="K293" s="73" t="s">
        <v>32</v>
      </c>
      <c r="L293" s="73" t="s">
        <v>32</v>
      </c>
      <c r="M293" s="73" t="s">
        <v>32</v>
      </c>
      <c r="N293" s="73" t="s">
        <v>32</v>
      </c>
      <c r="O293" s="73" t="s">
        <v>32</v>
      </c>
      <c r="P293" s="73" t="s">
        <v>32</v>
      </c>
      <c r="Q293" s="17" t="s">
        <v>32</v>
      </c>
      <c r="R293" s="17" t="s">
        <v>32</v>
      </c>
      <c r="S293" s="17" t="s">
        <v>32</v>
      </c>
      <c r="T293" s="17" t="s">
        <v>32</v>
      </c>
      <c r="U293" s="51" t="s">
        <v>32</v>
      </c>
      <c r="V293" s="73" t="s">
        <v>32</v>
      </c>
      <c r="W293" s="73" t="s">
        <v>32</v>
      </c>
      <c r="X293" s="73" t="s">
        <v>32</v>
      </c>
      <c r="Y293" s="73" t="s">
        <v>32</v>
      </c>
      <c r="Z293" s="73" t="s">
        <v>32</v>
      </c>
      <c r="AA293" s="73" t="s">
        <v>32</v>
      </c>
      <c r="AB293" s="73" t="s">
        <v>32</v>
      </c>
      <c r="AC293" s="73" t="s">
        <v>32</v>
      </c>
      <c r="AD293" s="73" t="s">
        <v>32</v>
      </c>
      <c r="AE293" s="73" t="s">
        <v>32</v>
      </c>
      <c r="AF293" s="73" t="s">
        <v>32</v>
      </c>
      <c r="AG293" s="73" t="s">
        <v>32</v>
      </c>
      <c r="AH293" s="73" t="s">
        <v>32</v>
      </c>
      <c r="AI293" s="73" t="s">
        <v>32</v>
      </c>
      <c r="AJ293" s="73" t="s">
        <v>32</v>
      </c>
      <c r="AK293" s="73" t="s">
        <v>32</v>
      </c>
      <c r="AL293" s="73" t="s">
        <v>32</v>
      </c>
      <c r="AM293" s="73" t="s">
        <v>32</v>
      </c>
      <c r="AN293" s="73" t="s">
        <v>32</v>
      </c>
      <c r="AO293" s="73" t="s">
        <v>32</v>
      </c>
      <c r="AP293" s="73" t="s">
        <v>32</v>
      </c>
      <c r="AQ293" s="73" t="s">
        <v>32</v>
      </c>
      <c r="AR293" s="73" t="s">
        <v>32</v>
      </c>
      <c r="AS293" s="73" t="s">
        <v>32</v>
      </c>
      <c r="AT293" s="73" t="s">
        <v>32</v>
      </c>
      <c r="AU293" s="73" t="s">
        <v>32</v>
      </c>
      <c r="AV293" s="73" t="s">
        <v>32</v>
      </c>
      <c r="AW293" s="73" t="s">
        <v>32</v>
      </c>
      <c r="AX293" s="73" t="s">
        <v>32</v>
      </c>
      <c r="AY293" s="73" t="s">
        <v>32</v>
      </c>
      <c r="AZ293" s="73" t="s">
        <v>32</v>
      </c>
      <c r="BA293" s="73" t="s">
        <v>32</v>
      </c>
      <c r="BB293" s="17" t="s">
        <v>32</v>
      </c>
      <c r="BC293" s="17" t="s">
        <v>32</v>
      </c>
      <c r="BD293" s="17" t="s">
        <v>32</v>
      </c>
      <c r="BE293" s="17" t="s">
        <v>32</v>
      </c>
      <c r="BF293" s="17" t="s">
        <v>32</v>
      </c>
      <c r="BG293" s="17" t="s">
        <v>32</v>
      </c>
      <c r="BH293" s="17" t="s">
        <v>32</v>
      </c>
      <c r="BI293" s="17" t="s">
        <v>32</v>
      </c>
      <c r="BJ293" s="17" t="s">
        <v>32</v>
      </c>
      <c r="BK293" s="17" t="s">
        <v>32</v>
      </c>
      <c r="BL293" s="17" t="s">
        <v>32</v>
      </c>
      <c r="BM293" s="17" t="n">
        <f aca="false">SUM(V293:BL293)</f>
        <v>0</v>
      </c>
      <c r="BN293" s="17" t="n">
        <f aca="false">IF(BM293&lt;1,0,(SUM(V293:BL293))/((43-(COUNTIF(V293:BL293,"N/A")))))</f>
        <v>0</v>
      </c>
      <c r="BO293" s="17"/>
      <c r="BP293" s="17"/>
      <c r="BQ293" s="17"/>
    </row>
    <row r="294" customFormat="false" ht="12.75" hidden="false" customHeight="false" outlineLevel="0" collapsed="false">
      <c r="A294" s="75" t="s">
        <v>982</v>
      </c>
      <c r="B294" s="72" t="s">
        <v>878</v>
      </c>
      <c r="C294" s="73" t="s">
        <v>32</v>
      </c>
      <c r="D294" s="73" t="s">
        <v>32</v>
      </c>
      <c r="E294" s="73" t="s">
        <v>32</v>
      </c>
      <c r="F294" s="73" t="s">
        <v>32</v>
      </c>
      <c r="G294" s="73" t="s">
        <v>32</v>
      </c>
      <c r="H294" s="73" t="s">
        <v>32</v>
      </c>
      <c r="I294" s="73" t="s">
        <v>32</v>
      </c>
      <c r="J294" s="73" t="s">
        <v>32</v>
      </c>
      <c r="K294" s="73" t="s">
        <v>32</v>
      </c>
      <c r="L294" s="73" t="s">
        <v>32</v>
      </c>
      <c r="M294" s="73" t="s">
        <v>32</v>
      </c>
      <c r="N294" s="73" t="s">
        <v>32</v>
      </c>
      <c r="O294" s="73" t="s">
        <v>32</v>
      </c>
      <c r="P294" s="73" t="s">
        <v>32</v>
      </c>
      <c r="Q294" s="17" t="s">
        <v>32</v>
      </c>
      <c r="R294" s="17" t="s">
        <v>32</v>
      </c>
      <c r="S294" s="17" t="s">
        <v>32</v>
      </c>
      <c r="T294" s="17" t="s">
        <v>32</v>
      </c>
      <c r="U294" s="51" t="s">
        <v>32</v>
      </c>
      <c r="V294" s="73" t="s">
        <v>32</v>
      </c>
      <c r="W294" s="73" t="s">
        <v>32</v>
      </c>
      <c r="X294" s="73" t="s">
        <v>32</v>
      </c>
      <c r="Y294" s="73" t="s">
        <v>32</v>
      </c>
      <c r="Z294" s="73" t="s">
        <v>32</v>
      </c>
      <c r="AA294" s="73" t="s">
        <v>32</v>
      </c>
      <c r="AB294" s="73" t="s">
        <v>32</v>
      </c>
      <c r="AC294" s="73" t="s">
        <v>32</v>
      </c>
      <c r="AD294" s="73" t="s">
        <v>32</v>
      </c>
      <c r="AE294" s="73" t="s">
        <v>32</v>
      </c>
      <c r="AF294" s="73" t="s">
        <v>32</v>
      </c>
      <c r="AG294" s="73" t="s">
        <v>32</v>
      </c>
      <c r="AH294" s="73" t="s">
        <v>32</v>
      </c>
      <c r="AI294" s="73" t="s">
        <v>32</v>
      </c>
      <c r="AJ294" s="73" t="s">
        <v>32</v>
      </c>
      <c r="AK294" s="73" t="s">
        <v>32</v>
      </c>
      <c r="AL294" s="73" t="s">
        <v>32</v>
      </c>
      <c r="AM294" s="73" t="s">
        <v>32</v>
      </c>
      <c r="AN294" s="73" t="s">
        <v>32</v>
      </c>
      <c r="AO294" s="73" t="s">
        <v>32</v>
      </c>
      <c r="AP294" s="73" t="s">
        <v>32</v>
      </c>
      <c r="AQ294" s="73" t="s">
        <v>32</v>
      </c>
      <c r="AR294" s="73" t="s">
        <v>32</v>
      </c>
      <c r="AS294" s="73" t="s">
        <v>32</v>
      </c>
      <c r="AT294" s="73" t="s">
        <v>32</v>
      </c>
      <c r="AU294" s="73" t="s">
        <v>32</v>
      </c>
      <c r="AV294" s="73" t="s">
        <v>32</v>
      </c>
      <c r="AW294" s="73" t="s">
        <v>32</v>
      </c>
      <c r="AX294" s="73" t="s">
        <v>32</v>
      </c>
      <c r="AY294" s="73" t="s">
        <v>32</v>
      </c>
      <c r="AZ294" s="73" t="s">
        <v>32</v>
      </c>
      <c r="BA294" s="73" t="s">
        <v>32</v>
      </c>
      <c r="BB294" s="17" t="s">
        <v>32</v>
      </c>
      <c r="BC294" s="17" t="s">
        <v>32</v>
      </c>
      <c r="BD294" s="17" t="s">
        <v>32</v>
      </c>
      <c r="BE294" s="17" t="s">
        <v>32</v>
      </c>
      <c r="BF294" s="17" t="s">
        <v>32</v>
      </c>
      <c r="BG294" s="17" t="s">
        <v>32</v>
      </c>
      <c r="BH294" s="17" t="s">
        <v>32</v>
      </c>
      <c r="BI294" s="17" t="s">
        <v>32</v>
      </c>
      <c r="BJ294" s="17" t="s">
        <v>32</v>
      </c>
      <c r="BK294" s="17" t="s">
        <v>32</v>
      </c>
      <c r="BL294" s="17" t="s">
        <v>32</v>
      </c>
      <c r="BM294" s="17" t="n">
        <f aca="false">SUM(V294:BL294)</f>
        <v>0</v>
      </c>
      <c r="BN294" s="17" t="n">
        <f aca="false">IF(BM294&lt;1,0,(SUM(V294:BL294))/((43-(COUNTIF(V294:BL294,"N/A")))))</f>
        <v>0</v>
      </c>
      <c r="BO294" s="17"/>
      <c r="BP294" s="17"/>
      <c r="BQ294" s="17"/>
    </row>
    <row r="295" customFormat="false" ht="12.75" hidden="false" customHeight="false" outlineLevel="0" collapsed="false">
      <c r="A295" s="75" t="s">
        <v>984</v>
      </c>
      <c r="B295" s="72" t="s">
        <v>878</v>
      </c>
      <c r="C295" s="73" t="s">
        <v>32</v>
      </c>
      <c r="D295" s="73" t="s">
        <v>32</v>
      </c>
      <c r="E295" s="73" t="s">
        <v>32</v>
      </c>
      <c r="F295" s="73" t="s">
        <v>32</v>
      </c>
      <c r="G295" s="73" t="s">
        <v>32</v>
      </c>
      <c r="H295" s="73" t="s">
        <v>32</v>
      </c>
      <c r="I295" s="73" t="s">
        <v>32</v>
      </c>
      <c r="J295" s="73" t="s">
        <v>32</v>
      </c>
      <c r="K295" s="73" t="s">
        <v>32</v>
      </c>
      <c r="L295" s="73" t="s">
        <v>32</v>
      </c>
      <c r="M295" s="73" t="s">
        <v>32</v>
      </c>
      <c r="N295" s="73" t="s">
        <v>32</v>
      </c>
      <c r="O295" s="73" t="s">
        <v>32</v>
      </c>
      <c r="P295" s="73" t="s">
        <v>32</v>
      </c>
      <c r="Q295" s="17" t="s">
        <v>32</v>
      </c>
      <c r="R295" s="17" t="s">
        <v>32</v>
      </c>
      <c r="S295" s="17" t="s">
        <v>32</v>
      </c>
      <c r="T295" s="17" t="s">
        <v>32</v>
      </c>
      <c r="U295" s="51" t="s">
        <v>32</v>
      </c>
      <c r="V295" s="73" t="s">
        <v>32</v>
      </c>
      <c r="W295" s="73" t="s">
        <v>32</v>
      </c>
      <c r="X295" s="73" t="s">
        <v>32</v>
      </c>
      <c r="Y295" s="73" t="s">
        <v>32</v>
      </c>
      <c r="Z295" s="73" t="s">
        <v>32</v>
      </c>
      <c r="AA295" s="73" t="s">
        <v>32</v>
      </c>
      <c r="AB295" s="73" t="s">
        <v>32</v>
      </c>
      <c r="AC295" s="73" t="s">
        <v>32</v>
      </c>
      <c r="AD295" s="73" t="s">
        <v>32</v>
      </c>
      <c r="AE295" s="73" t="s">
        <v>32</v>
      </c>
      <c r="AF295" s="73" t="s">
        <v>32</v>
      </c>
      <c r="AG295" s="73" t="s">
        <v>32</v>
      </c>
      <c r="AH295" s="73" t="s">
        <v>32</v>
      </c>
      <c r="AI295" s="73" t="s">
        <v>32</v>
      </c>
      <c r="AJ295" s="73" t="s">
        <v>32</v>
      </c>
      <c r="AK295" s="73" t="s">
        <v>32</v>
      </c>
      <c r="AL295" s="73" t="s">
        <v>32</v>
      </c>
      <c r="AM295" s="73" t="s">
        <v>32</v>
      </c>
      <c r="AN295" s="73" t="s">
        <v>32</v>
      </c>
      <c r="AO295" s="73" t="s">
        <v>32</v>
      </c>
      <c r="AP295" s="73" t="s">
        <v>32</v>
      </c>
      <c r="AQ295" s="73" t="s">
        <v>32</v>
      </c>
      <c r="AR295" s="73" t="s">
        <v>32</v>
      </c>
      <c r="AS295" s="73" t="s">
        <v>32</v>
      </c>
      <c r="AT295" s="73" t="s">
        <v>32</v>
      </c>
      <c r="AU295" s="73" t="s">
        <v>32</v>
      </c>
      <c r="AV295" s="73" t="s">
        <v>32</v>
      </c>
      <c r="AW295" s="73" t="s">
        <v>32</v>
      </c>
      <c r="AX295" s="73" t="s">
        <v>32</v>
      </c>
      <c r="AY295" s="73" t="s">
        <v>32</v>
      </c>
      <c r="AZ295" s="73" t="s">
        <v>32</v>
      </c>
      <c r="BA295" s="73" t="s">
        <v>32</v>
      </c>
      <c r="BB295" s="17" t="s">
        <v>32</v>
      </c>
      <c r="BC295" s="17" t="s">
        <v>32</v>
      </c>
      <c r="BD295" s="17" t="s">
        <v>32</v>
      </c>
      <c r="BE295" s="17" t="s">
        <v>32</v>
      </c>
      <c r="BF295" s="17" t="s">
        <v>32</v>
      </c>
      <c r="BG295" s="17" t="s">
        <v>32</v>
      </c>
      <c r="BH295" s="17" t="s">
        <v>32</v>
      </c>
      <c r="BI295" s="17" t="s">
        <v>32</v>
      </c>
      <c r="BJ295" s="17" t="s">
        <v>32</v>
      </c>
      <c r="BK295" s="17" t="s">
        <v>32</v>
      </c>
      <c r="BL295" s="17" t="s">
        <v>32</v>
      </c>
      <c r="BM295" s="17" t="n">
        <f aca="false">SUM(V295:BL295)</f>
        <v>0</v>
      </c>
      <c r="BN295" s="17" t="n">
        <f aca="false">IF(BM295&lt;1,0,(SUM(V295:BL295))/((43-(COUNTIF(V295:BL295,"N/A")))))</f>
        <v>0</v>
      </c>
      <c r="BO295" s="17"/>
      <c r="BP295" s="17"/>
      <c r="BQ295" s="17"/>
    </row>
    <row r="296" customFormat="false" ht="12.75" hidden="false" customHeight="false" outlineLevel="0" collapsed="false">
      <c r="A296" s="75" t="s">
        <v>986</v>
      </c>
      <c r="B296" s="72" t="s">
        <v>878</v>
      </c>
      <c r="C296" s="73" t="s">
        <v>32</v>
      </c>
      <c r="D296" s="73" t="s">
        <v>32</v>
      </c>
      <c r="E296" s="73" t="s">
        <v>32</v>
      </c>
      <c r="F296" s="73" t="s">
        <v>32</v>
      </c>
      <c r="G296" s="73" t="s">
        <v>32</v>
      </c>
      <c r="H296" s="73" t="s">
        <v>32</v>
      </c>
      <c r="I296" s="73" t="s">
        <v>32</v>
      </c>
      <c r="J296" s="73" t="s">
        <v>32</v>
      </c>
      <c r="K296" s="73" t="s">
        <v>32</v>
      </c>
      <c r="L296" s="73" t="s">
        <v>32</v>
      </c>
      <c r="M296" s="73" t="s">
        <v>32</v>
      </c>
      <c r="N296" s="73" t="s">
        <v>32</v>
      </c>
      <c r="O296" s="73" t="s">
        <v>32</v>
      </c>
      <c r="P296" s="73" t="s">
        <v>32</v>
      </c>
      <c r="Q296" s="17" t="s">
        <v>32</v>
      </c>
      <c r="R296" s="17" t="s">
        <v>32</v>
      </c>
      <c r="S296" s="17" t="s">
        <v>32</v>
      </c>
      <c r="T296" s="17" t="s">
        <v>32</v>
      </c>
      <c r="U296" s="51" t="s">
        <v>32</v>
      </c>
      <c r="V296" s="73" t="s">
        <v>32</v>
      </c>
      <c r="W296" s="73" t="s">
        <v>32</v>
      </c>
      <c r="X296" s="73" t="s">
        <v>32</v>
      </c>
      <c r="Y296" s="73" t="s">
        <v>32</v>
      </c>
      <c r="Z296" s="73" t="s">
        <v>32</v>
      </c>
      <c r="AA296" s="73" t="s">
        <v>32</v>
      </c>
      <c r="AB296" s="73" t="s">
        <v>32</v>
      </c>
      <c r="AC296" s="73" t="s">
        <v>32</v>
      </c>
      <c r="AD296" s="73" t="s">
        <v>32</v>
      </c>
      <c r="AE296" s="73" t="s">
        <v>32</v>
      </c>
      <c r="AF296" s="73" t="s">
        <v>32</v>
      </c>
      <c r="AG296" s="73" t="s">
        <v>32</v>
      </c>
      <c r="AH296" s="73" t="s">
        <v>32</v>
      </c>
      <c r="AI296" s="73" t="s">
        <v>32</v>
      </c>
      <c r="AJ296" s="73" t="s">
        <v>32</v>
      </c>
      <c r="AK296" s="73" t="s">
        <v>32</v>
      </c>
      <c r="AL296" s="73" t="s">
        <v>32</v>
      </c>
      <c r="AM296" s="73" t="s">
        <v>32</v>
      </c>
      <c r="AN296" s="73" t="s">
        <v>32</v>
      </c>
      <c r="AO296" s="73" t="s">
        <v>32</v>
      </c>
      <c r="AP296" s="73" t="s">
        <v>32</v>
      </c>
      <c r="AQ296" s="73" t="s">
        <v>32</v>
      </c>
      <c r="AR296" s="73" t="s">
        <v>32</v>
      </c>
      <c r="AS296" s="73" t="s">
        <v>32</v>
      </c>
      <c r="AT296" s="73" t="s">
        <v>32</v>
      </c>
      <c r="AU296" s="73" t="s">
        <v>32</v>
      </c>
      <c r="AV296" s="73" t="s">
        <v>32</v>
      </c>
      <c r="AW296" s="73" t="s">
        <v>32</v>
      </c>
      <c r="AX296" s="73" t="s">
        <v>32</v>
      </c>
      <c r="AY296" s="73" t="s">
        <v>32</v>
      </c>
      <c r="AZ296" s="73" t="s">
        <v>32</v>
      </c>
      <c r="BA296" s="73" t="s">
        <v>32</v>
      </c>
      <c r="BB296" s="17" t="s">
        <v>32</v>
      </c>
      <c r="BC296" s="17" t="s">
        <v>32</v>
      </c>
      <c r="BD296" s="17" t="s">
        <v>32</v>
      </c>
      <c r="BE296" s="17" t="s">
        <v>32</v>
      </c>
      <c r="BF296" s="17" t="s">
        <v>32</v>
      </c>
      <c r="BG296" s="17" t="s">
        <v>32</v>
      </c>
      <c r="BH296" s="17" t="s">
        <v>32</v>
      </c>
      <c r="BI296" s="17" t="s">
        <v>32</v>
      </c>
      <c r="BJ296" s="17" t="s">
        <v>32</v>
      </c>
      <c r="BK296" s="17" t="s">
        <v>32</v>
      </c>
      <c r="BL296" s="17" t="s">
        <v>32</v>
      </c>
      <c r="BM296" s="17" t="n">
        <f aca="false">SUM(V296:BL296)</f>
        <v>0</v>
      </c>
      <c r="BN296" s="17" t="n">
        <f aca="false">IF(BM296&lt;1,0,(SUM(V296:BL296))/((43-(COUNTIF(V296:BL296,"N/A")))))</f>
        <v>0</v>
      </c>
      <c r="BO296" s="17"/>
      <c r="BP296" s="17"/>
      <c r="BQ296" s="17"/>
    </row>
    <row r="297" customFormat="false" ht="12.75" hidden="false" customHeight="false" outlineLevel="0" collapsed="false">
      <c r="A297" s="75" t="s">
        <v>988</v>
      </c>
      <c r="B297" s="72" t="s">
        <v>878</v>
      </c>
      <c r="C297" s="73" t="s">
        <v>32</v>
      </c>
      <c r="D297" s="73" t="s">
        <v>32</v>
      </c>
      <c r="E297" s="73" t="s">
        <v>32</v>
      </c>
      <c r="F297" s="73" t="s">
        <v>32</v>
      </c>
      <c r="G297" s="73" t="s">
        <v>32</v>
      </c>
      <c r="H297" s="73" t="s">
        <v>32</v>
      </c>
      <c r="I297" s="73" t="s">
        <v>32</v>
      </c>
      <c r="J297" s="73" t="s">
        <v>32</v>
      </c>
      <c r="K297" s="73" t="s">
        <v>32</v>
      </c>
      <c r="L297" s="73" t="s">
        <v>32</v>
      </c>
      <c r="M297" s="73" t="s">
        <v>32</v>
      </c>
      <c r="N297" s="73" t="s">
        <v>32</v>
      </c>
      <c r="O297" s="73" t="s">
        <v>32</v>
      </c>
      <c r="P297" s="73" t="s">
        <v>32</v>
      </c>
      <c r="Q297" s="17" t="s">
        <v>32</v>
      </c>
      <c r="R297" s="17" t="s">
        <v>32</v>
      </c>
      <c r="S297" s="17" t="s">
        <v>32</v>
      </c>
      <c r="T297" s="17" t="s">
        <v>32</v>
      </c>
      <c r="U297" s="51" t="s">
        <v>32</v>
      </c>
      <c r="V297" s="73" t="s">
        <v>32</v>
      </c>
      <c r="W297" s="73" t="s">
        <v>32</v>
      </c>
      <c r="X297" s="73" t="s">
        <v>32</v>
      </c>
      <c r="Y297" s="73" t="s">
        <v>32</v>
      </c>
      <c r="Z297" s="73" t="s">
        <v>32</v>
      </c>
      <c r="AA297" s="73" t="s">
        <v>32</v>
      </c>
      <c r="AB297" s="73" t="s">
        <v>32</v>
      </c>
      <c r="AC297" s="73" t="s">
        <v>32</v>
      </c>
      <c r="AD297" s="73" t="s">
        <v>32</v>
      </c>
      <c r="AE297" s="73" t="s">
        <v>32</v>
      </c>
      <c r="AF297" s="73" t="s">
        <v>32</v>
      </c>
      <c r="AG297" s="73" t="s">
        <v>32</v>
      </c>
      <c r="AH297" s="73" t="s">
        <v>32</v>
      </c>
      <c r="AI297" s="73" t="s">
        <v>32</v>
      </c>
      <c r="AJ297" s="73" t="s">
        <v>32</v>
      </c>
      <c r="AK297" s="73" t="s">
        <v>32</v>
      </c>
      <c r="AL297" s="73" t="s">
        <v>32</v>
      </c>
      <c r="AM297" s="73" t="s">
        <v>32</v>
      </c>
      <c r="AN297" s="73" t="s">
        <v>32</v>
      </c>
      <c r="AO297" s="73" t="s">
        <v>32</v>
      </c>
      <c r="AP297" s="73" t="s">
        <v>32</v>
      </c>
      <c r="AQ297" s="73" t="s">
        <v>32</v>
      </c>
      <c r="AR297" s="73" t="s">
        <v>32</v>
      </c>
      <c r="AS297" s="73" t="s">
        <v>32</v>
      </c>
      <c r="AT297" s="73" t="s">
        <v>32</v>
      </c>
      <c r="AU297" s="73" t="s">
        <v>32</v>
      </c>
      <c r="AV297" s="73" t="s">
        <v>32</v>
      </c>
      <c r="AW297" s="73" t="s">
        <v>32</v>
      </c>
      <c r="AX297" s="73" t="s">
        <v>32</v>
      </c>
      <c r="AY297" s="73" t="s">
        <v>32</v>
      </c>
      <c r="AZ297" s="73" t="s">
        <v>32</v>
      </c>
      <c r="BA297" s="73" t="s">
        <v>32</v>
      </c>
      <c r="BB297" s="17" t="s">
        <v>32</v>
      </c>
      <c r="BC297" s="17" t="s">
        <v>32</v>
      </c>
      <c r="BD297" s="17" t="s">
        <v>32</v>
      </c>
      <c r="BE297" s="17" t="s">
        <v>32</v>
      </c>
      <c r="BF297" s="17" t="s">
        <v>32</v>
      </c>
      <c r="BG297" s="17" t="s">
        <v>32</v>
      </c>
      <c r="BH297" s="17" t="s">
        <v>32</v>
      </c>
      <c r="BI297" s="17" t="s">
        <v>32</v>
      </c>
      <c r="BJ297" s="17" t="s">
        <v>32</v>
      </c>
      <c r="BK297" s="17" t="s">
        <v>32</v>
      </c>
      <c r="BL297" s="17" t="s">
        <v>32</v>
      </c>
      <c r="BM297" s="17" t="n">
        <f aca="false">SUM(V297:BL297)</f>
        <v>0</v>
      </c>
      <c r="BN297" s="17" t="n">
        <f aca="false">IF(BM297&lt;1,0,(SUM(V297:BL297))/((43-(COUNTIF(V297:BL297,"N/A")))))</f>
        <v>0</v>
      </c>
      <c r="BO297" s="17"/>
      <c r="BP297" s="17"/>
      <c r="BQ297" s="17"/>
    </row>
    <row r="298" customFormat="false" ht="12.75" hidden="false" customHeight="false" outlineLevel="0" collapsed="false">
      <c r="A298" s="75" t="s">
        <v>990</v>
      </c>
      <c r="B298" s="72" t="s">
        <v>878</v>
      </c>
      <c r="C298" s="73" t="s">
        <v>32</v>
      </c>
      <c r="D298" s="73" t="s">
        <v>32</v>
      </c>
      <c r="E298" s="73" t="s">
        <v>32</v>
      </c>
      <c r="F298" s="73" t="s">
        <v>32</v>
      </c>
      <c r="G298" s="73" t="s">
        <v>32</v>
      </c>
      <c r="H298" s="73" t="s">
        <v>32</v>
      </c>
      <c r="I298" s="73" t="s">
        <v>32</v>
      </c>
      <c r="J298" s="73" t="s">
        <v>32</v>
      </c>
      <c r="K298" s="73" t="s">
        <v>32</v>
      </c>
      <c r="L298" s="73" t="s">
        <v>32</v>
      </c>
      <c r="M298" s="73" t="s">
        <v>32</v>
      </c>
      <c r="N298" s="73" t="s">
        <v>32</v>
      </c>
      <c r="O298" s="73" t="s">
        <v>32</v>
      </c>
      <c r="P298" s="73" t="s">
        <v>32</v>
      </c>
      <c r="Q298" s="17" t="s">
        <v>32</v>
      </c>
      <c r="R298" s="17" t="s">
        <v>32</v>
      </c>
      <c r="S298" s="17" t="s">
        <v>32</v>
      </c>
      <c r="T298" s="17" t="s">
        <v>32</v>
      </c>
      <c r="U298" s="51" t="s">
        <v>32</v>
      </c>
      <c r="V298" s="73" t="s">
        <v>32</v>
      </c>
      <c r="W298" s="73" t="s">
        <v>32</v>
      </c>
      <c r="X298" s="73" t="s">
        <v>32</v>
      </c>
      <c r="Y298" s="73" t="s">
        <v>32</v>
      </c>
      <c r="Z298" s="73" t="s">
        <v>32</v>
      </c>
      <c r="AA298" s="73" t="s">
        <v>32</v>
      </c>
      <c r="AB298" s="73" t="s">
        <v>32</v>
      </c>
      <c r="AC298" s="73" t="s">
        <v>32</v>
      </c>
      <c r="AD298" s="73" t="s">
        <v>32</v>
      </c>
      <c r="AE298" s="73" t="s">
        <v>32</v>
      </c>
      <c r="AF298" s="73" t="s">
        <v>32</v>
      </c>
      <c r="AG298" s="73" t="s">
        <v>32</v>
      </c>
      <c r="AH298" s="73" t="s">
        <v>32</v>
      </c>
      <c r="AI298" s="73" t="s">
        <v>32</v>
      </c>
      <c r="AJ298" s="73" t="s">
        <v>32</v>
      </c>
      <c r="AK298" s="73" t="s">
        <v>32</v>
      </c>
      <c r="AL298" s="73" t="s">
        <v>32</v>
      </c>
      <c r="AM298" s="73" t="s">
        <v>32</v>
      </c>
      <c r="AN298" s="73" t="s">
        <v>32</v>
      </c>
      <c r="AO298" s="73" t="s">
        <v>32</v>
      </c>
      <c r="AP298" s="73" t="s">
        <v>32</v>
      </c>
      <c r="AQ298" s="73" t="s">
        <v>32</v>
      </c>
      <c r="AR298" s="73" t="s">
        <v>32</v>
      </c>
      <c r="AS298" s="73" t="s">
        <v>32</v>
      </c>
      <c r="AT298" s="73" t="s">
        <v>32</v>
      </c>
      <c r="AU298" s="73" t="s">
        <v>32</v>
      </c>
      <c r="AV298" s="73" t="s">
        <v>32</v>
      </c>
      <c r="AW298" s="73" t="s">
        <v>32</v>
      </c>
      <c r="AX298" s="73" t="s">
        <v>32</v>
      </c>
      <c r="AY298" s="73" t="s">
        <v>32</v>
      </c>
      <c r="AZ298" s="73" t="s">
        <v>32</v>
      </c>
      <c r="BA298" s="73" t="s">
        <v>32</v>
      </c>
      <c r="BB298" s="17" t="s">
        <v>32</v>
      </c>
      <c r="BC298" s="17" t="s">
        <v>32</v>
      </c>
      <c r="BD298" s="17" t="s">
        <v>32</v>
      </c>
      <c r="BE298" s="17" t="s">
        <v>32</v>
      </c>
      <c r="BF298" s="17" t="s">
        <v>32</v>
      </c>
      <c r="BG298" s="17" t="s">
        <v>32</v>
      </c>
      <c r="BH298" s="17" t="s">
        <v>32</v>
      </c>
      <c r="BI298" s="17" t="s">
        <v>32</v>
      </c>
      <c r="BJ298" s="17" t="s">
        <v>32</v>
      </c>
      <c r="BK298" s="17" t="s">
        <v>32</v>
      </c>
      <c r="BL298" s="17" t="s">
        <v>32</v>
      </c>
      <c r="BM298" s="17" t="n">
        <f aca="false">SUM(V298:BL298)</f>
        <v>0</v>
      </c>
      <c r="BN298" s="17" t="n">
        <f aca="false">IF(BM298&lt;1,0,(SUM(V298:BL298))/((43-(COUNTIF(V298:BL298,"N/A")))))</f>
        <v>0</v>
      </c>
      <c r="BO298" s="17"/>
      <c r="BP298" s="17"/>
      <c r="BQ298" s="17"/>
    </row>
    <row r="299" customFormat="false" ht="12.75" hidden="false" customHeight="false" outlineLevel="0" collapsed="false">
      <c r="A299" s="75" t="s">
        <v>992</v>
      </c>
      <c r="B299" s="72" t="s">
        <v>878</v>
      </c>
      <c r="C299" s="73" t="s">
        <v>32</v>
      </c>
      <c r="D299" s="73" t="s">
        <v>32</v>
      </c>
      <c r="E299" s="73" t="s">
        <v>32</v>
      </c>
      <c r="F299" s="73" t="s">
        <v>32</v>
      </c>
      <c r="G299" s="73" t="s">
        <v>32</v>
      </c>
      <c r="H299" s="73" t="s">
        <v>32</v>
      </c>
      <c r="I299" s="73" t="s">
        <v>32</v>
      </c>
      <c r="J299" s="73" t="s">
        <v>32</v>
      </c>
      <c r="K299" s="73" t="s">
        <v>32</v>
      </c>
      <c r="L299" s="73" t="s">
        <v>32</v>
      </c>
      <c r="M299" s="73" t="s">
        <v>32</v>
      </c>
      <c r="N299" s="73" t="s">
        <v>32</v>
      </c>
      <c r="O299" s="73" t="s">
        <v>32</v>
      </c>
      <c r="P299" s="73" t="s">
        <v>32</v>
      </c>
      <c r="Q299" s="17" t="s">
        <v>32</v>
      </c>
      <c r="R299" s="17" t="s">
        <v>32</v>
      </c>
      <c r="S299" s="17" t="s">
        <v>32</v>
      </c>
      <c r="T299" s="17" t="s">
        <v>32</v>
      </c>
      <c r="U299" s="51" t="s">
        <v>32</v>
      </c>
      <c r="V299" s="73" t="s">
        <v>32</v>
      </c>
      <c r="W299" s="73" t="s">
        <v>32</v>
      </c>
      <c r="X299" s="73" t="s">
        <v>32</v>
      </c>
      <c r="Y299" s="73" t="s">
        <v>32</v>
      </c>
      <c r="Z299" s="73" t="s">
        <v>32</v>
      </c>
      <c r="AA299" s="73" t="s">
        <v>32</v>
      </c>
      <c r="AB299" s="73" t="s">
        <v>32</v>
      </c>
      <c r="AC299" s="73" t="s">
        <v>32</v>
      </c>
      <c r="AD299" s="73" t="s">
        <v>32</v>
      </c>
      <c r="AE299" s="73" t="s">
        <v>32</v>
      </c>
      <c r="AF299" s="73" t="s">
        <v>32</v>
      </c>
      <c r="AG299" s="73" t="s">
        <v>32</v>
      </c>
      <c r="AH299" s="73" t="s">
        <v>32</v>
      </c>
      <c r="AI299" s="73" t="s">
        <v>32</v>
      </c>
      <c r="AJ299" s="73" t="s">
        <v>32</v>
      </c>
      <c r="AK299" s="73" t="s">
        <v>32</v>
      </c>
      <c r="AL299" s="73" t="s">
        <v>32</v>
      </c>
      <c r="AM299" s="73" t="s">
        <v>32</v>
      </c>
      <c r="AN299" s="73" t="s">
        <v>32</v>
      </c>
      <c r="AO299" s="73" t="s">
        <v>32</v>
      </c>
      <c r="AP299" s="73" t="s">
        <v>32</v>
      </c>
      <c r="AQ299" s="73" t="s">
        <v>32</v>
      </c>
      <c r="AR299" s="73" t="s">
        <v>32</v>
      </c>
      <c r="AS299" s="73" t="s">
        <v>32</v>
      </c>
      <c r="AT299" s="73" t="s">
        <v>32</v>
      </c>
      <c r="AU299" s="73" t="s">
        <v>32</v>
      </c>
      <c r="AV299" s="73" t="s">
        <v>32</v>
      </c>
      <c r="AW299" s="73" t="s">
        <v>32</v>
      </c>
      <c r="AX299" s="73" t="s">
        <v>32</v>
      </c>
      <c r="AY299" s="73" t="s">
        <v>32</v>
      </c>
      <c r="AZ299" s="73" t="s">
        <v>32</v>
      </c>
      <c r="BA299" s="73" t="s">
        <v>32</v>
      </c>
      <c r="BB299" s="17" t="s">
        <v>32</v>
      </c>
      <c r="BC299" s="17" t="s">
        <v>32</v>
      </c>
      <c r="BD299" s="17" t="s">
        <v>32</v>
      </c>
      <c r="BE299" s="17" t="s">
        <v>32</v>
      </c>
      <c r="BF299" s="17" t="s">
        <v>32</v>
      </c>
      <c r="BG299" s="17" t="s">
        <v>32</v>
      </c>
      <c r="BH299" s="17" t="s">
        <v>32</v>
      </c>
      <c r="BI299" s="17" t="s">
        <v>32</v>
      </c>
      <c r="BJ299" s="17" t="s">
        <v>32</v>
      </c>
      <c r="BK299" s="17" t="s">
        <v>32</v>
      </c>
      <c r="BL299" s="17" t="s">
        <v>32</v>
      </c>
      <c r="BM299" s="17" t="n">
        <f aca="false">SUM(V299:BL299)</f>
        <v>0</v>
      </c>
      <c r="BN299" s="17" t="n">
        <f aca="false">IF(BM299&lt;1,0,(SUM(V299:BL299))/((43-(COUNTIF(V299:BL299,"N/A")))))</f>
        <v>0</v>
      </c>
      <c r="BO299" s="17"/>
      <c r="BP299" s="17"/>
      <c r="BQ299" s="17"/>
    </row>
    <row r="300" customFormat="false" ht="12.75" hidden="false" customHeight="false" outlineLevel="0" collapsed="false">
      <c r="A300" s="75" t="s">
        <v>994</v>
      </c>
      <c r="B300" s="72" t="s">
        <v>878</v>
      </c>
      <c r="C300" s="73" t="s">
        <v>32</v>
      </c>
      <c r="D300" s="73" t="s">
        <v>32</v>
      </c>
      <c r="E300" s="73" t="s">
        <v>32</v>
      </c>
      <c r="F300" s="73" t="s">
        <v>32</v>
      </c>
      <c r="G300" s="73" t="s">
        <v>32</v>
      </c>
      <c r="H300" s="73" t="s">
        <v>32</v>
      </c>
      <c r="I300" s="73" t="s">
        <v>32</v>
      </c>
      <c r="J300" s="73" t="s">
        <v>32</v>
      </c>
      <c r="K300" s="73" t="s">
        <v>32</v>
      </c>
      <c r="L300" s="73" t="s">
        <v>32</v>
      </c>
      <c r="M300" s="73" t="s">
        <v>32</v>
      </c>
      <c r="N300" s="73" t="s">
        <v>32</v>
      </c>
      <c r="O300" s="73" t="s">
        <v>32</v>
      </c>
      <c r="P300" s="73" t="s">
        <v>32</v>
      </c>
      <c r="Q300" s="17" t="s">
        <v>32</v>
      </c>
      <c r="R300" s="17" t="s">
        <v>32</v>
      </c>
      <c r="S300" s="17" t="s">
        <v>32</v>
      </c>
      <c r="T300" s="17" t="s">
        <v>32</v>
      </c>
      <c r="U300" s="51" t="s">
        <v>32</v>
      </c>
      <c r="V300" s="73" t="s">
        <v>32</v>
      </c>
      <c r="W300" s="73" t="s">
        <v>32</v>
      </c>
      <c r="X300" s="73" t="s">
        <v>32</v>
      </c>
      <c r="Y300" s="73" t="s">
        <v>32</v>
      </c>
      <c r="Z300" s="73" t="s">
        <v>32</v>
      </c>
      <c r="AA300" s="73" t="s">
        <v>32</v>
      </c>
      <c r="AB300" s="73" t="s">
        <v>32</v>
      </c>
      <c r="AC300" s="73" t="s">
        <v>32</v>
      </c>
      <c r="AD300" s="73" t="s">
        <v>32</v>
      </c>
      <c r="AE300" s="73" t="s">
        <v>32</v>
      </c>
      <c r="AF300" s="73" t="s">
        <v>32</v>
      </c>
      <c r="AG300" s="73" t="s">
        <v>32</v>
      </c>
      <c r="AH300" s="73" t="s">
        <v>32</v>
      </c>
      <c r="AI300" s="73" t="s">
        <v>32</v>
      </c>
      <c r="AJ300" s="73" t="s">
        <v>32</v>
      </c>
      <c r="AK300" s="73" t="s">
        <v>32</v>
      </c>
      <c r="AL300" s="73" t="s">
        <v>32</v>
      </c>
      <c r="AM300" s="73" t="s">
        <v>32</v>
      </c>
      <c r="AN300" s="73" t="s">
        <v>32</v>
      </c>
      <c r="AO300" s="73" t="s">
        <v>32</v>
      </c>
      <c r="AP300" s="73" t="s">
        <v>32</v>
      </c>
      <c r="AQ300" s="73" t="s">
        <v>32</v>
      </c>
      <c r="AR300" s="73" t="s">
        <v>32</v>
      </c>
      <c r="AS300" s="73" t="s">
        <v>32</v>
      </c>
      <c r="AT300" s="73" t="s">
        <v>32</v>
      </c>
      <c r="AU300" s="73" t="s">
        <v>32</v>
      </c>
      <c r="AV300" s="73" t="s">
        <v>32</v>
      </c>
      <c r="AW300" s="73" t="s">
        <v>32</v>
      </c>
      <c r="AX300" s="73" t="s">
        <v>32</v>
      </c>
      <c r="AY300" s="73" t="s">
        <v>32</v>
      </c>
      <c r="AZ300" s="73" t="s">
        <v>32</v>
      </c>
      <c r="BA300" s="73" t="s">
        <v>32</v>
      </c>
      <c r="BB300" s="17" t="s">
        <v>32</v>
      </c>
      <c r="BC300" s="17" t="s">
        <v>32</v>
      </c>
      <c r="BD300" s="17" t="s">
        <v>32</v>
      </c>
      <c r="BE300" s="17" t="s">
        <v>32</v>
      </c>
      <c r="BF300" s="17" t="s">
        <v>32</v>
      </c>
      <c r="BG300" s="17" t="s">
        <v>32</v>
      </c>
      <c r="BH300" s="17" t="s">
        <v>32</v>
      </c>
      <c r="BI300" s="17" t="s">
        <v>32</v>
      </c>
      <c r="BJ300" s="17" t="s">
        <v>32</v>
      </c>
      <c r="BK300" s="17" t="s">
        <v>32</v>
      </c>
      <c r="BL300" s="17" t="s">
        <v>32</v>
      </c>
      <c r="BM300" s="17" t="n">
        <f aca="false">SUM(V300:BL300)</f>
        <v>0</v>
      </c>
      <c r="BN300" s="17" t="n">
        <f aca="false">IF(BM300&lt;1,0,(SUM(V300:BL300))/((43-(COUNTIF(V300:BL300,"N/A")))))</f>
        <v>0</v>
      </c>
      <c r="BO300" s="17"/>
      <c r="BP300" s="17"/>
      <c r="BQ300" s="17"/>
    </row>
    <row r="301" customFormat="false" ht="12.75" hidden="false" customHeight="false" outlineLevel="0" collapsed="false">
      <c r="A301" s="75" t="s">
        <v>996</v>
      </c>
      <c r="B301" s="72" t="s">
        <v>878</v>
      </c>
      <c r="C301" s="73" t="s">
        <v>32</v>
      </c>
      <c r="D301" s="73" t="s">
        <v>32</v>
      </c>
      <c r="E301" s="73" t="s">
        <v>32</v>
      </c>
      <c r="F301" s="73" t="s">
        <v>32</v>
      </c>
      <c r="G301" s="73" t="s">
        <v>32</v>
      </c>
      <c r="H301" s="73" t="s">
        <v>32</v>
      </c>
      <c r="I301" s="73" t="s">
        <v>32</v>
      </c>
      <c r="J301" s="73" t="s">
        <v>32</v>
      </c>
      <c r="K301" s="73" t="s">
        <v>32</v>
      </c>
      <c r="L301" s="73" t="s">
        <v>32</v>
      </c>
      <c r="M301" s="73" t="s">
        <v>32</v>
      </c>
      <c r="N301" s="73" t="s">
        <v>32</v>
      </c>
      <c r="O301" s="73" t="s">
        <v>32</v>
      </c>
      <c r="P301" s="73" t="s">
        <v>32</v>
      </c>
      <c r="Q301" s="17" t="s">
        <v>32</v>
      </c>
      <c r="R301" s="17" t="s">
        <v>32</v>
      </c>
      <c r="S301" s="17" t="s">
        <v>32</v>
      </c>
      <c r="T301" s="17" t="s">
        <v>32</v>
      </c>
      <c r="U301" s="51" t="s">
        <v>32</v>
      </c>
      <c r="V301" s="73" t="s">
        <v>32</v>
      </c>
      <c r="W301" s="73" t="s">
        <v>32</v>
      </c>
      <c r="X301" s="73" t="s">
        <v>32</v>
      </c>
      <c r="Y301" s="73" t="s">
        <v>32</v>
      </c>
      <c r="Z301" s="73" t="s">
        <v>32</v>
      </c>
      <c r="AA301" s="73" t="s">
        <v>32</v>
      </c>
      <c r="AB301" s="73" t="s">
        <v>32</v>
      </c>
      <c r="AC301" s="73" t="s">
        <v>32</v>
      </c>
      <c r="AD301" s="73" t="s">
        <v>32</v>
      </c>
      <c r="AE301" s="73" t="s">
        <v>32</v>
      </c>
      <c r="AF301" s="73" t="s">
        <v>32</v>
      </c>
      <c r="AG301" s="73" t="s">
        <v>32</v>
      </c>
      <c r="AH301" s="73" t="s">
        <v>32</v>
      </c>
      <c r="AI301" s="73" t="s">
        <v>32</v>
      </c>
      <c r="AJ301" s="73" t="s">
        <v>32</v>
      </c>
      <c r="AK301" s="73" t="s">
        <v>32</v>
      </c>
      <c r="AL301" s="73" t="s">
        <v>32</v>
      </c>
      <c r="AM301" s="73" t="s">
        <v>32</v>
      </c>
      <c r="AN301" s="73" t="s">
        <v>32</v>
      </c>
      <c r="AO301" s="73" t="s">
        <v>32</v>
      </c>
      <c r="AP301" s="73" t="s">
        <v>32</v>
      </c>
      <c r="AQ301" s="73" t="s">
        <v>32</v>
      </c>
      <c r="AR301" s="73" t="s">
        <v>32</v>
      </c>
      <c r="AS301" s="73" t="s">
        <v>32</v>
      </c>
      <c r="AT301" s="73" t="s">
        <v>32</v>
      </c>
      <c r="AU301" s="73" t="s">
        <v>32</v>
      </c>
      <c r="AV301" s="73" t="s">
        <v>32</v>
      </c>
      <c r="AW301" s="73" t="s">
        <v>32</v>
      </c>
      <c r="AX301" s="73" t="s">
        <v>32</v>
      </c>
      <c r="AY301" s="73" t="s">
        <v>32</v>
      </c>
      <c r="AZ301" s="73" t="s">
        <v>32</v>
      </c>
      <c r="BA301" s="73" t="s">
        <v>32</v>
      </c>
      <c r="BB301" s="17" t="s">
        <v>32</v>
      </c>
      <c r="BC301" s="17" t="s">
        <v>32</v>
      </c>
      <c r="BD301" s="17" t="s">
        <v>32</v>
      </c>
      <c r="BE301" s="17" t="s">
        <v>32</v>
      </c>
      <c r="BF301" s="17" t="s">
        <v>32</v>
      </c>
      <c r="BG301" s="17" t="s">
        <v>32</v>
      </c>
      <c r="BH301" s="17" t="s">
        <v>32</v>
      </c>
      <c r="BI301" s="17" t="s">
        <v>32</v>
      </c>
      <c r="BJ301" s="17" t="s">
        <v>32</v>
      </c>
      <c r="BK301" s="17" t="s">
        <v>32</v>
      </c>
      <c r="BL301" s="17" t="s">
        <v>32</v>
      </c>
      <c r="BM301" s="17" t="n">
        <f aca="false">SUM(V301:BL301)</f>
        <v>0</v>
      </c>
      <c r="BN301" s="17" t="n">
        <f aca="false">IF(BM301&lt;1,0,(SUM(V301:BL301))/((43-(COUNTIF(V301:BL301,"N/A")))))</f>
        <v>0</v>
      </c>
      <c r="BO301" s="17"/>
      <c r="BP301" s="17"/>
      <c r="BQ301" s="17"/>
    </row>
    <row r="302" customFormat="false" ht="12.75" hidden="false" customHeight="false" outlineLevel="0" collapsed="false">
      <c r="A302" s="75" t="s">
        <v>998</v>
      </c>
      <c r="B302" s="72" t="s">
        <v>878</v>
      </c>
      <c r="C302" s="73" t="s">
        <v>32</v>
      </c>
      <c r="D302" s="73" t="s">
        <v>32</v>
      </c>
      <c r="E302" s="73" t="s">
        <v>32</v>
      </c>
      <c r="F302" s="73" t="s">
        <v>32</v>
      </c>
      <c r="G302" s="73" t="s">
        <v>32</v>
      </c>
      <c r="H302" s="73" t="s">
        <v>32</v>
      </c>
      <c r="I302" s="73" t="s">
        <v>32</v>
      </c>
      <c r="J302" s="73" t="s">
        <v>32</v>
      </c>
      <c r="K302" s="73" t="s">
        <v>32</v>
      </c>
      <c r="L302" s="73" t="s">
        <v>32</v>
      </c>
      <c r="M302" s="73" t="s">
        <v>32</v>
      </c>
      <c r="N302" s="73" t="s">
        <v>32</v>
      </c>
      <c r="O302" s="73" t="s">
        <v>32</v>
      </c>
      <c r="P302" s="73" t="s">
        <v>32</v>
      </c>
      <c r="Q302" s="17" t="s">
        <v>32</v>
      </c>
      <c r="R302" s="17" t="s">
        <v>32</v>
      </c>
      <c r="S302" s="17" t="s">
        <v>32</v>
      </c>
      <c r="T302" s="17" t="s">
        <v>32</v>
      </c>
      <c r="U302" s="51" t="s">
        <v>32</v>
      </c>
      <c r="V302" s="73" t="s">
        <v>32</v>
      </c>
      <c r="W302" s="73" t="s">
        <v>32</v>
      </c>
      <c r="X302" s="73" t="s">
        <v>32</v>
      </c>
      <c r="Y302" s="73" t="s">
        <v>32</v>
      </c>
      <c r="Z302" s="73" t="s">
        <v>32</v>
      </c>
      <c r="AA302" s="73" t="s">
        <v>32</v>
      </c>
      <c r="AB302" s="73" t="s">
        <v>32</v>
      </c>
      <c r="AC302" s="73" t="s">
        <v>32</v>
      </c>
      <c r="AD302" s="73" t="s">
        <v>32</v>
      </c>
      <c r="AE302" s="73" t="s">
        <v>32</v>
      </c>
      <c r="AF302" s="73" t="s">
        <v>32</v>
      </c>
      <c r="AG302" s="73" t="s">
        <v>32</v>
      </c>
      <c r="AH302" s="73" t="s">
        <v>32</v>
      </c>
      <c r="AI302" s="73" t="s">
        <v>32</v>
      </c>
      <c r="AJ302" s="73" t="s">
        <v>32</v>
      </c>
      <c r="AK302" s="73" t="s">
        <v>32</v>
      </c>
      <c r="AL302" s="73" t="s">
        <v>32</v>
      </c>
      <c r="AM302" s="73" t="s">
        <v>32</v>
      </c>
      <c r="AN302" s="73" t="s">
        <v>32</v>
      </c>
      <c r="AO302" s="73" t="s">
        <v>32</v>
      </c>
      <c r="AP302" s="73" t="s">
        <v>32</v>
      </c>
      <c r="AQ302" s="73" t="s">
        <v>32</v>
      </c>
      <c r="AR302" s="73" t="s">
        <v>32</v>
      </c>
      <c r="AS302" s="73" t="s">
        <v>32</v>
      </c>
      <c r="AT302" s="73" t="s">
        <v>32</v>
      </c>
      <c r="AU302" s="73" t="s">
        <v>32</v>
      </c>
      <c r="AV302" s="73" t="s">
        <v>32</v>
      </c>
      <c r="AW302" s="73" t="s">
        <v>32</v>
      </c>
      <c r="AX302" s="73" t="s">
        <v>32</v>
      </c>
      <c r="AY302" s="73" t="s">
        <v>32</v>
      </c>
      <c r="AZ302" s="73" t="s">
        <v>32</v>
      </c>
      <c r="BA302" s="73" t="s">
        <v>32</v>
      </c>
      <c r="BB302" s="17" t="s">
        <v>32</v>
      </c>
      <c r="BC302" s="17" t="s">
        <v>32</v>
      </c>
      <c r="BD302" s="17" t="s">
        <v>32</v>
      </c>
      <c r="BE302" s="17" t="s">
        <v>32</v>
      </c>
      <c r="BF302" s="17" t="s">
        <v>32</v>
      </c>
      <c r="BG302" s="17" t="s">
        <v>32</v>
      </c>
      <c r="BH302" s="17" t="s">
        <v>32</v>
      </c>
      <c r="BI302" s="17" t="s">
        <v>32</v>
      </c>
      <c r="BJ302" s="17" t="s">
        <v>32</v>
      </c>
      <c r="BK302" s="17" t="s">
        <v>32</v>
      </c>
      <c r="BL302" s="17" t="s">
        <v>32</v>
      </c>
      <c r="BM302" s="17" t="n">
        <f aca="false">SUM(V302:BL302)</f>
        <v>0</v>
      </c>
      <c r="BN302" s="17" t="n">
        <f aca="false">IF(BM302&lt;1,0,(SUM(V302:BL302))/((43-(COUNTIF(V302:BL302,"N/A")))))</f>
        <v>0</v>
      </c>
      <c r="BO302" s="17"/>
      <c r="BP302" s="17"/>
      <c r="BQ302" s="17"/>
    </row>
    <row r="303" customFormat="false" ht="12.75" hidden="false" customHeight="false" outlineLevel="0" collapsed="false">
      <c r="A303" s="75" t="s">
        <v>1000</v>
      </c>
      <c r="B303" s="72" t="s">
        <v>878</v>
      </c>
      <c r="C303" s="73" t="s">
        <v>32</v>
      </c>
      <c r="D303" s="73" t="s">
        <v>32</v>
      </c>
      <c r="E303" s="73" t="s">
        <v>32</v>
      </c>
      <c r="F303" s="73" t="s">
        <v>32</v>
      </c>
      <c r="G303" s="73" t="s">
        <v>32</v>
      </c>
      <c r="H303" s="73" t="s">
        <v>32</v>
      </c>
      <c r="I303" s="73" t="s">
        <v>32</v>
      </c>
      <c r="J303" s="73" t="s">
        <v>32</v>
      </c>
      <c r="K303" s="73" t="s">
        <v>32</v>
      </c>
      <c r="L303" s="73" t="s">
        <v>32</v>
      </c>
      <c r="M303" s="73" t="s">
        <v>32</v>
      </c>
      <c r="N303" s="73" t="s">
        <v>32</v>
      </c>
      <c r="O303" s="73" t="s">
        <v>32</v>
      </c>
      <c r="P303" s="73" t="s">
        <v>32</v>
      </c>
      <c r="Q303" s="17" t="s">
        <v>32</v>
      </c>
      <c r="R303" s="17" t="s">
        <v>32</v>
      </c>
      <c r="S303" s="17" t="s">
        <v>32</v>
      </c>
      <c r="T303" s="17" t="s">
        <v>32</v>
      </c>
      <c r="U303" s="51" t="s">
        <v>32</v>
      </c>
      <c r="V303" s="73" t="s">
        <v>32</v>
      </c>
      <c r="W303" s="73" t="s">
        <v>32</v>
      </c>
      <c r="X303" s="73" t="s">
        <v>32</v>
      </c>
      <c r="Y303" s="73" t="s">
        <v>32</v>
      </c>
      <c r="Z303" s="73" t="s">
        <v>32</v>
      </c>
      <c r="AA303" s="73" t="s">
        <v>32</v>
      </c>
      <c r="AB303" s="73" t="s">
        <v>32</v>
      </c>
      <c r="AC303" s="73" t="s">
        <v>32</v>
      </c>
      <c r="AD303" s="73" t="s">
        <v>32</v>
      </c>
      <c r="AE303" s="73" t="s">
        <v>32</v>
      </c>
      <c r="AF303" s="73" t="s">
        <v>32</v>
      </c>
      <c r="AG303" s="73" t="s">
        <v>32</v>
      </c>
      <c r="AH303" s="73" t="s">
        <v>32</v>
      </c>
      <c r="AI303" s="73" t="s">
        <v>32</v>
      </c>
      <c r="AJ303" s="73" t="s">
        <v>32</v>
      </c>
      <c r="AK303" s="73" t="s">
        <v>32</v>
      </c>
      <c r="AL303" s="73" t="s">
        <v>32</v>
      </c>
      <c r="AM303" s="73" t="s">
        <v>32</v>
      </c>
      <c r="AN303" s="73" t="s">
        <v>32</v>
      </c>
      <c r="AO303" s="73" t="s">
        <v>32</v>
      </c>
      <c r="AP303" s="73" t="s">
        <v>32</v>
      </c>
      <c r="AQ303" s="73" t="s">
        <v>32</v>
      </c>
      <c r="AR303" s="73" t="s">
        <v>32</v>
      </c>
      <c r="AS303" s="73" t="s">
        <v>32</v>
      </c>
      <c r="AT303" s="73" t="s">
        <v>32</v>
      </c>
      <c r="AU303" s="73" t="s">
        <v>32</v>
      </c>
      <c r="AV303" s="73" t="s">
        <v>32</v>
      </c>
      <c r="AW303" s="73" t="s">
        <v>32</v>
      </c>
      <c r="AX303" s="73" t="s">
        <v>32</v>
      </c>
      <c r="AY303" s="73" t="s">
        <v>32</v>
      </c>
      <c r="AZ303" s="73" t="s">
        <v>32</v>
      </c>
      <c r="BA303" s="73" t="s">
        <v>32</v>
      </c>
      <c r="BB303" s="17" t="s">
        <v>32</v>
      </c>
      <c r="BC303" s="17" t="s">
        <v>32</v>
      </c>
      <c r="BD303" s="17" t="s">
        <v>32</v>
      </c>
      <c r="BE303" s="17" t="s">
        <v>32</v>
      </c>
      <c r="BF303" s="17" t="s">
        <v>32</v>
      </c>
      <c r="BG303" s="17" t="s">
        <v>32</v>
      </c>
      <c r="BH303" s="17" t="s">
        <v>32</v>
      </c>
      <c r="BI303" s="17" t="s">
        <v>32</v>
      </c>
      <c r="BJ303" s="17" t="s">
        <v>32</v>
      </c>
      <c r="BK303" s="17" t="s">
        <v>32</v>
      </c>
      <c r="BL303" s="17" t="s">
        <v>32</v>
      </c>
      <c r="BM303" s="17" t="n">
        <f aca="false">SUM(V303:BL303)</f>
        <v>0</v>
      </c>
      <c r="BN303" s="17" t="n">
        <f aca="false">IF(BM303&lt;1,0,(SUM(V303:BL303))/((43-(COUNTIF(V303:BL303,"N/A")))))</f>
        <v>0</v>
      </c>
      <c r="BO303" s="17"/>
      <c r="BP303" s="17"/>
      <c r="BQ303" s="17"/>
    </row>
    <row r="304" customFormat="false" ht="12.75" hidden="false" customHeight="false" outlineLevel="0" collapsed="false">
      <c r="A304" s="75" t="s">
        <v>1002</v>
      </c>
      <c r="B304" s="72" t="s">
        <v>878</v>
      </c>
      <c r="C304" s="73" t="s">
        <v>32</v>
      </c>
      <c r="D304" s="73" t="s">
        <v>32</v>
      </c>
      <c r="E304" s="73" t="s">
        <v>32</v>
      </c>
      <c r="F304" s="73" t="s">
        <v>32</v>
      </c>
      <c r="G304" s="73" t="s">
        <v>32</v>
      </c>
      <c r="H304" s="73" t="s">
        <v>32</v>
      </c>
      <c r="I304" s="73" t="s">
        <v>32</v>
      </c>
      <c r="J304" s="73" t="s">
        <v>32</v>
      </c>
      <c r="K304" s="73" t="s">
        <v>32</v>
      </c>
      <c r="L304" s="73" t="s">
        <v>32</v>
      </c>
      <c r="M304" s="73" t="s">
        <v>32</v>
      </c>
      <c r="N304" s="73" t="s">
        <v>32</v>
      </c>
      <c r="O304" s="73" t="s">
        <v>32</v>
      </c>
      <c r="P304" s="73" t="s">
        <v>32</v>
      </c>
      <c r="Q304" s="17" t="s">
        <v>32</v>
      </c>
      <c r="R304" s="17" t="s">
        <v>32</v>
      </c>
      <c r="S304" s="17" t="s">
        <v>32</v>
      </c>
      <c r="T304" s="17" t="s">
        <v>32</v>
      </c>
      <c r="U304" s="51" t="s">
        <v>32</v>
      </c>
      <c r="V304" s="73" t="s">
        <v>32</v>
      </c>
      <c r="W304" s="73" t="s">
        <v>32</v>
      </c>
      <c r="X304" s="73" t="s">
        <v>32</v>
      </c>
      <c r="Y304" s="73" t="s">
        <v>32</v>
      </c>
      <c r="Z304" s="73" t="s">
        <v>32</v>
      </c>
      <c r="AA304" s="73" t="s">
        <v>32</v>
      </c>
      <c r="AB304" s="73" t="s">
        <v>32</v>
      </c>
      <c r="AC304" s="73" t="s">
        <v>32</v>
      </c>
      <c r="AD304" s="73" t="s">
        <v>32</v>
      </c>
      <c r="AE304" s="73" t="s">
        <v>32</v>
      </c>
      <c r="AF304" s="73" t="s">
        <v>32</v>
      </c>
      <c r="AG304" s="73" t="s">
        <v>32</v>
      </c>
      <c r="AH304" s="73" t="s">
        <v>32</v>
      </c>
      <c r="AI304" s="73" t="s">
        <v>32</v>
      </c>
      <c r="AJ304" s="73" t="s">
        <v>32</v>
      </c>
      <c r="AK304" s="73" t="s">
        <v>32</v>
      </c>
      <c r="AL304" s="73" t="s">
        <v>32</v>
      </c>
      <c r="AM304" s="73" t="s">
        <v>32</v>
      </c>
      <c r="AN304" s="73" t="s">
        <v>32</v>
      </c>
      <c r="AO304" s="73" t="s">
        <v>32</v>
      </c>
      <c r="AP304" s="73" t="s">
        <v>32</v>
      </c>
      <c r="AQ304" s="73" t="s">
        <v>32</v>
      </c>
      <c r="AR304" s="73" t="s">
        <v>32</v>
      </c>
      <c r="AS304" s="73" t="s">
        <v>32</v>
      </c>
      <c r="AT304" s="73" t="s">
        <v>32</v>
      </c>
      <c r="AU304" s="73" t="s">
        <v>32</v>
      </c>
      <c r="AV304" s="73" t="s">
        <v>32</v>
      </c>
      <c r="AW304" s="73" t="s">
        <v>32</v>
      </c>
      <c r="AX304" s="73" t="s">
        <v>32</v>
      </c>
      <c r="AY304" s="73" t="s">
        <v>32</v>
      </c>
      <c r="AZ304" s="73" t="s">
        <v>32</v>
      </c>
      <c r="BA304" s="73" t="s">
        <v>32</v>
      </c>
      <c r="BB304" s="17" t="s">
        <v>32</v>
      </c>
      <c r="BC304" s="17" t="s">
        <v>32</v>
      </c>
      <c r="BD304" s="17" t="s">
        <v>32</v>
      </c>
      <c r="BE304" s="17" t="s">
        <v>32</v>
      </c>
      <c r="BF304" s="17" t="s">
        <v>32</v>
      </c>
      <c r="BG304" s="17" t="s">
        <v>32</v>
      </c>
      <c r="BH304" s="17" t="s">
        <v>32</v>
      </c>
      <c r="BI304" s="17" t="s">
        <v>32</v>
      </c>
      <c r="BJ304" s="17" t="s">
        <v>32</v>
      </c>
      <c r="BK304" s="17" t="s">
        <v>32</v>
      </c>
      <c r="BL304" s="17" t="s">
        <v>32</v>
      </c>
      <c r="BM304" s="17" t="n">
        <f aca="false">SUM(V304:BL304)</f>
        <v>0</v>
      </c>
      <c r="BN304" s="17" t="n">
        <f aca="false">IF(BM304&lt;1,0,(SUM(V304:BL304))/((43-(COUNTIF(V304:BL304,"N/A")))))</f>
        <v>0</v>
      </c>
      <c r="BO304" s="17"/>
      <c r="BP304" s="17"/>
      <c r="BQ304" s="17"/>
    </row>
    <row r="305" customFormat="false" ht="12.75" hidden="false" customHeight="false" outlineLevel="0" collapsed="false">
      <c r="A305" s="75" t="s">
        <v>1004</v>
      </c>
      <c r="B305" s="72" t="s">
        <v>878</v>
      </c>
      <c r="C305" s="73" t="s">
        <v>32</v>
      </c>
      <c r="D305" s="73" t="s">
        <v>32</v>
      </c>
      <c r="E305" s="73" t="s">
        <v>32</v>
      </c>
      <c r="F305" s="73" t="s">
        <v>32</v>
      </c>
      <c r="G305" s="73" t="s">
        <v>32</v>
      </c>
      <c r="H305" s="73" t="s">
        <v>32</v>
      </c>
      <c r="I305" s="73" t="s">
        <v>32</v>
      </c>
      <c r="J305" s="73" t="s">
        <v>32</v>
      </c>
      <c r="K305" s="73" t="s">
        <v>32</v>
      </c>
      <c r="L305" s="73" t="s">
        <v>32</v>
      </c>
      <c r="M305" s="73" t="s">
        <v>32</v>
      </c>
      <c r="N305" s="73" t="s">
        <v>32</v>
      </c>
      <c r="O305" s="73" t="s">
        <v>32</v>
      </c>
      <c r="P305" s="73" t="s">
        <v>32</v>
      </c>
      <c r="Q305" s="17" t="s">
        <v>32</v>
      </c>
      <c r="R305" s="17" t="s">
        <v>32</v>
      </c>
      <c r="S305" s="17" t="s">
        <v>32</v>
      </c>
      <c r="T305" s="17" t="s">
        <v>32</v>
      </c>
      <c r="U305" s="51" t="s">
        <v>32</v>
      </c>
      <c r="V305" s="73" t="s">
        <v>32</v>
      </c>
      <c r="W305" s="73" t="s">
        <v>32</v>
      </c>
      <c r="X305" s="73" t="s">
        <v>32</v>
      </c>
      <c r="Y305" s="73" t="s">
        <v>32</v>
      </c>
      <c r="Z305" s="73" t="s">
        <v>32</v>
      </c>
      <c r="AA305" s="73" t="s">
        <v>32</v>
      </c>
      <c r="AB305" s="73" t="s">
        <v>32</v>
      </c>
      <c r="AC305" s="73" t="s">
        <v>32</v>
      </c>
      <c r="AD305" s="73" t="s">
        <v>32</v>
      </c>
      <c r="AE305" s="73" t="s">
        <v>32</v>
      </c>
      <c r="AF305" s="73" t="s">
        <v>32</v>
      </c>
      <c r="AG305" s="73" t="s">
        <v>32</v>
      </c>
      <c r="AH305" s="73" t="s">
        <v>32</v>
      </c>
      <c r="AI305" s="73" t="s">
        <v>32</v>
      </c>
      <c r="AJ305" s="73" t="s">
        <v>32</v>
      </c>
      <c r="AK305" s="73" t="s">
        <v>32</v>
      </c>
      <c r="AL305" s="73" t="s">
        <v>32</v>
      </c>
      <c r="AM305" s="73" t="s">
        <v>32</v>
      </c>
      <c r="AN305" s="73" t="s">
        <v>32</v>
      </c>
      <c r="AO305" s="73" t="s">
        <v>32</v>
      </c>
      <c r="AP305" s="73" t="s">
        <v>32</v>
      </c>
      <c r="AQ305" s="73" t="s">
        <v>32</v>
      </c>
      <c r="AR305" s="73" t="s">
        <v>32</v>
      </c>
      <c r="AS305" s="73" t="s">
        <v>32</v>
      </c>
      <c r="AT305" s="73" t="s">
        <v>32</v>
      </c>
      <c r="AU305" s="73" t="s">
        <v>32</v>
      </c>
      <c r="AV305" s="73" t="s">
        <v>32</v>
      </c>
      <c r="AW305" s="73" t="s">
        <v>32</v>
      </c>
      <c r="AX305" s="73" t="s">
        <v>32</v>
      </c>
      <c r="AY305" s="73" t="s">
        <v>32</v>
      </c>
      <c r="AZ305" s="73" t="s">
        <v>32</v>
      </c>
      <c r="BA305" s="73" t="s">
        <v>32</v>
      </c>
      <c r="BB305" s="17" t="s">
        <v>32</v>
      </c>
      <c r="BC305" s="17" t="s">
        <v>32</v>
      </c>
      <c r="BD305" s="17" t="s">
        <v>32</v>
      </c>
      <c r="BE305" s="17" t="s">
        <v>32</v>
      </c>
      <c r="BF305" s="17" t="s">
        <v>32</v>
      </c>
      <c r="BG305" s="17" t="s">
        <v>32</v>
      </c>
      <c r="BH305" s="17" t="s">
        <v>32</v>
      </c>
      <c r="BI305" s="17" t="s">
        <v>32</v>
      </c>
      <c r="BJ305" s="17" t="s">
        <v>32</v>
      </c>
      <c r="BK305" s="17" t="s">
        <v>32</v>
      </c>
      <c r="BL305" s="17" t="s">
        <v>32</v>
      </c>
      <c r="BM305" s="17" t="n">
        <f aca="false">SUM(V305:BL305)</f>
        <v>0</v>
      </c>
      <c r="BN305" s="17" t="n">
        <f aca="false">IF(BM305&lt;1,0,(SUM(V305:BL305))/((43-(COUNTIF(V305:BL305,"N/A")))))</f>
        <v>0</v>
      </c>
      <c r="BO305" s="17"/>
      <c r="BP305" s="17"/>
      <c r="BQ305" s="17"/>
    </row>
    <row r="306" customFormat="false" ht="12.75" hidden="false" customHeight="false" outlineLevel="0" collapsed="false">
      <c r="A306" s="75" t="s">
        <v>1006</v>
      </c>
      <c r="B306" s="72" t="s">
        <v>878</v>
      </c>
      <c r="C306" s="73" t="s">
        <v>32</v>
      </c>
      <c r="D306" s="73" t="s">
        <v>32</v>
      </c>
      <c r="E306" s="73" t="s">
        <v>32</v>
      </c>
      <c r="F306" s="73" t="s">
        <v>32</v>
      </c>
      <c r="G306" s="73" t="s">
        <v>32</v>
      </c>
      <c r="H306" s="73" t="s">
        <v>32</v>
      </c>
      <c r="I306" s="73" t="s">
        <v>32</v>
      </c>
      <c r="J306" s="73" t="s">
        <v>32</v>
      </c>
      <c r="K306" s="73" t="s">
        <v>32</v>
      </c>
      <c r="L306" s="73" t="s">
        <v>32</v>
      </c>
      <c r="M306" s="73" t="s">
        <v>32</v>
      </c>
      <c r="N306" s="73" t="s">
        <v>32</v>
      </c>
      <c r="O306" s="73" t="s">
        <v>32</v>
      </c>
      <c r="P306" s="73" t="s">
        <v>32</v>
      </c>
      <c r="Q306" s="17" t="s">
        <v>32</v>
      </c>
      <c r="R306" s="17" t="s">
        <v>32</v>
      </c>
      <c r="S306" s="17" t="s">
        <v>32</v>
      </c>
      <c r="T306" s="17" t="s">
        <v>32</v>
      </c>
      <c r="U306" s="51" t="s">
        <v>32</v>
      </c>
      <c r="V306" s="73" t="s">
        <v>32</v>
      </c>
      <c r="W306" s="73" t="s">
        <v>32</v>
      </c>
      <c r="X306" s="73" t="s">
        <v>32</v>
      </c>
      <c r="Y306" s="73" t="s">
        <v>32</v>
      </c>
      <c r="Z306" s="73" t="s">
        <v>32</v>
      </c>
      <c r="AA306" s="73" t="s">
        <v>32</v>
      </c>
      <c r="AB306" s="73" t="s">
        <v>32</v>
      </c>
      <c r="AC306" s="73" t="s">
        <v>32</v>
      </c>
      <c r="AD306" s="73" t="s">
        <v>32</v>
      </c>
      <c r="AE306" s="73" t="s">
        <v>32</v>
      </c>
      <c r="AF306" s="73" t="s">
        <v>32</v>
      </c>
      <c r="AG306" s="73" t="s">
        <v>32</v>
      </c>
      <c r="AH306" s="73" t="s">
        <v>32</v>
      </c>
      <c r="AI306" s="73" t="s">
        <v>32</v>
      </c>
      <c r="AJ306" s="73" t="s">
        <v>32</v>
      </c>
      <c r="AK306" s="73" t="s">
        <v>32</v>
      </c>
      <c r="AL306" s="73" t="s">
        <v>32</v>
      </c>
      <c r="AM306" s="73" t="s">
        <v>32</v>
      </c>
      <c r="AN306" s="73" t="s">
        <v>32</v>
      </c>
      <c r="AO306" s="73" t="s">
        <v>32</v>
      </c>
      <c r="AP306" s="73" t="s">
        <v>32</v>
      </c>
      <c r="AQ306" s="73" t="s">
        <v>32</v>
      </c>
      <c r="AR306" s="73" t="s">
        <v>32</v>
      </c>
      <c r="AS306" s="73" t="s">
        <v>32</v>
      </c>
      <c r="AT306" s="73" t="s">
        <v>32</v>
      </c>
      <c r="AU306" s="73" t="s">
        <v>32</v>
      </c>
      <c r="AV306" s="73" t="s">
        <v>32</v>
      </c>
      <c r="AW306" s="73" t="s">
        <v>32</v>
      </c>
      <c r="AX306" s="73" t="s">
        <v>32</v>
      </c>
      <c r="AY306" s="73" t="s">
        <v>32</v>
      </c>
      <c r="AZ306" s="73" t="s">
        <v>32</v>
      </c>
      <c r="BA306" s="73" t="s">
        <v>32</v>
      </c>
      <c r="BB306" s="17" t="s">
        <v>32</v>
      </c>
      <c r="BC306" s="17" t="s">
        <v>32</v>
      </c>
      <c r="BD306" s="17" t="s">
        <v>32</v>
      </c>
      <c r="BE306" s="17" t="s">
        <v>32</v>
      </c>
      <c r="BF306" s="17" t="s">
        <v>32</v>
      </c>
      <c r="BG306" s="17" t="s">
        <v>32</v>
      </c>
      <c r="BH306" s="17" t="s">
        <v>32</v>
      </c>
      <c r="BI306" s="17" t="s">
        <v>32</v>
      </c>
      <c r="BJ306" s="17" t="s">
        <v>32</v>
      </c>
      <c r="BK306" s="17" t="s">
        <v>32</v>
      </c>
      <c r="BL306" s="17" t="s">
        <v>32</v>
      </c>
      <c r="BM306" s="17" t="n">
        <f aca="false">SUM(V306:BL306)</f>
        <v>0</v>
      </c>
      <c r="BN306" s="17" t="n">
        <f aca="false">IF(BM306&lt;1,0,(SUM(V306:BL306))/((43-(COUNTIF(V306:BL306,"N/A")))))</f>
        <v>0</v>
      </c>
      <c r="BO306" s="17"/>
      <c r="BP306" s="17"/>
      <c r="BQ306" s="17"/>
    </row>
    <row r="307" customFormat="false" ht="12.75" hidden="false" customHeight="false" outlineLevel="0" collapsed="false">
      <c r="A307" s="75" t="s">
        <v>1008</v>
      </c>
      <c r="B307" s="72" t="s">
        <v>878</v>
      </c>
      <c r="C307" s="73" t="s">
        <v>32</v>
      </c>
      <c r="D307" s="73" t="s">
        <v>32</v>
      </c>
      <c r="E307" s="73" t="s">
        <v>32</v>
      </c>
      <c r="F307" s="73" t="s">
        <v>32</v>
      </c>
      <c r="G307" s="73" t="s">
        <v>32</v>
      </c>
      <c r="H307" s="73" t="s">
        <v>32</v>
      </c>
      <c r="I307" s="73" t="s">
        <v>32</v>
      </c>
      <c r="J307" s="73" t="s">
        <v>32</v>
      </c>
      <c r="K307" s="73" t="s">
        <v>32</v>
      </c>
      <c r="L307" s="73" t="s">
        <v>32</v>
      </c>
      <c r="M307" s="73" t="s">
        <v>32</v>
      </c>
      <c r="N307" s="73" t="s">
        <v>32</v>
      </c>
      <c r="O307" s="73" t="s">
        <v>32</v>
      </c>
      <c r="P307" s="73" t="s">
        <v>32</v>
      </c>
      <c r="Q307" s="17" t="s">
        <v>32</v>
      </c>
      <c r="R307" s="17" t="s">
        <v>32</v>
      </c>
      <c r="S307" s="17" t="s">
        <v>32</v>
      </c>
      <c r="T307" s="17" t="s">
        <v>32</v>
      </c>
      <c r="U307" s="51" t="s">
        <v>32</v>
      </c>
      <c r="V307" s="73" t="s">
        <v>32</v>
      </c>
      <c r="W307" s="73" t="s">
        <v>32</v>
      </c>
      <c r="X307" s="73" t="s">
        <v>32</v>
      </c>
      <c r="Y307" s="73" t="s">
        <v>32</v>
      </c>
      <c r="Z307" s="73" t="s">
        <v>32</v>
      </c>
      <c r="AA307" s="73" t="s">
        <v>32</v>
      </c>
      <c r="AB307" s="73" t="s">
        <v>32</v>
      </c>
      <c r="AC307" s="73" t="s">
        <v>32</v>
      </c>
      <c r="AD307" s="73" t="s">
        <v>32</v>
      </c>
      <c r="AE307" s="73" t="s">
        <v>32</v>
      </c>
      <c r="AF307" s="73" t="s">
        <v>32</v>
      </c>
      <c r="AG307" s="73" t="s">
        <v>32</v>
      </c>
      <c r="AH307" s="73" t="s">
        <v>32</v>
      </c>
      <c r="AI307" s="73" t="s">
        <v>32</v>
      </c>
      <c r="AJ307" s="73" t="s">
        <v>32</v>
      </c>
      <c r="AK307" s="73" t="s">
        <v>32</v>
      </c>
      <c r="AL307" s="73" t="s">
        <v>32</v>
      </c>
      <c r="AM307" s="73" t="s">
        <v>32</v>
      </c>
      <c r="AN307" s="73" t="s">
        <v>32</v>
      </c>
      <c r="AO307" s="73" t="s">
        <v>32</v>
      </c>
      <c r="AP307" s="73" t="s">
        <v>32</v>
      </c>
      <c r="AQ307" s="73" t="s">
        <v>32</v>
      </c>
      <c r="AR307" s="73" t="s">
        <v>32</v>
      </c>
      <c r="AS307" s="73" t="s">
        <v>32</v>
      </c>
      <c r="AT307" s="73" t="s">
        <v>32</v>
      </c>
      <c r="AU307" s="73" t="s">
        <v>32</v>
      </c>
      <c r="AV307" s="73" t="s">
        <v>32</v>
      </c>
      <c r="AW307" s="73" t="s">
        <v>32</v>
      </c>
      <c r="AX307" s="73" t="s">
        <v>32</v>
      </c>
      <c r="AY307" s="73" t="s">
        <v>32</v>
      </c>
      <c r="AZ307" s="73" t="s">
        <v>32</v>
      </c>
      <c r="BA307" s="73" t="s">
        <v>32</v>
      </c>
      <c r="BB307" s="17" t="s">
        <v>32</v>
      </c>
      <c r="BC307" s="17" t="s">
        <v>32</v>
      </c>
      <c r="BD307" s="17" t="s">
        <v>32</v>
      </c>
      <c r="BE307" s="17" t="s">
        <v>32</v>
      </c>
      <c r="BF307" s="17" t="s">
        <v>32</v>
      </c>
      <c r="BG307" s="17" t="s">
        <v>32</v>
      </c>
      <c r="BH307" s="17" t="s">
        <v>32</v>
      </c>
      <c r="BI307" s="17" t="s">
        <v>32</v>
      </c>
      <c r="BJ307" s="17" t="s">
        <v>32</v>
      </c>
      <c r="BK307" s="17" t="s">
        <v>32</v>
      </c>
      <c r="BL307" s="17" t="s">
        <v>32</v>
      </c>
      <c r="BM307" s="17" t="n">
        <f aca="false">SUM(V307:BL307)</f>
        <v>0</v>
      </c>
      <c r="BN307" s="17" t="n">
        <f aca="false">IF(BM307&lt;1,0,(SUM(V307:BL307))/((43-(COUNTIF(V307:BL307,"N/A")))))</f>
        <v>0</v>
      </c>
      <c r="BO307" s="17"/>
      <c r="BP307" s="17"/>
      <c r="BQ307" s="17"/>
    </row>
    <row r="308" customFormat="false" ht="12.75" hidden="false" customHeight="false" outlineLevel="0" collapsed="false">
      <c r="A308" s="75" t="s">
        <v>1010</v>
      </c>
      <c r="B308" s="72" t="s">
        <v>878</v>
      </c>
      <c r="C308" s="73" t="s">
        <v>32</v>
      </c>
      <c r="D308" s="73" t="s">
        <v>32</v>
      </c>
      <c r="E308" s="73" t="s">
        <v>32</v>
      </c>
      <c r="F308" s="73" t="s">
        <v>32</v>
      </c>
      <c r="G308" s="73" t="s">
        <v>32</v>
      </c>
      <c r="H308" s="73" t="s">
        <v>32</v>
      </c>
      <c r="I308" s="73" t="s">
        <v>32</v>
      </c>
      <c r="J308" s="73" t="s">
        <v>32</v>
      </c>
      <c r="K308" s="73" t="s">
        <v>32</v>
      </c>
      <c r="L308" s="73" t="s">
        <v>32</v>
      </c>
      <c r="M308" s="73" t="s">
        <v>32</v>
      </c>
      <c r="N308" s="73" t="s">
        <v>32</v>
      </c>
      <c r="O308" s="73" t="s">
        <v>32</v>
      </c>
      <c r="P308" s="73" t="s">
        <v>32</v>
      </c>
      <c r="Q308" s="17" t="s">
        <v>32</v>
      </c>
      <c r="R308" s="17" t="s">
        <v>32</v>
      </c>
      <c r="S308" s="17" t="s">
        <v>32</v>
      </c>
      <c r="T308" s="17" t="s">
        <v>32</v>
      </c>
      <c r="U308" s="51" t="s">
        <v>32</v>
      </c>
      <c r="V308" s="73" t="s">
        <v>32</v>
      </c>
      <c r="W308" s="73" t="s">
        <v>32</v>
      </c>
      <c r="X308" s="73" t="s">
        <v>32</v>
      </c>
      <c r="Y308" s="73" t="s">
        <v>32</v>
      </c>
      <c r="Z308" s="73" t="s">
        <v>32</v>
      </c>
      <c r="AA308" s="73" t="s">
        <v>32</v>
      </c>
      <c r="AB308" s="73" t="s">
        <v>32</v>
      </c>
      <c r="AC308" s="73" t="s">
        <v>32</v>
      </c>
      <c r="AD308" s="73" t="s">
        <v>32</v>
      </c>
      <c r="AE308" s="73" t="s">
        <v>32</v>
      </c>
      <c r="AF308" s="73" t="s">
        <v>32</v>
      </c>
      <c r="AG308" s="73" t="s">
        <v>32</v>
      </c>
      <c r="AH308" s="73" t="s">
        <v>32</v>
      </c>
      <c r="AI308" s="73" t="s">
        <v>32</v>
      </c>
      <c r="AJ308" s="73" t="s">
        <v>32</v>
      </c>
      <c r="AK308" s="73" t="s">
        <v>32</v>
      </c>
      <c r="AL308" s="73" t="s">
        <v>32</v>
      </c>
      <c r="AM308" s="73" t="s">
        <v>32</v>
      </c>
      <c r="AN308" s="73" t="s">
        <v>32</v>
      </c>
      <c r="AO308" s="73" t="s">
        <v>32</v>
      </c>
      <c r="AP308" s="73" t="s">
        <v>32</v>
      </c>
      <c r="AQ308" s="73" t="s">
        <v>32</v>
      </c>
      <c r="AR308" s="73" t="s">
        <v>32</v>
      </c>
      <c r="AS308" s="73" t="s">
        <v>32</v>
      </c>
      <c r="AT308" s="73" t="s">
        <v>32</v>
      </c>
      <c r="AU308" s="73" t="s">
        <v>32</v>
      </c>
      <c r="AV308" s="73" t="s">
        <v>32</v>
      </c>
      <c r="AW308" s="73" t="s">
        <v>32</v>
      </c>
      <c r="AX308" s="73" t="s">
        <v>32</v>
      </c>
      <c r="AY308" s="73" t="s">
        <v>32</v>
      </c>
      <c r="AZ308" s="73" t="s">
        <v>32</v>
      </c>
      <c r="BA308" s="73" t="s">
        <v>32</v>
      </c>
      <c r="BB308" s="17" t="s">
        <v>32</v>
      </c>
      <c r="BC308" s="17" t="s">
        <v>32</v>
      </c>
      <c r="BD308" s="17" t="s">
        <v>32</v>
      </c>
      <c r="BE308" s="17" t="s">
        <v>32</v>
      </c>
      <c r="BF308" s="17" t="s">
        <v>32</v>
      </c>
      <c r="BG308" s="17" t="s">
        <v>32</v>
      </c>
      <c r="BH308" s="17" t="s">
        <v>32</v>
      </c>
      <c r="BI308" s="17" t="s">
        <v>32</v>
      </c>
      <c r="BJ308" s="17" t="s">
        <v>32</v>
      </c>
      <c r="BK308" s="17" t="s">
        <v>32</v>
      </c>
      <c r="BL308" s="17" t="s">
        <v>32</v>
      </c>
      <c r="BM308" s="17" t="n">
        <f aca="false">SUM(V308:BL308)</f>
        <v>0</v>
      </c>
      <c r="BN308" s="17" t="n">
        <f aca="false">IF(BM308&lt;1,0,(SUM(V308:BL308))/((43-(COUNTIF(V308:BL308,"N/A")))))</f>
        <v>0</v>
      </c>
      <c r="BO308" s="17"/>
      <c r="BP308" s="17"/>
      <c r="BQ308" s="17"/>
    </row>
    <row r="309" customFormat="false" ht="12.75" hidden="false" customHeight="false" outlineLevel="0" collapsed="false">
      <c r="A309" s="15" t="s">
        <v>1012</v>
      </c>
      <c r="B309" s="18" t="s">
        <v>1020</v>
      </c>
      <c r="C309" s="13" t="s">
        <v>1730</v>
      </c>
      <c r="D309" s="13" t="s">
        <v>1730</v>
      </c>
      <c r="E309" s="13" t="s">
        <v>1731</v>
      </c>
      <c r="F309" s="13" t="s">
        <v>1731</v>
      </c>
      <c r="G309" s="13" t="s">
        <v>1703</v>
      </c>
      <c r="H309" s="13" t="s">
        <v>1699</v>
      </c>
      <c r="I309" s="13" t="s">
        <v>32</v>
      </c>
      <c r="J309" s="13" t="s">
        <v>32</v>
      </c>
      <c r="K309" s="13" t="s">
        <v>32</v>
      </c>
      <c r="L309" s="13" t="s">
        <v>32</v>
      </c>
      <c r="M309" s="13" t="s">
        <v>32</v>
      </c>
      <c r="N309" s="13" t="s">
        <v>32</v>
      </c>
      <c r="O309" s="13" t="s">
        <v>32</v>
      </c>
      <c r="P309" s="13" t="s">
        <v>32</v>
      </c>
      <c r="Q309" s="13" t="s">
        <v>32</v>
      </c>
      <c r="R309" s="13" t="s">
        <v>32</v>
      </c>
      <c r="S309" s="13" t="s">
        <v>32</v>
      </c>
      <c r="T309" s="13" t="s">
        <v>32</v>
      </c>
      <c r="U309" s="50" t="s">
        <v>32</v>
      </c>
      <c r="V309" s="13" t="n">
        <v>1</v>
      </c>
      <c r="W309" s="13" t="n">
        <v>0</v>
      </c>
      <c r="X309" s="13" t="s">
        <v>32</v>
      </c>
      <c r="Y309" s="13" t="s">
        <v>32</v>
      </c>
      <c r="Z309" s="13" t="n">
        <v>0</v>
      </c>
      <c r="AA309" s="13" t="n">
        <v>0</v>
      </c>
      <c r="AB309" s="13" t="s">
        <v>32</v>
      </c>
      <c r="AC309" s="13" t="s">
        <v>32</v>
      </c>
      <c r="AD309" s="13" t="n">
        <v>5</v>
      </c>
      <c r="AE309" s="13" t="s">
        <v>32</v>
      </c>
      <c r="AF309" s="13" t="s">
        <v>32</v>
      </c>
      <c r="AG309" s="13" t="s">
        <v>32</v>
      </c>
      <c r="AH309" s="13" t="n">
        <v>2</v>
      </c>
      <c r="AI309" s="13" t="s">
        <v>32</v>
      </c>
      <c r="AJ309" s="13" t="s">
        <v>32</v>
      </c>
      <c r="AK309" s="13" t="s">
        <v>32</v>
      </c>
      <c r="AL309" s="13" t="s">
        <v>32</v>
      </c>
      <c r="AM309" s="13" t="s">
        <v>32</v>
      </c>
      <c r="AN309" s="13" t="s">
        <v>32</v>
      </c>
      <c r="AO309" s="13" t="s">
        <v>32</v>
      </c>
      <c r="AP309" s="13" t="s">
        <v>32</v>
      </c>
      <c r="AQ309" s="13" t="s">
        <v>32</v>
      </c>
      <c r="AR309" s="13" t="s">
        <v>32</v>
      </c>
      <c r="AS309" s="13" t="s">
        <v>32</v>
      </c>
      <c r="AT309" s="13" t="s">
        <v>32</v>
      </c>
      <c r="AU309" s="13" t="s">
        <v>32</v>
      </c>
      <c r="AV309" s="13" t="s">
        <v>32</v>
      </c>
      <c r="AW309" s="13" t="s">
        <v>32</v>
      </c>
      <c r="AX309" s="13" t="s">
        <v>32</v>
      </c>
      <c r="AY309" s="13" t="s">
        <v>32</v>
      </c>
      <c r="AZ309" s="13" t="s">
        <v>32</v>
      </c>
      <c r="BA309" s="13" t="s">
        <v>32</v>
      </c>
      <c r="BB309" s="13" t="s">
        <v>32</v>
      </c>
      <c r="BC309" s="13" t="s">
        <v>32</v>
      </c>
      <c r="BD309" s="13" t="s">
        <v>32</v>
      </c>
      <c r="BE309" s="13" t="s">
        <v>32</v>
      </c>
      <c r="BF309" s="13" t="s">
        <v>32</v>
      </c>
      <c r="BG309" s="13" t="s">
        <v>32</v>
      </c>
      <c r="BH309" s="13" t="s">
        <v>32</v>
      </c>
      <c r="BI309" s="13" t="s">
        <v>32</v>
      </c>
      <c r="BJ309" s="13" t="s">
        <v>32</v>
      </c>
      <c r="BK309" s="13" t="s">
        <v>32</v>
      </c>
      <c r="BL309" s="13" t="s">
        <v>32</v>
      </c>
      <c r="BM309" s="17" t="n">
        <f aca="false">SUM(V309:BL309)</f>
        <v>8</v>
      </c>
      <c r="BN309" s="17" t="n">
        <f aca="false">IF(BM309&lt;1,0,(SUM(V309:BL309))/((43-(COUNTIF(V309:BL309,"N/A")))))</f>
        <v>1.33333333333333</v>
      </c>
    </row>
    <row r="310" customFormat="false" ht="12.75" hidden="false" customHeight="false" outlineLevel="0" collapsed="false">
      <c r="A310" s="15" t="s">
        <v>1018</v>
      </c>
      <c r="B310" s="18" t="s">
        <v>1020</v>
      </c>
      <c r="C310" s="13" t="s">
        <v>1719</v>
      </c>
      <c r="D310" s="13" t="s">
        <v>1609</v>
      </c>
      <c r="E310" s="13" t="s">
        <v>1732</v>
      </c>
      <c r="F310" s="13" t="s">
        <v>1593</v>
      </c>
      <c r="G310" s="13" t="s">
        <v>32</v>
      </c>
      <c r="H310" s="13" t="s">
        <v>32</v>
      </c>
      <c r="I310" s="13" t="s">
        <v>32</v>
      </c>
      <c r="J310" s="13" t="s">
        <v>32</v>
      </c>
      <c r="K310" s="13" t="s">
        <v>32</v>
      </c>
      <c r="L310" s="13" t="s">
        <v>32</v>
      </c>
      <c r="M310" s="13" t="s">
        <v>32</v>
      </c>
      <c r="N310" s="13" t="s">
        <v>32</v>
      </c>
      <c r="O310" s="13" t="s">
        <v>32</v>
      </c>
      <c r="P310" s="13" t="s">
        <v>32</v>
      </c>
      <c r="Q310" s="13" t="s">
        <v>32</v>
      </c>
      <c r="R310" s="13" t="s">
        <v>32</v>
      </c>
      <c r="S310" s="13" t="s">
        <v>32</v>
      </c>
      <c r="T310" s="13" t="s">
        <v>32</v>
      </c>
      <c r="U310" s="50" t="s">
        <v>32</v>
      </c>
      <c r="V310" s="13" t="n">
        <v>5</v>
      </c>
      <c r="W310" s="13" t="n">
        <v>5</v>
      </c>
      <c r="X310" s="13" t="n">
        <v>4</v>
      </c>
      <c r="Y310" s="13" t="n">
        <v>3</v>
      </c>
      <c r="Z310" s="13" t="s">
        <v>32</v>
      </c>
      <c r="AA310" s="13" t="s">
        <v>32</v>
      </c>
      <c r="AB310" s="13" t="s">
        <v>32</v>
      </c>
      <c r="AC310" s="13" t="s">
        <v>32</v>
      </c>
      <c r="AD310" s="13" t="s">
        <v>32</v>
      </c>
      <c r="AE310" s="13" t="s">
        <v>32</v>
      </c>
      <c r="AF310" s="13" t="s">
        <v>32</v>
      </c>
      <c r="AG310" s="13" t="s">
        <v>32</v>
      </c>
      <c r="AH310" s="13" t="s">
        <v>32</v>
      </c>
      <c r="AI310" s="13" t="s">
        <v>32</v>
      </c>
      <c r="AJ310" s="13" t="s">
        <v>32</v>
      </c>
      <c r="AK310" s="13" t="s">
        <v>32</v>
      </c>
      <c r="AL310" s="13" t="s">
        <v>32</v>
      </c>
      <c r="AM310" s="13" t="s">
        <v>32</v>
      </c>
      <c r="AN310" s="13" t="s">
        <v>32</v>
      </c>
      <c r="AO310" s="13" t="s">
        <v>32</v>
      </c>
      <c r="AP310" s="13" t="s">
        <v>32</v>
      </c>
      <c r="AQ310" s="13" t="s">
        <v>32</v>
      </c>
      <c r="AR310" s="13" t="s">
        <v>32</v>
      </c>
      <c r="AS310" s="13" t="s">
        <v>32</v>
      </c>
      <c r="AT310" s="13" t="s">
        <v>32</v>
      </c>
      <c r="AU310" s="13" t="s">
        <v>32</v>
      </c>
      <c r="AV310" s="13" t="s">
        <v>32</v>
      </c>
      <c r="AW310" s="13" t="s">
        <v>32</v>
      </c>
      <c r="AX310" s="13" t="s">
        <v>32</v>
      </c>
      <c r="AY310" s="13" t="s">
        <v>32</v>
      </c>
      <c r="AZ310" s="13" t="s">
        <v>32</v>
      </c>
      <c r="BA310" s="13" t="s">
        <v>32</v>
      </c>
      <c r="BB310" s="13" t="s">
        <v>32</v>
      </c>
      <c r="BC310" s="13" t="s">
        <v>32</v>
      </c>
      <c r="BD310" s="13" t="s">
        <v>32</v>
      </c>
      <c r="BE310" s="13" t="s">
        <v>32</v>
      </c>
      <c r="BF310" s="13" t="s">
        <v>32</v>
      </c>
      <c r="BG310" s="13" t="s">
        <v>32</v>
      </c>
      <c r="BH310" s="13" t="s">
        <v>32</v>
      </c>
      <c r="BI310" s="13" t="s">
        <v>32</v>
      </c>
      <c r="BJ310" s="13" t="s">
        <v>32</v>
      </c>
      <c r="BK310" s="13" t="s">
        <v>32</v>
      </c>
      <c r="BL310" s="13" t="s">
        <v>32</v>
      </c>
      <c r="BM310" s="17" t="n">
        <f aca="false">SUM(V310:BL310)</f>
        <v>17</v>
      </c>
      <c r="BN310" s="17" t="n">
        <f aca="false">IF(BM310&lt;1,0,(SUM(V310:BL310))/((43-(COUNTIF(V310:BL310,"N/A")))))</f>
        <v>4.25</v>
      </c>
    </row>
    <row r="311" customFormat="false" ht="12.75" hidden="false" customHeight="false" outlineLevel="0" collapsed="false">
      <c r="A311" s="15" t="s">
        <v>1024</v>
      </c>
      <c r="B311" s="18" t="s">
        <v>1733</v>
      </c>
      <c r="C311" s="13" t="s">
        <v>1609</v>
      </c>
      <c r="D311" s="13" t="s">
        <v>1609</v>
      </c>
      <c r="E311" s="13" t="s">
        <v>32</v>
      </c>
      <c r="F311" s="13" t="s">
        <v>32</v>
      </c>
      <c r="G311" s="13" t="s">
        <v>32</v>
      </c>
      <c r="H311" s="13" t="s">
        <v>32</v>
      </c>
      <c r="I311" s="13" t="s">
        <v>32</v>
      </c>
      <c r="J311" s="13" t="s">
        <v>32</v>
      </c>
      <c r="K311" s="13" t="s">
        <v>32</v>
      </c>
      <c r="L311" s="13" t="s">
        <v>32</v>
      </c>
      <c r="M311" s="13" t="s">
        <v>32</v>
      </c>
      <c r="N311" s="13" t="s">
        <v>32</v>
      </c>
      <c r="O311" s="13" t="s">
        <v>32</v>
      </c>
      <c r="P311" s="13" t="s">
        <v>32</v>
      </c>
      <c r="Q311" s="13" t="s">
        <v>32</v>
      </c>
      <c r="R311" s="13" t="s">
        <v>32</v>
      </c>
      <c r="S311" s="13" t="s">
        <v>32</v>
      </c>
      <c r="T311" s="13" t="s">
        <v>32</v>
      </c>
      <c r="U311" s="50" t="s">
        <v>32</v>
      </c>
      <c r="V311" s="13" t="n">
        <v>5</v>
      </c>
      <c r="W311" s="13" t="n">
        <v>5</v>
      </c>
      <c r="X311" s="13" t="s">
        <v>32</v>
      </c>
      <c r="Y311" s="13" t="s">
        <v>32</v>
      </c>
      <c r="Z311" s="13" t="s">
        <v>32</v>
      </c>
      <c r="AA311" s="13" t="s">
        <v>32</v>
      </c>
      <c r="AB311" s="13" t="s">
        <v>32</v>
      </c>
      <c r="AC311" s="13" t="s">
        <v>32</v>
      </c>
      <c r="AD311" s="13" t="s">
        <v>32</v>
      </c>
      <c r="AE311" s="13" t="s">
        <v>32</v>
      </c>
      <c r="AF311" s="13" t="s">
        <v>32</v>
      </c>
      <c r="AG311" s="13" t="s">
        <v>32</v>
      </c>
      <c r="AH311" s="13" t="s">
        <v>32</v>
      </c>
      <c r="AI311" s="13" t="s">
        <v>32</v>
      </c>
      <c r="AJ311" s="13" t="s">
        <v>32</v>
      </c>
      <c r="AK311" s="13" t="s">
        <v>32</v>
      </c>
      <c r="AL311" s="13" t="s">
        <v>32</v>
      </c>
      <c r="AM311" s="13" t="s">
        <v>32</v>
      </c>
      <c r="AN311" s="13" t="s">
        <v>32</v>
      </c>
      <c r="AO311" s="13" t="s">
        <v>32</v>
      </c>
      <c r="AP311" s="13" t="s">
        <v>32</v>
      </c>
      <c r="AQ311" s="13" t="s">
        <v>32</v>
      </c>
      <c r="AR311" s="13" t="s">
        <v>32</v>
      </c>
      <c r="AS311" s="13" t="s">
        <v>32</v>
      </c>
      <c r="AT311" s="13" t="s">
        <v>32</v>
      </c>
      <c r="AU311" s="13" t="s">
        <v>32</v>
      </c>
      <c r="AV311" s="13" t="s">
        <v>32</v>
      </c>
      <c r="AW311" s="13" t="s">
        <v>32</v>
      </c>
      <c r="AX311" s="13" t="s">
        <v>32</v>
      </c>
      <c r="AY311" s="13" t="s">
        <v>32</v>
      </c>
      <c r="AZ311" s="13" t="s">
        <v>32</v>
      </c>
      <c r="BA311" s="13" t="s">
        <v>32</v>
      </c>
      <c r="BB311" s="13" t="s">
        <v>32</v>
      </c>
      <c r="BC311" s="13" t="s">
        <v>32</v>
      </c>
      <c r="BD311" s="13" t="s">
        <v>32</v>
      </c>
      <c r="BE311" s="13" t="s">
        <v>32</v>
      </c>
      <c r="BF311" s="13" t="s">
        <v>32</v>
      </c>
      <c r="BG311" s="13" t="s">
        <v>32</v>
      </c>
      <c r="BH311" s="13" t="s">
        <v>32</v>
      </c>
      <c r="BI311" s="13" t="s">
        <v>32</v>
      </c>
      <c r="BJ311" s="13" t="s">
        <v>32</v>
      </c>
      <c r="BK311" s="13" t="s">
        <v>32</v>
      </c>
      <c r="BL311" s="13" t="s">
        <v>32</v>
      </c>
      <c r="BM311" s="17" t="n">
        <f aca="false">SUM(V311:BL311)</f>
        <v>10</v>
      </c>
      <c r="BN311" s="17" t="n">
        <f aca="false">IF(BM311&lt;1,0,(SUM(V311:BL311))/((43-(COUNTIF(V311:BL311,"N/A")))))</f>
        <v>5</v>
      </c>
    </row>
    <row r="312" customFormat="false" ht="12.75" hidden="false" customHeight="false" outlineLevel="0" collapsed="false">
      <c r="A312" s="15" t="s">
        <v>1028</v>
      </c>
      <c r="B312" s="18" t="s">
        <v>1733</v>
      </c>
      <c r="C312" s="13" t="s">
        <v>1601</v>
      </c>
      <c r="D312" s="13" t="s">
        <v>1593</v>
      </c>
      <c r="E312" s="13" t="s">
        <v>1719</v>
      </c>
      <c r="F312" s="13" t="s">
        <v>1700</v>
      </c>
      <c r="G312" s="13" t="s">
        <v>1593</v>
      </c>
      <c r="H312" s="13" t="s">
        <v>1700</v>
      </c>
      <c r="I312" s="13" t="s">
        <v>1700</v>
      </c>
      <c r="J312" s="13" t="s">
        <v>32</v>
      </c>
      <c r="K312" s="13" t="s">
        <v>32</v>
      </c>
      <c r="L312" s="13" t="s">
        <v>32</v>
      </c>
      <c r="M312" s="13" t="s">
        <v>32</v>
      </c>
      <c r="N312" s="13" t="s">
        <v>32</v>
      </c>
      <c r="O312" s="13" t="s">
        <v>32</v>
      </c>
      <c r="P312" s="13" t="s">
        <v>32</v>
      </c>
      <c r="Q312" s="13" t="s">
        <v>32</v>
      </c>
      <c r="R312" s="13" t="s">
        <v>32</v>
      </c>
      <c r="S312" s="13" t="s">
        <v>32</v>
      </c>
      <c r="T312" s="13" t="s">
        <v>32</v>
      </c>
      <c r="U312" s="50" t="s">
        <v>32</v>
      </c>
      <c r="V312" s="13" t="n">
        <v>4</v>
      </c>
      <c r="W312" s="13" t="n">
        <v>4</v>
      </c>
      <c r="X312" s="13" t="n">
        <v>4</v>
      </c>
      <c r="Y312" s="13" t="n">
        <v>5</v>
      </c>
      <c r="Z312" s="13" t="n">
        <v>2</v>
      </c>
      <c r="AA312" s="13" t="n">
        <v>5</v>
      </c>
      <c r="AB312" s="13" t="s">
        <v>32</v>
      </c>
      <c r="AC312" s="13" t="s">
        <v>32</v>
      </c>
      <c r="AD312" s="13" t="n">
        <v>5</v>
      </c>
      <c r="AE312" s="13" t="s">
        <v>32</v>
      </c>
      <c r="AF312" s="13" t="s">
        <v>32</v>
      </c>
      <c r="AG312" s="13" t="s">
        <v>32</v>
      </c>
      <c r="AH312" s="13" t="s">
        <v>32</v>
      </c>
      <c r="AI312" s="13" t="s">
        <v>32</v>
      </c>
      <c r="AJ312" s="13" t="s">
        <v>32</v>
      </c>
      <c r="AK312" s="13" t="s">
        <v>32</v>
      </c>
      <c r="AL312" s="13" t="s">
        <v>32</v>
      </c>
      <c r="AM312" s="13" t="s">
        <v>32</v>
      </c>
      <c r="AN312" s="13" t="s">
        <v>32</v>
      </c>
      <c r="AO312" s="13" t="s">
        <v>32</v>
      </c>
      <c r="AP312" s="13" t="s">
        <v>32</v>
      </c>
      <c r="AQ312" s="13" t="s">
        <v>32</v>
      </c>
      <c r="AR312" s="13" t="s">
        <v>32</v>
      </c>
      <c r="AS312" s="13" t="s">
        <v>32</v>
      </c>
      <c r="AT312" s="13" t="s">
        <v>32</v>
      </c>
      <c r="AU312" s="13" t="s">
        <v>32</v>
      </c>
      <c r="AV312" s="13" t="s">
        <v>32</v>
      </c>
      <c r="AW312" s="13" t="s">
        <v>32</v>
      </c>
      <c r="AX312" s="13" t="s">
        <v>32</v>
      </c>
      <c r="AY312" s="13" t="s">
        <v>32</v>
      </c>
      <c r="AZ312" s="13" t="s">
        <v>32</v>
      </c>
      <c r="BA312" s="13" t="s">
        <v>32</v>
      </c>
      <c r="BB312" s="13" t="s">
        <v>32</v>
      </c>
      <c r="BC312" s="13" t="s">
        <v>32</v>
      </c>
      <c r="BD312" s="13" t="s">
        <v>32</v>
      </c>
      <c r="BE312" s="13" t="s">
        <v>32</v>
      </c>
      <c r="BF312" s="13" t="s">
        <v>32</v>
      </c>
      <c r="BG312" s="13" t="s">
        <v>32</v>
      </c>
      <c r="BH312" s="13" t="s">
        <v>32</v>
      </c>
      <c r="BI312" s="13" t="s">
        <v>32</v>
      </c>
      <c r="BJ312" s="13" t="s">
        <v>32</v>
      </c>
      <c r="BK312" s="13" t="s">
        <v>32</v>
      </c>
      <c r="BL312" s="13" t="s">
        <v>32</v>
      </c>
      <c r="BM312" s="17" t="n">
        <f aca="false">SUM(V312:BL312)</f>
        <v>29</v>
      </c>
      <c r="BN312" s="17" t="n">
        <f aca="false">IF(BM312&lt;1,0,(SUM(V312:BL312))/((43-(COUNTIF(V312:BL312,"N/A")))))</f>
        <v>4.14285714285714</v>
      </c>
    </row>
    <row r="313" customFormat="false" ht="12.75" hidden="false" customHeight="false" outlineLevel="0" collapsed="false">
      <c r="A313" s="15" t="s">
        <v>1032</v>
      </c>
      <c r="U313" s="92"/>
      <c r="BM313" s="17" t="n">
        <f aca="false">SUM(V313:BL313)</f>
        <v>0</v>
      </c>
      <c r="BN313" s="17" t="n">
        <f aca="false">IF(BM313&lt;1,0,(SUM(V313:BL313))/((43-(COUNTIF(V313:BL313,"N/A")))))</f>
        <v>0</v>
      </c>
    </row>
    <row r="314" customFormat="false" ht="12.75" hidden="false" customHeight="false" outlineLevel="0" collapsed="false">
      <c r="A314" s="15" t="s">
        <v>1036</v>
      </c>
      <c r="U314" s="92"/>
      <c r="BM314" s="17" t="n">
        <f aca="false">SUM(V314:BL314)</f>
        <v>0</v>
      </c>
      <c r="BN314" s="17" t="n">
        <f aca="false">IF(BM314&lt;1,0,(SUM(V314:BL314))/((43-(COUNTIF(V314:BL314,"N/A")))))</f>
        <v>0</v>
      </c>
    </row>
    <row r="315" customFormat="false" ht="12.75" hidden="false" customHeight="false" outlineLevel="0" collapsed="false">
      <c r="A315" s="15" t="s">
        <v>1038</v>
      </c>
      <c r="U315" s="92"/>
      <c r="BM315" s="17" t="n">
        <f aca="false">SUM(V315:BL315)</f>
        <v>0</v>
      </c>
      <c r="BN315" s="17" t="n">
        <f aca="false">IF(BM315&lt;1,0,(SUM(V315:BL315))/((43-(COUNTIF(V315:BL315,"N/A")))))</f>
        <v>0</v>
      </c>
    </row>
    <row r="316" customFormat="false" ht="12.75" hidden="false" customHeight="false" outlineLevel="0" collapsed="false">
      <c r="A316" s="15" t="s">
        <v>1040</v>
      </c>
      <c r="B316" s="18"/>
      <c r="C316" s="13"/>
      <c r="D316" s="13"/>
      <c r="E316" s="13"/>
      <c r="F316" s="13"/>
      <c r="G316" s="13"/>
      <c r="H316" s="13"/>
      <c r="I316" s="13"/>
      <c r="J316" s="13"/>
      <c r="K316" s="17"/>
      <c r="L316" s="17"/>
      <c r="M316" s="17"/>
      <c r="N316" s="17"/>
      <c r="O316" s="17"/>
      <c r="P316" s="13"/>
      <c r="Q316" s="13"/>
      <c r="R316" s="13"/>
      <c r="S316" s="13"/>
      <c r="T316" s="13"/>
      <c r="U316" s="50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M316" s="17" t="n">
        <f aca="false">SUM(V316:BL316)</f>
        <v>0</v>
      </c>
      <c r="BN316" s="17" t="n">
        <f aca="false">IF(BM316&lt;1,0,(SUM(V316:BL316))/((43-(COUNTIF(V316:BL316,"N/A")))))</f>
        <v>0</v>
      </c>
    </row>
    <row r="317" customFormat="false" ht="12.75" hidden="false" customHeight="false" outlineLevel="0" collapsed="false">
      <c r="A317" s="15" t="s">
        <v>1042</v>
      </c>
      <c r="B317" s="18"/>
      <c r="C317" s="13"/>
      <c r="D317" s="13"/>
      <c r="E317" s="13"/>
      <c r="F317" s="13"/>
      <c r="G317" s="13"/>
      <c r="H317" s="13"/>
      <c r="I317" s="13"/>
      <c r="J317" s="13"/>
      <c r="K317" s="17"/>
      <c r="L317" s="17"/>
      <c r="M317" s="17"/>
      <c r="N317" s="17"/>
      <c r="O317" s="17"/>
      <c r="P317" s="13"/>
      <c r="Q317" s="13"/>
      <c r="R317" s="13"/>
      <c r="S317" s="13"/>
      <c r="T317" s="13"/>
      <c r="U317" s="50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M317" s="17" t="n">
        <f aca="false">SUM(V317:BL317)</f>
        <v>0</v>
      </c>
      <c r="BN317" s="17" t="n">
        <f aca="false">IF(BM317&lt;1,0,(SUM(V317:BL317))/((43-(COUNTIF(V317:BL317,"N/A")))))</f>
        <v>0</v>
      </c>
    </row>
    <row r="318" customFormat="false" ht="12.75" hidden="false" customHeight="false" outlineLevel="0" collapsed="false">
      <c r="A318" s="15" t="s">
        <v>1044</v>
      </c>
      <c r="B318" s="18"/>
      <c r="C318" s="13"/>
      <c r="D318" s="13"/>
      <c r="E318" s="13"/>
      <c r="F318" s="13"/>
      <c r="G318" s="13"/>
      <c r="H318" s="13"/>
      <c r="I318" s="13"/>
      <c r="J318" s="13"/>
      <c r="K318" s="17"/>
      <c r="L318" s="17"/>
      <c r="M318" s="17"/>
      <c r="N318" s="17"/>
      <c r="O318" s="17"/>
      <c r="P318" s="13"/>
      <c r="Q318" s="13"/>
      <c r="R318" s="13"/>
      <c r="S318" s="13"/>
      <c r="T318" s="13"/>
      <c r="U318" s="50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M318" s="17" t="n">
        <f aca="false">SUM(V318:BL318)</f>
        <v>0</v>
      </c>
      <c r="BN318" s="17" t="n">
        <f aca="false">IF(BM318&lt;1,0,(SUM(V318:BL318))/((43-(COUNTIF(V318:BL318,"N/A")))))</f>
        <v>0</v>
      </c>
    </row>
    <row r="319" customFormat="false" ht="12.75" hidden="false" customHeight="false" outlineLevel="0" collapsed="false">
      <c r="A319" s="15" t="s">
        <v>1046</v>
      </c>
      <c r="B319" s="18"/>
      <c r="D319" s="13"/>
      <c r="E319" s="13"/>
      <c r="F319" s="13"/>
      <c r="G319" s="13"/>
      <c r="H319" s="13"/>
      <c r="I319" s="13"/>
      <c r="J319" s="13"/>
      <c r="K319" s="17"/>
      <c r="L319" s="17"/>
      <c r="M319" s="17"/>
      <c r="N319" s="17"/>
      <c r="O319" s="17"/>
      <c r="P319" s="13"/>
      <c r="Q319" s="13"/>
      <c r="R319" s="13"/>
      <c r="S319" s="13"/>
      <c r="T319" s="13"/>
      <c r="U319" s="50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M319" s="17" t="n">
        <f aca="false">SUM(V319:BL319)</f>
        <v>0</v>
      </c>
      <c r="BN319" s="17" t="n">
        <f aca="false">IF(BM319&lt;1,0,(SUM(V319:BL319))/((43-(COUNTIF(V319:BL319,"N/A")))))</f>
        <v>0</v>
      </c>
    </row>
    <row r="320" customFormat="false" ht="12.75" hidden="false" customHeight="false" outlineLevel="0" collapsed="false">
      <c r="A320" s="15" t="s">
        <v>1048</v>
      </c>
      <c r="B320" s="18"/>
      <c r="D320" s="13"/>
      <c r="E320" s="13"/>
      <c r="F320" s="13"/>
      <c r="G320" s="13"/>
      <c r="H320" s="13"/>
      <c r="I320" s="13"/>
      <c r="J320" s="13"/>
      <c r="K320" s="17"/>
      <c r="L320" s="17"/>
      <c r="M320" s="17"/>
      <c r="N320" s="17"/>
      <c r="O320" s="17"/>
      <c r="P320" s="13"/>
      <c r="Q320" s="13"/>
      <c r="R320" s="13"/>
      <c r="S320" s="13"/>
      <c r="T320" s="13"/>
      <c r="U320" s="50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M320" s="17" t="n">
        <f aca="false">SUM(V320:BL320)</f>
        <v>0</v>
      </c>
      <c r="BN320" s="17" t="n">
        <f aca="false">IF(BM320&lt;1,0,(SUM(V320:BL320))/((43-(COUNTIF(V320:BL320,"N/A")))))</f>
        <v>0</v>
      </c>
    </row>
    <row r="321" customFormat="false" ht="12.75" hidden="false" customHeight="false" outlineLevel="0" collapsed="false">
      <c r="A321" s="15" t="s">
        <v>1050</v>
      </c>
      <c r="B321" s="18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7"/>
      <c r="S321" s="17"/>
      <c r="T321" s="17"/>
      <c r="U321" s="51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 t="n">
        <f aca="false">SUM(V321:BL321)</f>
        <v>0</v>
      </c>
      <c r="BN321" s="17" t="n">
        <f aca="false">IF(BM321&lt;1,0,(SUM(V321:BL321))/((43-(COUNTIF(V321:BL321,"N/A")))))</f>
        <v>0</v>
      </c>
      <c r="BO321" s="17"/>
      <c r="BP321" s="17"/>
      <c r="BQ321" s="17"/>
    </row>
    <row r="322" customFormat="false" ht="12.75" hidden="false" customHeight="false" outlineLevel="0" collapsed="false">
      <c r="A322" s="15" t="s">
        <v>1052</v>
      </c>
      <c r="B322" s="18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7"/>
      <c r="S322" s="17"/>
      <c r="T322" s="17"/>
      <c r="U322" s="51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 t="n">
        <f aca="false">SUM(V322:BL322)</f>
        <v>0</v>
      </c>
      <c r="BN322" s="17" t="n">
        <f aca="false">IF(BM322&lt;1,0,(SUM(V322:BL322))/((43-(COUNTIF(V322:BL322,"N/A")))))</f>
        <v>0</v>
      </c>
      <c r="BO322" s="17"/>
      <c r="BP322" s="17"/>
      <c r="BQ322" s="17"/>
    </row>
    <row r="323" customFormat="false" ht="12.75" hidden="false" customHeight="false" outlineLevel="0" collapsed="false">
      <c r="A323" s="15" t="s">
        <v>1054</v>
      </c>
      <c r="B323" s="18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7"/>
      <c r="S323" s="17"/>
      <c r="T323" s="17"/>
      <c r="U323" s="51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 t="n">
        <f aca="false">SUM(V323:BL323)</f>
        <v>0</v>
      </c>
      <c r="BN323" s="17" t="n">
        <f aca="false">IF(BM323&lt;1,0,(SUM(V323:BL323))/((43-(COUNTIF(V323:BL323,"N/A")))))</f>
        <v>0</v>
      </c>
      <c r="BO323" s="17"/>
      <c r="BP323" s="17"/>
      <c r="BQ323" s="17"/>
    </row>
    <row r="324" customFormat="false" ht="12.75" hidden="false" customHeight="false" outlineLevel="0" collapsed="false">
      <c r="A324" s="15" t="s">
        <v>1056</v>
      </c>
      <c r="B324" s="18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7"/>
      <c r="S324" s="17"/>
      <c r="T324" s="17"/>
      <c r="U324" s="51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 t="n">
        <f aca="false">SUM(V324:BL324)</f>
        <v>0</v>
      </c>
      <c r="BN324" s="17" t="n">
        <f aca="false">IF(BM324&lt;1,0,(SUM(V324:BL324))/((43-(COUNTIF(V324:BL324,"N/A")))))</f>
        <v>0</v>
      </c>
      <c r="BO324" s="17"/>
      <c r="BP324" s="17"/>
      <c r="BQ324" s="17"/>
    </row>
    <row r="325" customFormat="false" ht="12.75" hidden="false" customHeight="false" outlineLevel="0" collapsed="false">
      <c r="A325" s="15" t="s">
        <v>1058</v>
      </c>
      <c r="B325" s="18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7"/>
      <c r="S325" s="17"/>
      <c r="T325" s="17"/>
      <c r="U325" s="51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 t="n">
        <f aca="false">SUM(V325:BL325)</f>
        <v>0</v>
      </c>
      <c r="BN325" s="17" t="n">
        <f aca="false">IF(BM325&lt;1,0,(SUM(V325:BL325))/((43-(COUNTIF(V325:BL325,"N/A")))))</f>
        <v>0</v>
      </c>
      <c r="BO325" s="17"/>
      <c r="BP325" s="17"/>
      <c r="BQ325" s="17"/>
    </row>
    <row r="326" customFormat="false" ht="12.75" hidden="false" customHeight="false" outlineLevel="0" collapsed="false">
      <c r="A326" s="15" t="s">
        <v>1060</v>
      </c>
      <c r="B326" s="18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7"/>
      <c r="S326" s="17"/>
      <c r="T326" s="17"/>
      <c r="U326" s="51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 t="n">
        <f aca="false">SUM(V326:BL326)</f>
        <v>0</v>
      </c>
      <c r="BN326" s="17" t="n">
        <f aca="false">IF(BM326&lt;1,0,(SUM(V326:BL326))/((43-(COUNTIF(V326:BL326,"N/A")))))</f>
        <v>0</v>
      </c>
      <c r="BO326" s="17"/>
      <c r="BP326" s="17"/>
      <c r="BQ326" s="17"/>
    </row>
    <row r="327" customFormat="false" ht="12.75" hidden="false" customHeight="false" outlineLevel="0" collapsed="false">
      <c r="A327" s="15" t="s">
        <v>1062</v>
      </c>
      <c r="B327" s="18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7"/>
      <c r="S327" s="17"/>
      <c r="T327" s="17"/>
      <c r="U327" s="51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 t="n">
        <f aca="false">SUM(V327:BL327)</f>
        <v>0</v>
      </c>
      <c r="BN327" s="17" t="n">
        <f aca="false">IF(BM327&lt;1,0,(SUM(V327:BL327))/((43-(COUNTIF(V327:BL327,"N/A")))))</f>
        <v>0</v>
      </c>
      <c r="BO327" s="17"/>
      <c r="BP327" s="17"/>
      <c r="BQ327" s="17"/>
    </row>
    <row r="328" customFormat="false" ht="12.75" hidden="false" customHeight="false" outlineLevel="0" collapsed="false">
      <c r="A328" s="15" t="s">
        <v>1064</v>
      </c>
      <c r="B328" s="18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7"/>
      <c r="S328" s="17"/>
      <c r="T328" s="17"/>
      <c r="U328" s="51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 t="n">
        <f aca="false">SUM(V328:BL328)</f>
        <v>0</v>
      </c>
      <c r="BN328" s="17" t="n">
        <f aca="false">IF(BM328&lt;1,0,(SUM(V328:BL328))/((43-(COUNTIF(V328:BL328,"N/A")))))</f>
        <v>0</v>
      </c>
      <c r="BO328" s="17"/>
      <c r="BP328" s="17"/>
      <c r="BQ328" s="17"/>
    </row>
    <row r="329" customFormat="false" ht="12.75" hidden="false" customHeight="false" outlineLevel="0" collapsed="false">
      <c r="A329" s="15" t="s">
        <v>1066</v>
      </c>
      <c r="B329" s="18" t="s">
        <v>1733</v>
      </c>
      <c r="C329" s="13" t="s">
        <v>1599</v>
      </c>
      <c r="D329" s="13" t="s">
        <v>1596</v>
      </c>
      <c r="E329" s="13" t="s">
        <v>1596</v>
      </c>
      <c r="F329" s="13" t="s">
        <v>1611</v>
      </c>
      <c r="G329" s="13" t="s">
        <v>32</v>
      </c>
      <c r="H329" s="13" t="s">
        <v>32</v>
      </c>
      <c r="I329" s="13" t="s">
        <v>32</v>
      </c>
      <c r="J329" s="13" t="s">
        <v>32</v>
      </c>
      <c r="K329" s="13" t="s">
        <v>32</v>
      </c>
      <c r="L329" s="13" t="s">
        <v>32</v>
      </c>
      <c r="M329" s="13" t="s">
        <v>32</v>
      </c>
      <c r="N329" s="13" t="s">
        <v>32</v>
      </c>
      <c r="O329" s="13" t="s">
        <v>32</v>
      </c>
      <c r="P329" s="13" t="s">
        <v>32</v>
      </c>
      <c r="Q329" s="13" t="s">
        <v>32</v>
      </c>
      <c r="R329" s="13" t="s">
        <v>32</v>
      </c>
      <c r="S329" s="13" t="s">
        <v>32</v>
      </c>
      <c r="T329" s="13" t="s">
        <v>32</v>
      </c>
      <c r="U329" s="50" t="s">
        <v>32</v>
      </c>
      <c r="V329" s="13" t="n">
        <v>5</v>
      </c>
      <c r="W329" s="13" t="n">
        <v>5</v>
      </c>
      <c r="X329" s="13" t="n">
        <v>5</v>
      </c>
      <c r="Y329" s="13" t="n">
        <v>5</v>
      </c>
      <c r="Z329" s="13" t="s">
        <v>32</v>
      </c>
      <c r="AA329" s="13" t="s">
        <v>32</v>
      </c>
      <c r="AB329" s="13" t="s">
        <v>32</v>
      </c>
      <c r="AC329" s="13" t="s">
        <v>32</v>
      </c>
      <c r="AD329" s="13" t="s">
        <v>32</v>
      </c>
      <c r="AE329" s="13" t="s">
        <v>32</v>
      </c>
      <c r="AF329" s="13" t="s">
        <v>32</v>
      </c>
      <c r="AG329" s="13" t="s">
        <v>32</v>
      </c>
      <c r="AH329" s="13" t="s">
        <v>32</v>
      </c>
      <c r="AI329" s="13" t="s">
        <v>32</v>
      </c>
      <c r="AJ329" s="13" t="s">
        <v>32</v>
      </c>
      <c r="AK329" s="13" t="s">
        <v>32</v>
      </c>
      <c r="AL329" s="13" t="s">
        <v>32</v>
      </c>
      <c r="AM329" s="13" t="s">
        <v>32</v>
      </c>
      <c r="AN329" s="13" t="s">
        <v>32</v>
      </c>
      <c r="AO329" s="13" t="s">
        <v>32</v>
      </c>
      <c r="AP329" s="13" t="s">
        <v>32</v>
      </c>
      <c r="AQ329" s="13" t="s">
        <v>32</v>
      </c>
      <c r="AR329" s="13" t="s">
        <v>32</v>
      </c>
      <c r="AS329" s="13" t="s">
        <v>32</v>
      </c>
      <c r="AT329" s="13" t="s">
        <v>32</v>
      </c>
      <c r="AU329" s="13" t="s">
        <v>32</v>
      </c>
      <c r="AV329" s="13" t="s">
        <v>32</v>
      </c>
      <c r="AW329" s="13" t="s">
        <v>32</v>
      </c>
      <c r="AX329" s="13" t="s">
        <v>32</v>
      </c>
      <c r="AY329" s="13" t="s">
        <v>32</v>
      </c>
      <c r="AZ329" s="13" t="s">
        <v>32</v>
      </c>
      <c r="BA329" s="13" t="s">
        <v>32</v>
      </c>
      <c r="BB329" s="13" t="s">
        <v>32</v>
      </c>
      <c r="BC329" s="13" t="s">
        <v>32</v>
      </c>
      <c r="BD329" s="13" t="s">
        <v>32</v>
      </c>
      <c r="BE329" s="13" t="s">
        <v>32</v>
      </c>
      <c r="BF329" s="13" t="s">
        <v>32</v>
      </c>
      <c r="BG329" s="13" t="s">
        <v>32</v>
      </c>
      <c r="BH329" s="13" t="s">
        <v>32</v>
      </c>
      <c r="BI329" s="13" t="s">
        <v>32</v>
      </c>
      <c r="BJ329" s="13" t="s">
        <v>32</v>
      </c>
      <c r="BK329" s="13" t="s">
        <v>32</v>
      </c>
      <c r="BL329" s="13" t="s">
        <v>32</v>
      </c>
      <c r="BM329" s="17" t="n">
        <f aca="false">SUM(V329:BL329)</f>
        <v>20</v>
      </c>
      <c r="BN329" s="17" t="n">
        <f aca="false">IF(BM329&lt;1,0,(SUM(V329:BL329))/((43-(COUNTIF(V329:BL329,"N/A")))))</f>
        <v>5</v>
      </c>
      <c r="BO329" s="17"/>
      <c r="BP329" s="17"/>
      <c r="BQ329" s="17"/>
    </row>
    <row r="330" customFormat="false" ht="12.75" hidden="false" customHeight="false" outlineLevel="0" collapsed="false">
      <c r="A330" s="15" t="s">
        <v>1070</v>
      </c>
      <c r="B330" s="18" t="s">
        <v>1020</v>
      </c>
      <c r="C330" s="13" t="s">
        <v>1593</v>
      </c>
      <c r="D330" s="13" t="s">
        <v>1593</v>
      </c>
      <c r="E330" s="13" t="s">
        <v>1702</v>
      </c>
      <c r="F330" s="13" t="s">
        <v>1599</v>
      </c>
      <c r="G330" s="13" t="s">
        <v>1611</v>
      </c>
      <c r="H330" s="13" t="s">
        <v>1611</v>
      </c>
      <c r="I330" s="13" t="s">
        <v>32</v>
      </c>
      <c r="J330" s="13" t="s">
        <v>32</v>
      </c>
      <c r="K330" s="13" t="s">
        <v>32</v>
      </c>
      <c r="L330" s="13" t="s">
        <v>32</v>
      </c>
      <c r="M330" s="13" t="s">
        <v>32</v>
      </c>
      <c r="N330" s="13" t="s">
        <v>32</v>
      </c>
      <c r="O330" s="13" t="s">
        <v>32</v>
      </c>
      <c r="P330" s="13" t="s">
        <v>32</v>
      </c>
      <c r="Q330" s="13" t="s">
        <v>32</v>
      </c>
      <c r="R330" s="13" t="s">
        <v>32</v>
      </c>
      <c r="S330" s="13" t="s">
        <v>32</v>
      </c>
      <c r="T330" s="13" t="s">
        <v>32</v>
      </c>
      <c r="U330" s="50" t="s">
        <v>32</v>
      </c>
      <c r="V330" s="13" t="n">
        <v>0</v>
      </c>
      <c r="W330" s="13" t="n">
        <v>4</v>
      </c>
      <c r="X330" s="13" t="n">
        <v>5</v>
      </c>
      <c r="Y330" s="13" t="n">
        <v>5</v>
      </c>
      <c r="Z330" s="13" t="n">
        <v>5</v>
      </c>
      <c r="AA330" s="13" t="s">
        <v>32</v>
      </c>
      <c r="AB330" s="13" t="s">
        <v>32</v>
      </c>
      <c r="AC330" s="13" t="s">
        <v>32</v>
      </c>
      <c r="AD330" s="13" t="s">
        <v>32</v>
      </c>
      <c r="AE330" s="13" t="s">
        <v>32</v>
      </c>
      <c r="AF330" s="13" t="s">
        <v>32</v>
      </c>
      <c r="AG330" s="13" t="s">
        <v>32</v>
      </c>
      <c r="AH330" s="13" t="s">
        <v>32</v>
      </c>
      <c r="AI330" s="13" t="s">
        <v>32</v>
      </c>
      <c r="AJ330" s="13" t="s">
        <v>32</v>
      </c>
      <c r="AK330" s="13" t="s">
        <v>32</v>
      </c>
      <c r="AL330" s="13" t="s">
        <v>32</v>
      </c>
      <c r="AM330" s="13" t="s">
        <v>32</v>
      </c>
      <c r="AN330" s="13" t="s">
        <v>32</v>
      </c>
      <c r="AO330" s="13" t="s">
        <v>32</v>
      </c>
      <c r="AP330" s="13" t="s">
        <v>32</v>
      </c>
      <c r="AQ330" s="13" t="s">
        <v>32</v>
      </c>
      <c r="AR330" s="13" t="s">
        <v>32</v>
      </c>
      <c r="AS330" s="13" t="s">
        <v>32</v>
      </c>
      <c r="AT330" s="13" t="s">
        <v>32</v>
      </c>
      <c r="AU330" s="13" t="s">
        <v>32</v>
      </c>
      <c r="AV330" s="13" t="s">
        <v>32</v>
      </c>
      <c r="AW330" s="13" t="s">
        <v>32</v>
      </c>
      <c r="AX330" s="13" t="s">
        <v>32</v>
      </c>
      <c r="AY330" s="13" t="s">
        <v>32</v>
      </c>
      <c r="AZ330" s="13" t="s">
        <v>32</v>
      </c>
      <c r="BA330" s="13" t="s">
        <v>32</v>
      </c>
      <c r="BB330" s="13" t="s">
        <v>32</v>
      </c>
      <c r="BC330" s="13" t="s">
        <v>32</v>
      </c>
      <c r="BD330" s="13" t="s">
        <v>32</v>
      </c>
      <c r="BE330" s="13" t="s">
        <v>32</v>
      </c>
      <c r="BF330" s="13" t="s">
        <v>32</v>
      </c>
      <c r="BG330" s="13" t="s">
        <v>32</v>
      </c>
      <c r="BH330" s="13" t="s">
        <v>32</v>
      </c>
      <c r="BI330" s="13" t="s">
        <v>32</v>
      </c>
      <c r="BJ330" s="13" t="s">
        <v>32</v>
      </c>
      <c r="BK330" s="13" t="s">
        <v>32</v>
      </c>
      <c r="BL330" s="13" t="s">
        <v>32</v>
      </c>
      <c r="BM330" s="17" t="n">
        <f aca="false">SUM(V330:BL330)</f>
        <v>19</v>
      </c>
      <c r="BN330" s="17" t="n">
        <f aca="false">IF(BM330&lt;1,0,(SUM(V330:BL330))/((43-(COUNTIF(V330:BL330,"N/A")))))</f>
        <v>3.8</v>
      </c>
    </row>
    <row r="331" customFormat="false" ht="12.75" hidden="false" customHeight="false" outlineLevel="0" collapsed="false">
      <c r="A331" s="15" t="s">
        <v>1073</v>
      </c>
      <c r="B331" s="18" t="s">
        <v>1020</v>
      </c>
      <c r="C331" s="13" t="s">
        <v>1593</v>
      </c>
      <c r="D331" s="13" t="s">
        <v>1611</v>
      </c>
      <c r="E331" s="13" t="s">
        <v>32</v>
      </c>
      <c r="F331" s="13" t="s">
        <v>32</v>
      </c>
      <c r="G331" s="13" t="s">
        <v>32</v>
      </c>
      <c r="H331" s="13" t="s">
        <v>32</v>
      </c>
      <c r="I331" s="13" t="s">
        <v>32</v>
      </c>
      <c r="J331" s="13" t="s">
        <v>32</v>
      </c>
      <c r="K331" s="13" t="s">
        <v>32</v>
      </c>
      <c r="L331" s="13" t="s">
        <v>32</v>
      </c>
      <c r="M331" s="13" t="s">
        <v>32</v>
      </c>
      <c r="N331" s="13" t="s">
        <v>32</v>
      </c>
      <c r="O331" s="13" t="s">
        <v>32</v>
      </c>
      <c r="P331" s="13" t="s">
        <v>32</v>
      </c>
      <c r="Q331" s="13" t="s">
        <v>32</v>
      </c>
      <c r="R331" s="13" t="s">
        <v>32</v>
      </c>
      <c r="S331" s="13" t="s">
        <v>32</v>
      </c>
      <c r="T331" s="13" t="s">
        <v>32</v>
      </c>
      <c r="U331" s="50" t="s">
        <v>32</v>
      </c>
      <c r="V331" s="13" t="n">
        <v>5</v>
      </c>
      <c r="W331" s="13" t="n">
        <v>5</v>
      </c>
      <c r="X331" s="13" t="s">
        <v>32</v>
      </c>
      <c r="Y331" s="13" t="s">
        <v>32</v>
      </c>
      <c r="Z331" s="13" t="s">
        <v>32</v>
      </c>
      <c r="AA331" s="13" t="s">
        <v>32</v>
      </c>
      <c r="AB331" s="13" t="s">
        <v>32</v>
      </c>
      <c r="AC331" s="13" t="s">
        <v>32</v>
      </c>
      <c r="AD331" s="13" t="s">
        <v>32</v>
      </c>
      <c r="AE331" s="13" t="s">
        <v>32</v>
      </c>
      <c r="AF331" s="13" t="s">
        <v>32</v>
      </c>
      <c r="AG331" s="13" t="s">
        <v>32</v>
      </c>
      <c r="AH331" s="13" t="s">
        <v>32</v>
      </c>
      <c r="AI331" s="13" t="s">
        <v>32</v>
      </c>
      <c r="AJ331" s="13" t="s">
        <v>32</v>
      </c>
      <c r="AK331" s="13" t="s">
        <v>32</v>
      </c>
      <c r="AL331" s="13" t="s">
        <v>32</v>
      </c>
      <c r="AM331" s="13" t="s">
        <v>32</v>
      </c>
      <c r="AN331" s="13" t="s">
        <v>32</v>
      </c>
      <c r="AO331" s="13" t="s">
        <v>32</v>
      </c>
      <c r="AP331" s="13" t="s">
        <v>32</v>
      </c>
      <c r="AQ331" s="13" t="s">
        <v>32</v>
      </c>
      <c r="AR331" s="13" t="s">
        <v>32</v>
      </c>
      <c r="AS331" s="13" t="s">
        <v>32</v>
      </c>
      <c r="AT331" s="13" t="s">
        <v>32</v>
      </c>
      <c r="AU331" s="13" t="s">
        <v>32</v>
      </c>
      <c r="AV331" s="13" t="s">
        <v>32</v>
      </c>
      <c r="AW331" s="13" t="s">
        <v>32</v>
      </c>
      <c r="AX331" s="13" t="s">
        <v>32</v>
      </c>
      <c r="AY331" s="13" t="s">
        <v>32</v>
      </c>
      <c r="AZ331" s="13" t="s">
        <v>32</v>
      </c>
      <c r="BA331" s="13" t="s">
        <v>32</v>
      </c>
      <c r="BB331" s="13" t="s">
        <v>32</v>
      </c>
      <c r="BC331" s="13" t="s">
        <v>32</v>
      </c>
      <c r="BD331" s="13" t="s">
        <v>32</v>
      </c>
      <c r="BE331" s="13" t="s">
        <v>32</v>
      </c>
      <c r="BF331" s="13" t="s">
        <v>32</v>
      </c>
      <c r="BG331" s="13" t="s">
        <v>32</v>
      </c>
      <c r="BH331" s="13" t="s">
        <v>32</v>
      </c>
      <c r="BI331" s="13" t="s">
        <v>32</v>
      </c>
      <c r="BJ331" s="13" t="s">
        <v>32</v>
      </c>
      <c r="BK331" s="13" t="s">
        <v>32</v>
      </c>
      <c r="BL331" s="13" t="s">
        <v>32</v>
      </c>
      <c r="BM331" s="17" t="n">
        <f aca="false">SUM(V331:BL331)</f>
        <v>10</v>
      </c>
      <c r="BN331" s="17" t="n">
        <f aca="false">IF(BM331&lt;1,0,(SUM(V331:BL331))/((43-(COUNTIF(V331:BL331,"N/A")))))</f>
        <v>5</v>
      </c>
    </row>
    <row r="332" customFormat="false" ht="12.75" hidden="false" customHeight="false" outlineLevel="0" collapsed="false">
      <c r="A332" s="15" t="s">
        <v>1075</v>
      </c>
      <c r="B332" s="18" t="s">
        <v>1020</v>
      </c>
      <c r="C332" s="13" t="s">
        <v>1602</v>
      </c>
      <c r="D332" s="13" t="s">
        <v>1593</v>
      </c>
      <c r="E332" s="13" t="s">
        <v>32</v>
      </c>
      <c r="F332" s="13" t="s">
        <v>32</v>
      </c>
      <c r="G332" s="13" t="s">
        <v>32</v>
      </c>
      <c r="H332" s="13" t="s">
        <v>32</v>
      </c>
      <c r="I332" s="13" t="s">
        <v>32</v>
      </c>
      <c r="J332" s="13" t="s">
        <v>32</v>
      </c>
      <c r="K332" s="13" t="s">
        <v>32</v>
      </c>
      <c r="L332" s="13" t="s">
        <v>32</v>
      </c>
      <c r="M332" s="13" t="s">
        <v>32</v>
      </c>
      <c r="N332" s="13" t="s">
        <v>32</v>
      </c>
      <c r="O332" s="13" t="s">
        <v>32</v>
      </c>
      <c r="P332" s="13" t="s">
        <v>32</v>
      </c>
      <c r="Q332" s="13" t="s">
        <v>32</v>
      </c>
      <c r="R332" s="13" t="s">
        <v>32</v>
      </c>
      <c r="S332" s="13" t="s">
        <v>32</v>
      </c>
      <c r="T332" s="13" t="s">
        <v>32</v>
      </c>
      <c r="U332" s="50" t="s">
        <v>32</v>
      </c>
      <c r="V332" s="13" t="n">
        <v>5</v>
      </c>
      <c r="W332" s="13" t="n">
        <v>4</v>
      </c>
      <c r="X332" s="13" t="s">
        <v>32</v>
      </c>
      <c r="Y332" s="13" t="s">
        <v>32</v>
      </c>
      <c r="Z332" s="13" t="s">
        <v>32</v>
      </c>
      <c r="AA332" s="13" t="s">
        <v>32</v>
      </c>
      <c r="AB332" s="13" t="s">
        <v>32</v>
      </c>
      <c r="AC332" s="13" t="s">
        <v>32</v>
      </c>
      <c r="AD332" s="13" t="s">
        <v>32</v>
      </c>
      <c r="AE332" s="13" t="s">
        <v>32</v>
      </c>
      <c r="AF332" s="13" t="s">
        <v>32</v>
      </c>
      <c r="AG332" s="13" t="s">
        <v>32</v>
      </c>
      <c r="AH332" s="13" t="s">
        <v>32</v>
      </c>
      <c r="AI332" s="13" t="s">
        <v>32</v>
      </c>
      <c r="AJ332" s="13" t="s">
        <v>32</v>
      </c>
      <c r="AK332" s="13" t="s">
        <v>32</v>
      </c>
      <c r="AL332" s="13" t="s">
        <v>32</v>
      </c>
      <c r="AM332" s="13" t="s">
        <v>32</v>
      </c>
      <c r="AN332" s="13" t="s">
        <v>32</v>
      </c>
      <c r="AO332" s="13" t="s">
        <v>32</v>
      </c>
      <c r="AP332" s="13" t="s">
        <v>32</v>
      </c>
      <c r="AQ332" s="13" t="s">
        <v>32</v>
      </c>
      <c r="AR332" s="13" t="s">
        <v>32</v>
      </c>
      <c r="AS332" s="13" t="s">
        <v>32</v>
      </c>
      <c r="AT332" s="13" t="s">
        <v>32</v>
      </c>
      <c r="AU332" s="13" t="s">
        <v>32</v>
      </c>
      <c r="AV332" s="13" t="s">
        <v>32</v>
      </c>
      <c r="AW332" s="13" t="s">
        <v>32</v>
      </c>
      <c r="AX332" s="13" t="s">
        <v>32</v>
      </c>
      <c r="AY332" s="13" t="s">
        <v>32</v>
      </c>
      <c r="AZ332" s="13" t="s">
        <v>32</v>
      </c>
      <c r="BA332" s="13" t="s">
        <v>32</v>
      </c>
      <c r="BB332" s="13" t="s">
        <v>32</v>
      </c>
      <c r="BC332" s="13" t="s">
        <v>32</v>
      </c>
      <c r="BD332" s="13" t="s">
        <v>32</v>
      </c>
      <c r="BE332" s="13" t="s">
        <v>32</v>
      </c>
      <c r="BF332" s="13" t="s">
        <v>32</v>
      </c>
      <c r="BG332" s="13" t="s">
        <v>32</v>
      </c>
      <c r="BH332" s="13" t="s">
        <v>32</v>
      </c>
      <c r="BI332" s="13" t="s">
        <v>32</v>
      </c>
      <c r="BJ332" s="13" t="s">
        <v>32</v>
      </c>
      <c r="BK332" s="13" t="s">
        <v>32</v>
      </c>
      <c r="BL332" s="13" t="s">
        <v>32</v>
      </c>
      <c r="BM332" s="17" t="n">
        <f aca="false">SUM(V332:BL332)</f>
        <v>9</v>
      </c>
      <c r="BN332" s="17" t="n">
        <f aca="false">IF(BM332&lt;1,0,(SUM(V332:BL332))/((43-(COUNTIF(V332:BL332,"N/A")))))</f>
        <v>4.5</v>
      </c>
      <c r="BO332" s="17"/>
      <c r="BP332" s="17"/>
      <c r="BQ332" s="17"/>
    </row>
    <row r="333" customFormat="false" ht="12.75" hidden="false" customHeight="false" outlineLevel="0" collapsed="false">
      <c r="A333" s="15" t="s">
        <v>1077</v>
      </c>
      <c r="B333" s="18" t="s">
        <v>1733</v>
      </c>
      <c r="C333" s="13" t="s">
        <v>1611</v>
      </c>
      <c r="D333" s="13" t="s">
        <v>1593</v>
      </c>
      <c r="E333" s="13" t="s">
        <v>1611</v>
      </c>
      <c r="F333" s="13" t="s">
        <v>1699</v>
      </c>
      <c r="G333" s="13" t="s">
        <v>1596</v>
      </c>
      <c r="H333" s="13" t="s">
        <v>1702</v>
      </c>
      <c r="I333" s="13" t="s">
        <v>1593</v>
      </c>
      <c r="J333" s="13" t="s">
        <v>1593</v>
      </c>
      <c r="K333" s="13" t="s">
        <v>32</v>
      </c>
      <c r="L333" s="13" t="s">
        <v>32</v>
      </c>
      <c r="M333" s="13" t="s">
        <v>32</v>
      </c>
      <c r="N333" s="13" t="s">
        <v>32</v>
      </c>
      <c r="O333" s="13" t="s">
        <v>32</v>
      </c>
      <c r="P333" s="13" t="s">
        <v>32</v>
      </c>
      <c r="Q333" s="13" t="s">
        <v>32</v>
      </c>
      <c r="R333" s="13" t="s">
        <v>32</v>
      </c>
      <c r="S333" s="13" t="s">
        <v>32</v>
      </c>
      <c r="T333" s="13" t="s">
        <v>32</v>
      </c>
      <c r="U333" s="50" t="s">
        <v>32</v>
      </c>
      <c r="V333" s="13" t="n">
        <v>5</v>
      </c>
      <c r="W333" s="13" t="n">
        <v>5</v>
      </c>
      <c r="X333" s="13" t="n">
        <v>5</v>
      </c>
      <c r="Y333" s="13" t="n">
        <v>2</v>
      </c>
      <c r="Z333" s="13" t="n">
        <v>5</v>
      </c>
      <c r="AA333" s="13" t="n">
        <v>0</v>
      </c>
      <c r="AB333" s="13" t="n">
        <v>5</v>
      </c>
      <c r="AC333" s="13" t="n">
        <v>5</v>
      </c>
      <c r="AD333" s="13" t="s">
        <v>32</v>
      </c>
      <c r="AE333" s="13" t="s">
        <v>32</v>
      </c>
      <c r="AF333" s="13" t="s">
        <v>32</v>
      </c>
      <c r="AG333" s="13" t="s">
        <v>32</v>
      </c>
      <c r="AH333" s="13" t="s">
        <v>32</v>
      </c>
      <c r="AI333" s="13" t="s">
        <v>32</v>
      </c>
      <c r="AJ333" s="13" t="s">
        <v>32</v>
      </c>
      <c r="AK333" s="13" t="s">
        <v>32</v>
      </c>
      <c r="AL333" s="13" t="s">
        <v>32</v>
      </c>
      <c r="AM333" s="13" t="s">
        <v>32</v>
      </c>
      <c r="AN333" s="13" t="s">
        <v>32</v>
      </c>
      <c r="AO333" s="13" t="s">
        <v>32</v>
      </c>
      <c r="AP333" s="13" t="s">
        <v>32</v>
      </c>
      <c r="AQ333" s="13" t="s">
        <v>32</v>
      </c>
      <c r="AR333" s="13" t="s">
        <v>32</v>
      </c>
      <c r="AS333" s="13" t="s">
        <v>32</v>
      </c>
      <c r="AT333" s="13" t="s">
        <v>32</v>
      </c>
      <c r="AU333" s="13" t="s">
        <v>32</v>
      </c>
      <c r="AV333" s="13" t="s">
        <v>32</v>
      </c>
      <c r="AW333" s="13" t="s">
        <v>32</v>
      </c>
      <c r="AX333" s="13" t="s">
        <v>32</v>
      </c>
      <c r="AY333" s="13" t="s">
        <v>32</v>
      </c>
      <c r="AZ333" s="13" t="s">
        <v>32</v>
      </c>
      <c r="BA333" s="13" t="s">
        <v>32</v>
      </c>
      <c r="BB333" s="13" t="s">
        <v>32</v>
      </c>
      <c r="BC333" s="13" t="s">
        <v>32</v>
      </c>
      <c r="BD333" s="13" t="s">
        <v>32</v>
      </c>
      <c r="BE333" s="13" t="s">
        <v>32</v>
      </c>
      <c r="BF333" s="13" t="s">
        <v>32</v>
      </c>
      <c r="BG333" s="13" t="s">
        <v>32</v>
      </c>
      <c r="BH333" s="13" t="s">
        <v>32</v>
      </c>
      <c r="BI333" s="13" t="s">
        <v>32</v>
      </c>
      <c r="BJ333" s="13" t="s">
        <v>32</v>
      </c>
      <c r="BK333" s="13" t="s">
        <v>32</v>
      </c>
      <c r="BL333" s="13" t="s">
        <v>32</v>
      </c>
      <c r="BM333" s="17" t="n">
        <f aca="false">SUM(V333:BL333)</f>
        <v>32</v>
      </c>
      <c r="BN333" s="17" t="n">
        <f aca="false">IF(BM333&lt;1,0,(SUM(V333:BL333))/((43-(COUNTIF(V333:BL333,"N/A")))))</f>
        <v>4</v>
      </c>
      <c r="BO333" s="17"/>
      <c r="BP333" s="17"/>
      <c r="BQ333" s="17"/>
    </row>
    <row r="334" customFormat="false" ht="12.75" hidden="false" customHeight="false" outlineLevel="0" collapsed="false">
      <c r="A334" s="15" t="s">
        <v>1079</v>
      </c>
      <c r="U334" s="92"/>
      <c r="BM334" s="17" t="n">
        <f aca="false">SUM(V334:BL334)</f>
        <v>0</v>
      </c>
      <c r="BN334" s="17" t="n">
        <f aca="false">IF(BM334&lt;1,0,(SUM(V334:BL334))/((43-(COUNTIF(V334:BL334,"N/A")))))</f>
        <v>0</v>
      </c>
      <c r="BO334" s="17"/>
      <c r="BP334" s="17"/>
      <c r="BQ334" s="17"/>
    </row>
    <row r="335" customFormat="false" ht="12.75" hidden="false" customHeight="false" outlineLevel="0" collapsed="false">
      <c r="A335" s="15" t="s">
        <v>1081</v>
      </c>
      <c r="B335" s="18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7"/>
      <c r="S335" s="17"/>
      <c r="T335" s="17"/>
      <c r="U335" s="51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 t="n">
        <f aca="false">SUM(V335:BL335)</f>
        <v>0</v>
      </c>
      <c r="BN335" s="17" t="n">
        <f aca="false">IF(BM335&lt;1,0,(SUM(V335:BL335))/((43-(COUNTIF(V335:BL335,"N/A")))))</f>
        <v>0</v>
      </c>
      <c r="BO335" s="17"/>
      <c r="BP335" s="17"/>
      <c r="BQ335" s="17"/>
    </row>
    <row r="336" customFormat="false" ht="12.75" hidden="false" customHeight="false" outlineLevel="0" collapsed="false">
      <c r="A336" s="15" t="s">
        <v>1083</v>
      </c>
      <c r="B336" s="18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7"/>
      <c r="S336" s="17"/>
      <c r="T336" s="17"/>
      <c r="U336" s="51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 t="n">
        <f aca="false">SUM(V336:BL336)</f>
        <v>0</v>
      </c>
      <c r="BN336" s="17" t="n">
        <f aca="false">IF(BM336&lt;1,0,(SUM(V336:BL336))/((43-(COUNTIF(V336:BL336,"N/A")))))</f>
        <v>0</v>
      </c>
      <c r="BO336" s="17"/>
      <c r="BP336" s="17"/>
      <c r="BQ336" s="17"/>
    </row>
    <row r="337" customFormat="false" ht="12.75" hidden="false" customHeight="false" outlineLevel="0" collapsed="false">
      <c r="A337" s="15" t="s">
        <v>1085</v>
      </c>
      <c r="B337" s="18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7"/>
      <c r="S337" s="17"/>
      <c r="T337" s="17"/>
      <c r="U337" s="51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 t="n">
        <f aca="false">SUM(V337:BL337)</f>
        <v>0</v>
      </c>
      <c r="BN337" s="17" t="n">
        <f aca="false">IF(BM337&lt;1,0,(SUM(V337:BL337))/((43-(COUNTIF(V337:BL337,"N/A")))))</f>
        <v>0</v>
      </c>
      <c r="BO337" s="17"/>
      <c r="BP337" s="17"/>
      <c r="BQ337" s="17"/>
    </row>
    <row r="338" customFormat="false" ht="12.75" hidden="false" customHeight="false" outlineLevel="0" collapsed="false">
      <c r="A338" s="15" t="s">
        <v>1087</v>
      </c>
      <c r="B338" s="13"/>
      <c r="C338" s="13"/>
      <c r="D338" s="13"/>
      <c r="E338" s="13"/>
      <c r="F338" s="17"/>
      <c r="G338" s="17"/>
      <c r="H338" s="17"/>
      <c r="I338" s="17"/>
      <c r="J338" s="17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50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M338" s="17" t="n">
        <f aca="false">SUM(V338:BL338)</f>
        <v>0</v>
      </c>
      <c r="BN338" s="17" t="n">
        <f aca="false">IF(BM338&lt;1,0,(SUM(V338:BL338))/((43-(COUNTIF(V338:BL338,"N/A")))))</f>
        <v>0</v>
      </c>
    </row>
    <row r="339" customFormat="false" ht="12.75" hidden="false" customHeight="false" outlineLevel="0" collapsed="false">
      <c r="A339" s="15" t="s">
        <v>1089</v>
      </c>
      <c r="B339" s="13"/>
      <c r="C339" s="13"/>
      <c r="D339" s="13"/>
      <c r="E339" s="13"/>
      <c r="F339" s="17"/>
      <c r="G339" s="17"/>
      <c r="H339" s="17"/>
      <c r="I339" s="17"/>
      <c r="J339" s="17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50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M339" s="17" t="n">
        <f aca="false">SUM(V339:BL339)</f>
        <v>0</v>
      </c>
      <c r="BN339" s="17" t="n">
        <f aca="false">IF(BM339&lt;1,0,(SUM(V339:BL339))/((43-(COUNTIF(V339:BL339,"N/A")))))</f>
        <v>0</v>
      </c>
    </row>
    <row r="340" customFormat="false" ht="12.75" hidden="false" customHeight="false" outlineLevel="0" collapsed="false">
      <c r="A340" s="15" t="s">
        <v>1091</v>
      </c>
      <c r="B340" s="13"/>
      <c r="C340" s="13"/>
      <c r="D340" s="13"/>
      <c r="E340" s="13"/>
      <c r="F340" s="17"/>
      <c r="G340" s="17"/>
      <c r="H340" s="17"/>
      <c r="I340" s="17"/>
      <c r="J340" s="17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50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M340" s="17" t="n">
        <f aca="false">SUM(V340:BL340)</f>
        <v>0</v>
      </c>
      <c r="BN340" s="17" t="n">
        <f aca="false">IF(BM340&lt;1,0,(SUM(V340:BL340))/((43-(COUNTIF(V340:BL340,"N/A")))))</f>
        <v>0</v>
      </c>
    </row>
    <row r="341" customFormat="false" ht="12.75" hidden="false" customHeight="false" outlineLevel="0" collapsed="false">
      <c r="A341" s="15" t="s">
        <v>1093</v>
      </c>
      <c r="B341" s="13"/>
      <c r="C341" s="13"/>
      <c r="D341" s="13"/>
      <c r="E341" s="13"/>
      <c r="F341" s="17"/>
      <c r="G341" s="17"/>
      <c r="H341" s="17"/>
      <c r="I341" s="17"/>
      <c r="J341" s="17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50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M341" s="17" t="n">
        <f aca="false">SUM(V341:BL341)</f>
        <v>0</v>
      </c>
      <c r="BN341" s="17" t="n">
        <f aca="false">IF(BM341&lt;1,0,(SUM(V341:BL341))/((43-(COUNTIF(V341:BL341,"N/A")))))</f>
        <v>0</v>
      </c>
    </row>
    <row r="342" customFormat="false" ht="12.75" hidden="false" customHeight="false" outlineLevel="0" collapsed="false">
      <c r="A342" s="15" t="s">
        <v>1095</v>
      </c>
      <c r="B342" s="13"/>
      <c r="C342" s="13"/>
      <c r="D342" s="13"/>
      <c r="E342" s="13"/>
      <c r="F342" s="17"/>
      <c r="G342" s="17"/>
      <c r="H342" s="17"/>
      <c r="I342" s="17"/>
      <c r="J342" s="17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50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M342" s="17" t="n">
        <f aca="false">SUM(V342:BL342)</f>
        <v>0</v>
      </c>
      <c r="BN342" s="17" t="n">
        <f aca="false">IF(BM342&lt;1,0,(SUM(V342:BL342))/((43-(COUNTIF(V342:BL342,"N/A")))))</f>
        <v>0</v>
      </c>
    </row>
    <row r="343" customFormat="false" ht="12.75" hidden="false" customHeight="false" outlineLevel="0" collapsed="false">
      <c r="A343" s="15" t="s">
        <v>1097</v>
      </c>
      <c r="B343" s="13"/>
      <c r="C343" s="13"/>
      <c r="D343" s="13"/>
      <c r="E343" s="13"/>
      <c r="F343" s="17"/>
      <c r="G343" s="17"/>
      <c r="H343" s="17"/>
      <c r="I343" s="17"/>
      <c r="J343" s="17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50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M343" s="17" t="n">
        <f aca="false">SUM(V343:BL343)</f>
        <v>0</v>
      </c>
      <c r="BN343" s="17" t="n">
        <f aca="false">IF(BM343&lt;1,0,(SUM(V343:BL343))/((43-(COUNTIF(V343:BL343,"N/A")))))</f>
        <v>0</v>
      </c>
    </row>
    <row r="344" customFormat="false" ht="12.75" hidden="false" customHeight="false" outlineLevel="0" collapsed="false">
      <c r="A344" s="15" t="s">
        <v>1099</v>
      </c>
      <c r="B344" s="13"/>
      <c r="C344" s="13"/>
      <c r="D344" s="13"/>
      <c r="E344" s="13"/>
      <c r="F344" s="17"/>
      <c r="G344" s="17"/>
      <c r="H344" s="17"/>
      <c r="I344" s="17"/>
      <c r="J344" s="17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50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M344" s="17" t="n">
        <f aca="false">SUM(V344:BL344)</f>
        <v>0</v>
      </c>
      <c r="BN344" s="17" t="n">
        <f aca="false">IF(BM344&lt;1,0,(SUM(V344:BL344))/((43-(COUNTIF(V344:BL344,"N/A")))))</f>
        <v>0</v>
      </c>
    </row>
    <row r="345" customFormat="false" ht="12.75" hidden="false" customHeight="false" outlineLevel="0" collapsed="false">
      <c r="A345" s="15" t="s">
        <v>1101</v>
      </c>
      <c r="B345" s="13"/>
      <c r="C345" s="13"/>
      <c r="D345" s="13"/>
      <c r="E345" s="13"/>
      <c r="F345" s="17"/>
      <c r="G345" s="17"/>
      <c r="H345" s="17"/>
      <c r="I345" s="17"/>
      <c r="J345" s="17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50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M345" s="17" t="n">
        <f aca="false">SUM(V345:BL345)</f>
        <v>0</v>
      </c>
      <c r="BN345" s="17" t="n">
        <f aca="false">IF(BM345&lt;1,0,(SUM(V345:BL345))/((43-(COUNTIF(V345:BL345,"N/A")))))</f>
        <v>0</v>
      </c>
    </row>
    <row r="346" customFormat="false" ht="12.75" hidden="false" customHeight="false" outlineLevel="0" collapsed="false">
      <c r="A346" s="15" t="s">
        <v>1103</v>
      </c>
      <c r="B346" s="13"/>
      <c r="C346" s="13"/>
      <c r="D346" s="13"/>
      <c r="E346" s="13"/>
      <c r="F346" s="17"/>
      <c r="G346" s="17"/>
      <c r="H346" s="17"/>
      <c r="I346" s="17"/>
      <c r="J346" s="17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50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M346" s="17" t="n">
        <f aca="false">SUM(V346:BL346)</f>
        <v>0</v>
      </c>
      <c r="BN346" s="17" t="n">
        <f aca="false">IF(BM346&lt;1,0,(SUM(V346:BL346))/((43-(COUNTIF(V346:BL346,"N/A")))))</f>
        <v>0</v>
      </c>
    </row>
    <row r="347" customFormat="false" ht="12.75" hidden="false" customHeight="false" outlineLevel="0" collapsed="false">
      <c r="A347" s="15" t="s">
        <v>1105</v>
      </c>
      <c r="B347" s="13"/>
      <c r="C347" s="13"/>
      <c r="D347" s="13"/>
      <c r="E347" s="13"/>
      <c r="F347" s="17"/>
      <c r="G347" s="17"/>
      <c r="H347" s="17"/>
      <c r="I347" s="17"/>
      <c r="J347" s="17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50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M347" s="17" t="n">
        <f aca="false">SUM(V347:BL347)</f>
        <v>0</v>
      </c>
      <c r="BN347" s="17" t="n">
        <f aca="false">IF(BM347&lt;1,0,(SUM(V347:BL347))/((43-(COUNTIF(V347:BL347,"N/A")))))</f>
        <v>0</v>
      </c>
    </row>
    <row r="348" customFormat="false" ht="12.75" hidden="false" customHeight="false" outlineLevel="0" collapsed="false">
      <c r="A348" s="15" t="s">
        <v>1107</v>
      </c>
      <c r="B348" s="13"/>
      <c r="C348" s="13"/>
      <c r="D348" s="13"/>
      <c r="E348" s="13"/>
      <c r="F348" s="17"/>
      <c r="G348" s="17"/>
      <c r="H348" s="17"/>
      <c r="I348" s="17"/>
      <c r="J348" s="17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50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M348" s="17" t="n">
        <f aca="false">SUM(V348:BL348)</f>
        <v>0</v>
      </c>
      <c r="BN348" s="17" t="n">
        <f aca="false">IF(BM348&lt;1,0,(SUM(V348:BL348))/((43-(COUNTIF(V348:BL348,"N/A")))))</f>
        <v>0</v>
      </c>
    </row>
    <row r="349" customFormat="false" ht="12.75" hidden="false" customHeight="false" outlineLevel="0" collapsed="false">
      <c r="A349" s="15" t="s">
        <v>1109</v>
      </c>
      <c r="B349" s="13"/>
      <c r="C349" s="13"/>
      <c r="D349" s="13"/>
      <c r="E349" s="13"/>
      <c r="F349" s="17"/>
      <c r="G349" s="17"/>
      <c r="H349" s="17"/>
      <c r="I349" s="17"/>
      <c r="J349" s="17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50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M349" s="17" t="n">
        <f aca="false">SUM(V349:BL349)</f>
        <v>0</v>
      </c>
      <c r="BN349" s="17" t="n">
        <f aca="false">IF(BM349&lt;1,0,(SUM(V349:BL349))/((43-(COUNTIF(V349:BL349,"N/A")))))</f>
        <v>0</v>
      </c>
    </row>
    <row r="350" customFormat="false" ht="12.75" hidden="false" customHeight="false" outlineLevel="0" collapsed="false">
      <c r="A350" s="15" t="s">
        <v>1111</v>
      </c>
      <c r="B350" s="13"/>
      <c r="C350" s="13"/>
      <c r="D350" s="13"/>
      <c r="E350" s="13"/>
      <c r="F350" s="17"/>
      <c r="G350" s="17"/>
      <c r="H350" s="17"/>
      <c r="I350" s="17"/>
      <c r="J350" s="17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50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M350" s="17" t="n">
        <f aca="false">SUM(V350:BL350)</f>
        <v>0</v>
      </c>
      <c r="BN350" s="17" t="n">
        <f aca="false">IF(BM350&lt;1,0,(SUM(V350:BL350))/((43-(COUNTIF(V350:BL350,"N/A")))))</f>
        <v>0</v>
      </c>
    </row>
    <row r="351" customFormat="false" ht="12.75" hidden="false" customHeight="false" outlineLevel="0" collapsed="false">
      <c r="A351" s="15" t="s">
        <v>1113</v>
      </c>
      <c r="B351" s="13"/>
      <c r="C351" s="13"/>
      <c r="D351" s="13"/>
      <c r="E351" s="13"/>
      <c r="F351" s="17"/>
      <c r="G351" s="17"/>
      <c r="H351" s="17"/>
      <c r="I351" s="17"/>
      <c r="J351" s="17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50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M351" s="17" t="n">
        <f aca="false">SUM(V351:BL351)</f>
        <v>0</v>
      </c>
      <c r="BN351" s="17" t="n">
        <f aca="false">IF(BM351&lt;1,0,(SUM(V351:BL351))/((43-(COUNTIF(V351:BL351,"N/A")))))</f>
        <v>0</v>
      </c>
    </row>
    <row r="352" customFormat="false" ht="12.75" hidden="false" customHeight="false" outlineLevel="0" collapsed="false">
      <c r="A352" s="15" t="s">
        <v>1115</v>
      </c>
      <c r="B352" s="18" t="s">
        <v>1117</v>
      </c>
      <c r="C352" s="13" t="s">
        <v>1700</v>
      </c>
      <c r="D352" s="13" t="s">
        <v>1705</v>
      </c>
      <c r="E352" s="13" t="s">
        <v>1702</v>
      </c>
      <c r="F352" s="13" t="s">
        <v>1596</v>
      </c>
      <c r="G352" s="13" t="s">
        <v>1593</v>
      </c>
      <c r="H352" s="13" t="s">
        <v>1593</v>
      </c>
      <c r="I352" s="13" t="s">
        <v>1596</v>
      </c>
      <c r="J352" s="13" t="s">
        <v>1596</v>
      </c>
      <c r="K352" s="13" t="s">
        <v>1702</v>
      </c>
      <c r="L352" s="13" t="s">
        <v>32</v>
      </c>
      <c r="M352" s="13" t="s">
        <v>32</v>
      </c>
      <c r="N352" s="13" t="s">
        <v>32</v>
      </c>
      <c r="O352" s="13" t="s">
        <v>32</v>
      </c>
      <c r="P352" s="13" t="s">
        <v>32</v>
      </c>
      <c r="Q352" s="13" t="s">
        <v>32</v>
      </c>
      <c r="R352" s="13" t="s">
        <v>32</v>
      </c>
      <c r="S352" s="13" t="s">
        <v>32</v>
      </c>
      <c r="T352" s="13" t="s">
        <v>32</v>
      </c>
      <c r="U352" s="50" t="s">
        <v>32</v>
      </c>
      <c r="V352" s="13" t="n">
        <v>0</v>
      </c>
      <c r="W352" s="13" t="n">
        <v>0</v>
      </c>
      <c r="X352" s="13" t="n">
        <v>5</v>
      </c>
      <c r="Y352" s="13" t="n">
        <v>5</v>
      </c>
      <c r="Z352" s="13" t="n">
        <v>5</v>
      </c>
      <c r="AA352" s="13" t="n">
        <v>5</v>
      </c>
      <c r="AB352" s="13" t="n">
        <v>5</v>
      </c>
      <c r="AC352" s="13" t="s">
        <v>32</v>
      </c>
      <c r="AD352" s="13" t="n">
        <v>5</v>
      </c>
      <c r="AE352" s="13" t="s">
        <v>32</v>
      </c>
      <c r="AF352" s="13" t="s">
        <v>32</v>
      </c>
      <c r="AG352" s="13" t="s">
        <v>32</v>
      </c>
      <c r="AH352" s="13" t="s">
        <v>32</v>
      </c>
      <c r="AI352" s="13" t="s">
        <v>32</v>
      </c>
      <c r="AJ352" s="13" t="s">
        <v>32</v>
      </c>
      <c r="AK352" s="13" t="s">
        <v>32</v>
      </c>
      <c r="AL352" s="13" t="s">
        <v>32</v>
      </c>
      <c r="AM352" s="13" t="s">
        <v>32</v>
      </c>
      <c r="AN352" s="13" t="s">
        <v>32</v>
      </c>
      <c r="AO352" s="13" t="s">
        <v>32</v>
      </c>
      <c r="AP352" s="13" t="s">
        <v>32</v>
      </c>
      <c r="AQ352" s="13" t="s">
        <v>32</v>
      </c>
      <c r="AR352" s="13" t="s">
        <v>32</v>
      </c>
      <c r="AS352" s="13" t="s">
        <v>32</v>
      </c>
      <c r="AT352" s="13" t="s">
        <v>32</v>
      </c>
      <c r="AU352" s="13" t="s">
        <v>32</v>
      </c>
      <c r="AV352" s="13" t="s">
        <v>32</v>
      </c>
      <c r="AW352" s="13" t="s">
        <v>32</v>
      </c>
      <c r="AX352" s="13" t="s">
        <v>32</v>
      </c>
      <c r="AY352" s="13" t="s">
        <v>32</v>
      </c>
      <c r="AZ352" s="13" t="s">
        <v>32</v>
      </c>
      <c r="BA352" s="13" t="s">
        <v>32</v>
      </c>
      <c r="BB352" s="13" t="s">
        <v>32</v>
      </c>
      <c r="BC352" s="13" t="s">
        <v>32</v>
      </c>
      <c r="BD352" s="13" t="s">
        <v>32</v>
      </c>
      <c r="BE352" s="13" t="s">
        <v>32</v>
      </c>
      <c r="BF352" s="13" t="s">
        <v>32</v>
      </c>
      <c r="BG352" s="13" t="s">
        <v>32</v>
      </c>
      <c r="BH352" s="13" t="s">
        <v>32</v>
      </c>
      <c r="BI352" s="13" t="s">
        <v>32</v>
      </c>
      <c r="BJ352" s="13" t="s">
        <v>32</v>
      </c>
      <c r="BK352" s="13" t="s">
        <v>32</v>
      </c>
      <c r="BL352" s="13" t="s">
        <v>32</v>
      </c>
      <c r="BM352" s="17" t="n">
        <f aca="false">SUM(V352:BL352)</f>
        <v>30</v>
      </c>
      <c r="BN352" s="17" t="n">
        <f aca="false">IF(BM352&lt;1,0,(SUM(V352:BL352))/((43-(COUNTIF(V352:BL352,"N/A")))))</f>
        <v>3.75</v>
      </c>
    </row>
    <row r="353" customFormat="false" ht="12.75" hidden="false" customHeight="false" outlineLevel="0" collapsed="false">
      <c r="A353" s="15" t="s">
        <v>1121</v>
      </c>
      <c r="B353" s="93" t="n">
        <v>43420</v>
      </c>
      <c r="C353" s="13" t="s">
        <v>1734</v>
      </c>
      <c r="D353" s="13" t="s">
        <v>1593</v>
      </c>
      <c r="E353" s="13" t="s">
        <v>1593</v>
      </c>
      <c r="F353" s="17" t="s">
        <v>1593</v>
      </c>
      <c r="G353" s="17" t="s">
        <v>1593</v>
      </c>
      <c r="H353" s="17" t="s">
        <v>32</v>
      </c>
      <c r="I353" s="17" t="s">
        <v>32</v>
      </c>
      <c r="J353" s="17" t="s">
        <v>32</v>
      </c>
      <c r="K353" s="17" t="s">
        <v>32</v>
      </c>
      <c r="L353" s="17" t="s">
        <v>32</v>
      </c>
      <c r="M353" s="17" t="s">
        <v>32</v>
      </c>
      <c r="N353" s="17" t="s">
        <v>32</v>
      </c>
      <c r="O353" s="17" t="s">
        <v>32</v>
      </c>
      <c r="P353" s="17" t="s">
        <v>32</v>
      </c>
      <c r="Q353" s="17" t="s">
        <v>32</v>
      </c>
      <c r="R353" s="17" t="s">
        <v>32</v>
      </c>
      <c r="S353" s="17" t="s">
        <v>32</v>
      </c>
      <c r="T353" s="17" t="s">
        <v>32</v>
      </c>
      <c r="U353" s="51" t="s">
        <v>32</v>
      </c>
      <c r="V353" s="13" t="n">
        <v>0</v>
      </c>
      <c r="W353" s="13" t="n">
        <v>4</v>
      </c>
      <c r="X353" s="13" t="n">
        <v>5</v>
      </c>
      <c r="Y353" s="13" t="n">
        <v>5</v>
      </c>
      <c r="Z353" s="13" t="n">
        <v>5</v>
      </c>
      <c r="AA353" s="13" t="s">
        <v>32</v>
      </c>
      <c r="AB353" s="13" t="s">
        <v>32</v>
      </c>
      <c r="AC353" s="13" t="s">
        <v>32</v>
      </c>
      <c r="AD353" s="13" t="s">
        <v>32</v>
      </c>
      <c r="AE353" s="13" t="s">
        <v>32</v>
      </c>
      <c r="AF353" s="13" t="s">
        <v>32</v>
      </c>
      <c r="AG353" s="13" t="s">
        <v>32</v>
      </c>
      <c r="AH353" s="13" t="s">
        <v>32</v>
      </c>
      <c r="AI353" s="13" t="s">
        <v>32</v>
      </c>
      <c r="AJ353" s="13" t="s">
        <v>32</v>
      </c>
      <c r="AK353" s="13" t="s">
        <v>32</v>
      </c>
      <c r="AL353" s="13" t="s">
        <v>32</v>
      </c>
      <c r="AM353" s="13" t="s">
        <v>32</v>
      </c>
      <c r="AN353" s="13" t="s">
        <v>32</v>
      </c>
      <c r="AO353" s="13" t="s">
        <v>32</v>
      </c>
      <c r="AP353" s="13" t="s">
        <v>32</v>
      </c>
      <c r="AQ353" s="13" t="s">
        <v>32</v>
      </c>
      <c r="AR353" s="13" t="s">
        <v>32</v>
      </c>
      <c r="AS353" s="13" t="s">
        <v>32</v>
      </c>
      <c r="AT353" s="13" t="s">
        <v>32</v>
      </c>
      <c r="AU353" s="13" t="s">
        <v>32</v>
      </c>
      <c r="AV353" s="13" t="s">
        <v>32</v>
      </c>
      <c r="AW353" s="13" t="s">
        <v>32</v>
      </c>
      <c r="AX353" s="13" t="s">
        <v>32</v>
      </c>
      <c r="AY353" s="13" t="s">
        <v>32</v>
      </c>
      <c r="AZ353" s="13" t="s">
        <v>32</v>
      </c>
      <c r="BA353" s="13" t="s">
        <v>32</v>
      </c>
      <c r="BB353" s="13" t="s">
        <v>32</v>
      </c>
      <c r="BC353" s="13" t="s">
        <v>32</v>
      </c>
      <c r="BD353" s="13" t="s">
        <v>32</v>
      </c>
      <c r="BE353" s="13" t="s">
        <v>32</v>
      </c>
      <c r="BF353" s="13" t="s">
        <v>32</v>
      </c>
      <c r="BG353" s="13" t="s">
        <v>32</v>
      </c>
      <c r="BH353" s="13" t="s">
        <v>32</v>
      </c>
      <c r="BI353" s="13" t="s">
        <v>32</v>
      </c>
      <c r="BJ353" s="13" t="s">
        <v>32</v>
      </c>
      <c r="BK353" s="13" t="s">
        <v>32</v>
      </c>
      <c r="BL353" s="13" t="s">
        <v>32</v>
      </c>
      <c r="BM353" s="17" t="n">
        <f aca="false">SUM(V353:BL353)</f>
        <v>19</v>
      </c>
      <c r="BN353" s="17" t="n">
        <f aca="false">IF(BM353&lt;1,0,(SUM(V353:BL353))/((43-(COUNTIF(V353:BL353,"N/A")))))</f>
        <v>3.8</v>
      </c>
    </row>
    <row r="354" customFormat="false" ht="12.75" hidden="false" customHeight="false" outlineLevel="0" collapsed="false">
      <c r="A354" s="15" t="s">
        <v>1123</v>
      </c>
      <c r="B354" s="13"/>
      <c r="C354" s="13"/>
      <c r="D354" s="13"/>
      <c r="E354" s="13"/>
      <c r="F354" s="17"/>
      <c r="G354" s="17"/>
      <c r="H354" s="17"/>
      <c r="I354" s="17"/>
      <c r="J354" s="17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50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N354" s="17" t="n">
        <f aca="false">IF(BM354&lt;1,0,(SUM(V354:BL354))/((43-(COUNTIF(V354:BL354,"N/A")))))</f>
        <v>0</v>
      </c>
    </row>
    <row r="355" customFormat="false" ht="12.75" hidden="false" customHeight="false" outlineLevel="0" collapsed="false">
      <c r="A355" s="15" t="s">
        <v>1125</v>
      </c>
      <c r="B355" s="13"/>
      <c r="C355" s="13"/>
      <c r="D355" s="13"/>
      <c r="E355" s="13"/>
      <c r="F355" s="17"/>
      <c r="G355" s="17"/>
      <c r="H355" s="17"/>
      <c r="I355" s="17"/>
      <c r="J355" s="17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50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N355" s="17" t="n">
        <f aca="false">IF(BM355&lt;1,0,(SUM(V355:BL355))/((43-(COUNTIF(V355:BL355,"N/A")))))</f>
        <v>0</v>
      </c>
    </row>
    <row r="356" customFormat="false" ht="12.75" hidden="false" customHeight="false" outlineLevel="0" collapsed="false">
      <c r="A356" s="15" t="s">
        <v>1127</v>
      </c>
      <c r="B356" s="13"/>
      <c r="C356" s="13"/>
      <c r="D356" s="13"/>
      <c r="E356" s="13"/>
      <c r="F356" s="17"/>
      <c r="G356" s="17"/>
      <c r="H356" s="17"/>
      <c r="I356" s="17"/>
      <c r="J356" s="17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50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N356" s="17" t="n">
        <f aca="false">IF(BM356&lt;1,0,(SUM(V356:BL356))/((43-(COUNTIF(V356:BL356,"N/A")))))</f>
        <v>0</v>
      </c>
    </row>
    <row r="357" customFormat="false" ht="12.75" hidden="false" customHeight="false" outlineLevel="0" collapsed="false">
      <c r="A357" s="15" t="s">
        <v>1129</v>
      </c>
      <c r="B357" s="13"/>
      <c r="C357" s="13"/>
      <c r="D357" s="13"/>
      <c r="E357" s="13"/>
      <c r="F357" s="17"/>
      <c r="G357" s="17"/>
      <c r="H357" s="17"/>
      <c r="I357" s="17"/>
      <c r="J357" s="17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50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N357" s="17" t="n">
        <f aca="false">IF(BM357&lt;1,0,(SUM(V357:BL357))/((43-(COUNTIF(V357:BL357,"N/A")))))</f>
        <v>0</v>
      </c>
    </row>
    <row r="358" customFormat="false" ht="12.75" hidden="false" customHeight="false" outlineLevel="0" collapsed="false">
      <c r="A358" s="15" t="s">
        <v>1131</v>
      </c>
      <c r="B358" s="13"/>
      <c r="C358" s="13"/>
      <c r="D358" s="13"/>
      <c r="E358" s="13"/>
      <c r="F358" s="17"/>
      <c r="G358" s="17"/>
      <c r="H358" s="17"/>
      <c r="I358" s="17"/>
      <c r="J358" s="17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50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N358" s="17" t="n">
        <f aca="false">IF(BM358&lt;1,0,(SUM(V358:BL358))/((43-(COUNTIF(V358:BL358,"N/A")))))</f>
        <v>0</v>
      </c>
    </row>
    <row r="359" customFormat="false" ht="12.75" hidden="false" customHeight="false" outlineLevel="0" collapsed="false">
      <c r="A359" s="15" t="s">
        <v>1133</v>
      </c>
      <c r="B359" s="13"/>
      <c r="C359" s="13"/>
      <c r="D359" s="13"/>
      <c r="E359" s="13"/>
      <c r="F359" s="17"/>
      <c r="G359" s="17"/>
      <c r="H359" s="17"/>
      <c r="I359" s="17"/>
      <c r="J359" s="17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50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N359" s="17" t="n">
        <f aca="false">IF(BM359&lt;1,0,(SUM(V359:BL359))/((43-(COUNTIF(V359:BL359,"N/A")))))</f>
        <v>0</v>
      </c>
    </row>
    <row r="360" customFormat="false" ht="12.75" hidden="false" customHeight="false" outlineLevel="0" collapsed="false">
      <c r="A360" s="15" t="s">
        <v>1135</v>
      </c>
      <c r="B360" s="13"/>
      <c r="C360" s="13"/>
      <c r="D360" s="13"/>
      <c r="E360" s="13"/>
      <c r="F360" s="17"/>
      <c r="G360" s="17"/>
      <c r="H360" s="17"/>
      <c r="I360" s="17"/>
      <c r="J360" s="17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50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N360" s="17" t="n">
        <f aca="false">IF(BM360&lt;1,0,(SUM(V360:BL360))/((43-(COUNTIF(V360:BL360,"N/A")))))</f>
        <v>0</v>
      </c>
    </row>
    <row r="361" customFormat="false" ht="12.75" hidden="false" customHeight="false" outlineLevel="0" collapsed="false">
      <c r="A361" s="15" t="s">
        <v>1137</v>
      </c>
      <c r="B361" s="13"/>
      <c r="C361" s="13"/>
      <c r="D361" s="13"/>
      <c r="E361" s="13"/>
      <c r="F361" s="17"/>
      <c r="G361" s="17"/>
      <c r="H361" s="17"/>
      <c r="I361" s="17"/>
      <c r="J361" s="17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50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N361" s="17" t="n">
        <f aca="false">IF(BM361&lt;1,0,(SUM(V361:BL361))/((43-(COUNTIF(V361:BL361,"N/A")))))</f>
        <v>0</v>
      </c>
    </row>
    <row r="362" customFormat="false" ht="12.75" hidden="false" customHeight="false" outlineLevel="0" collapsed="false">
      <c r="A362" s="15" t="s">
        <v>1139</v>
      </c>
      <c r="B362" s="13"/>
      <c r="C362" s="13"/>
      <c r="D362" s="13"/>
      <c r="E362" s="13"/>
      <c r="F362" s="17"/>
      <c r="G362" s="17"/>
      <c r="H362" s="17"/>
      <c r="I362" s="17"/>
      <c r="J362" s="17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50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N362" s="17" t="n">
        <f aca="false">IF(BM362&lt;1,0,(SUM(V362:BL362))/((43-(COUNTIF(V362:BL362,"N/A")))))</f>
        <v>0</v>
      </c>
    </row>
    <row r="363" customFormat="false" ht="12.75" hidden="false" customHeight="false" outlineLevel="0" collapsed="false">
      <c r="A363" s="15" t="s">
        <v>1141</v>
      </c>
      <c r="B363" s="13"/>
      <c r="C363" s="13"/>
      <c r="D363" s="13"/>
      <c r="E363" s="13"/>
      <c r="F363" s="17"/>
      <c r="G363" s="17"/>
      <c r="H363" s="17"/>
      <c r="I363" s="17"/>
      <c r="J363" s="17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50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N363" s="17" t="n">
        <f aca="false">IF(BM363&lt;1,0,(SUM(V363:BL363))/((43-(COUNTIF(V363:BL363,"N/A")))))</f>
        <v>0</v>
      </c>
    </row>
    <row r="364" customFormat="false" ht="12.75" hidden="false" customHeight="false" outlineLevel="0" collapsed="false">
      <c r="A364" s="15" t="s">
        <v>1143</v>
      </c>
      <c r="B364" s="13"/>
      <c r="C364" s="13"/>
      <c r="D364" s="13"/>
      <c r="E364" s="13"/>
      <c r="F364" s="17"/>
      <c r="G364" s="17"/>
      <c r="H364" s="17"/>
      <c r="I364" s="17"/>
      <c r="J364" s="17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50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N364" s="17" t="n">
        <f aca="false">IF(BM364&lt;1,0,(SUM(V364:BL364))/((43-(COUNTIF(V364:BL364,"N/A")))))</f>
        <v>0</v>
      </c>
    </row>
    <row r="365" customFormat="false" ht="12.75" hidden="false" customHeight="false" outlineLevel="0" collapsed="false">
      <c r="A365" s="15" t="s">
        <v>1145</v>
      </c>
      <c r="B365" s="13"/>
      <c r="C365" s="13"/>
      <c r="D365" s="13"/>
      <c r="E365" s="13"/>
      <c r="F365" s="17"/>
      <c r="G365" s="17"/>
      <c r="H365" s="17"/>
      <c r="I365" s="17"/>
      <c r="J365" s="17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50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N365" s="17" t="n">
        <f aca="false">IF(BM365&lt;1,0,(SUM(V365:BL365))/((43-(COUNTIF(V365:BL365,"N/A")))))</f>
        <v>0</v>
      </c>
    </row>
    <row r="366" customFormat="false" ht="12.75" hidden="false" customHeight="false" outlineLevel="0" collapsed="false">
      <c r="A366" s="15" t="s">
        <v>1147</v>
      </c>
      <c r="B366" s="13"/>
      <c r="C366" s="13"/>
      <c r="D366" s="13"/>
      <c r="E366" s="13"/>
      <c r="F366" s="17"/>
      <c r="G366" s="17"/>
      <c r="H366" s="17"/>
      <c r="I366" s="17"/>
      <c r="J366" s="17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50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N366" s="17" t="n">
        <f aca="false">IF(BM366&lt;1,0,(SUM(V366:BL366))/((43-(COUNTIF(V366:BL366,"N/A")))))</f>
        <v>0</v>
      </c>
    </row>
    <row r="367" customFormat="false" ht="12.75" hidden="false" customHeight="false" outlineLevel="0" collapsed="false">
      <c r="A367" s="15" t="s">
        <v>1149</v>
      </c>
      <c r="B367" s="13"/>
      <c r="C367" s="13"/>
      <c r="D367" s="13"/>
      <c r="E367" s="13"/>
      <c r="F367" s="17"/>
      <c r="G367" s="17"/>
      <c r="H367" s="17"/>
      <c r="I367" s="17"/>
      <c r="J367" s="17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50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N367" s="17" t="n">
        <f aca="false">IF(BM367&lt;1,0,(SUM(V367:BL367))/((43-(COUNTIF(V367:BL367,"N/A")))))</f>
        <v>0</v>
      </c>
    </row>
    <row r="368" customFormat="false" ht="12.75" hidden="false" customHeight="false" outlineLevel="0" collapsed="false">
      <c r="A368" s="15" t="s">
        <v>1151</v>
      </c>
      <c r="B368" s="13"/>
      <c r="C368" s="13"/>
      <c r="D368" s="13"/>
      <c r="E368" s="13"/>
      <c r="F368" s="17"/>
      <c r="G368" s="17"/>
      <c r="H368" s="17"/>
      <c r="I368" s="17"/>
      <c r="J368" s="17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50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N368" s="17" t="n">
        <f aca="false">IF(BM368&lt;1,0,(SUM(V368:BL368))/((43-(COUNTIF(V368:BL368,"N/A")))))</f>
        <v>0</v>
      </c>
    </row>
    <row r="369" customFormat="false" ht="12.75" hidden="false" customHeight="false" outlineLevel="0" collapsed="false">
      <c r="A369" s="15" t="s">
        <v>1153</v>
      </c>
      <c r="B369" s="13"/>
      <c r="C369" s="13"/>
      <c r="D369" s="13"/>
      <c r="E369" s="13"/>
      <c r="F369" s="17"/>
      <c r="G369" s="17"/>
      <c r="H369" s="17"/>
      <c r="I369" s="17"/>
      <c r="J369" s="17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50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N369" s="17" t="n">
        <f aca="false">IF(BM369&lt;1,0,(SUM(V369:BL369))/((43-(COUNTIF(V369:BL369,"N/A")))))</f>
        <v>0</v>
      </c>
    </row>
    <row r="370" customFormat="false" ht="12.75" hidden="false" customHeight="false" outlineLevel="0" collapsed="false">
      <c r="A370" s="15" t="s">
        <v>1155</v>
      </c>
      <c r="B370" s="13"/>
      <c r="C370" s="13"/>
      <c r="D370" s="13"/>
      <c r="E370" s="13"/>
      <c r="F370" s="17"/>
      <c r="G370" s="17"/>
      <c r="H370" s="17"/>
      <c r="I370" s="17"/>
      <c r="J370" s="17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50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N370" s="17" t="n">
        <f aca="false">IF(BM370&lt;1,0,(SUM(V370:BL370))/((43-(COUNTIF(V370:BL370,"N/A")))))</f>
        <v>0</v>
      </c>
    </row>
    <row r="371" customFormat="false" ht="12.75" hidden="false" customHeight="false" outlineLevel="0" collapsed="false">
      <c r="A371" s="15" t="s">
        <v>1157</v>
      </c>
      <c r="B371" s="13"/>
      <c r="C371" s="13"/>
      <c r="D371" s="13"/>
      <c r="E371" s="13"/>
      <c r="F371" s="17"/>
      <c r="G371" s="17"/>
      <c r="H371" s="17"/>
      <c r="I371" s="17"/>
      <c r="J371" s="17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50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N371" s="17" t="n">
        <f aca="false">IF(BM371&lt;1,0,(SUM(V371:BL371))/((43-(COUNTIF(V371:BL371,"N/A")))))</f>
        <v>0</v>
      </c>
    </row>
    <row r="372" customFormat="false" ht="12.75" hidden="false" customHeight="false" outlineLevel="0" collapsed="false">
      <c r="A372" s="15" t="s">
        <v>1159</v>
      </c>
      <c r="B372" s="13"/>
      <c r="C372" s="13"/>
      <c r="D372" s="13"/>
      <c r="E372" s="13"/>
      <c r="F372" s="17"/>
      <c r="G372" s="17"/>
      <c r="H372" s="17"/>
      <c r="I372" s="17"/>
      <c r="J372" s="17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50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N372" s="17" t="n">
        <f aca="false">IF(BM372&lt;1,0,(SUM(V372:BL372))/((43-(COUNTIF(V372:BL372,"N/A")))))</f>
        <v>0</v>
      </c>
    </row>
    <row r="373" customFormat="false" ht="12.75" hidden="false" customHeight="false" outlineLevel="0" collapsed="false">
      <c r="A373" s="15" t="s">
        <v>1161</v>
      </c>
      <c r="B373" s="13"/>
      <c r="C373" s="13"/>
      <c r="D373" s="13"/>
      <c r="E373" s="13"/>
      <c r="F373" s="17"/>
      <c r="G373" s="17"/>
      <c r="H373" s="17"/>
      <c r="I373" s="17"/>
      <c r="J373" s="17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50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N373" s="17" t="n">
        <f aca="false">IF(BM373&lt;1,0,(SUM(V373:BL373))/((43-(COUNTIF(V373:BL373,"N/A")))))</f>
        <v>0</v>
      </c>
    </row>
    <row r="374" customFormat="false" ht="12.75" hidden="false" customHeight="false" outlineLevel="0" collapsed="false">
      <c r="A374" s="15" t="s">
        <v>1163</v>
      </c>
      <c r="B374" s="13"/>
      <c r="C374" s="13"/>
      <c r="D374" s="13"/>
      <c r="E374" s="13"/>
      <c r="F374" s="17"/>
      <c r="G374" s="17"/>
      <c r="H374" s="17"/>
      <c r="I374" s="17"/>
      <c r="J374" s="17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50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N374" s="17" t="n">
        <f aca="false">IF(BM374&lt;1,0,(SUM(V374:BL374))/((43-(COUNTIF(V374:BL374,"N/A")))))</f>
        <v>0</v>
      </c>
    </row>
    <row r="375" customFormat="false" ht="12.75" hidden="false" customHeight="false" outlineLevel="0" collapsed="false">
      <c r="A375" s="15" t="s">
        <v>1165</v>
      </c>
      <c r="B375" s="13"/>
      <c r="C375" s="13"/>
      <c r="D375" s="13"/>
      <c r="E375" s="13"/>
      <c r="F375" s="17"/>
      <c r="G375" s="17"/>
      <c r="H375" s="17"/>
      <c r="I375" s="17"/>
      <c r="J375" s="17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50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N375" s="17" t="n">
        <f aca="false">IF(BM375&lt;1,0,(SUM(V375:BL375))/((43-(COUNTIF(V375:BL375,"N/A")))))</f>
        <v>0</v>
      </c>
    </row>
    <row r="376" customFormat="false" ht="12.75" hidden="false" customHeight="false" outlineLevel="0" collapsed="false">
      <c r="A376" s="15" t="s">
        <v>1167</v>
      </c>
      <c r="B376" s="13"/>
      <c r="C376" s="13"/>
      <c r="D376" s="13"/>
      <c r="E376" s="13"/>
      <c r="F376" s="17"/>
      <c r="G376" s="17"/>
      <c r="H376" s="17"/>
      <c r="I376" s="17"/>
      <c r="J376" s="17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50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N376" s="17" t="n">
        <f aca="false">IF(BM376&lt;1,0,(SUM(V376:BL376))/((43-(COUNTIF(V376:BL376,"N/A")))))</f>
        <v>0</v>
      </c>
    </row>
    <row r="377" customFormat="false" ht="12.75" hidden="false" customHeight="false" outlineLevel="0" collapsed="false">
      <c r="A377" s="15" t="s">
        <v>1169</v>
      </c>
      <c r="B377" s="13"/>
      <c r="C377" s="13"/>
      <c r="D377" s="13"/>
      <c r="E377" s="13"/>
      <c r="F377" s="17"/>
      <c r="G377" s="17"/>
      <c r="H377" s="17"/>
      <c r="I377" s="17"/>
      <c r="J377" s="17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50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N377" s="17" t="n">
        <f aca="false">IF(BM377&lt;1,0,(SUM(V377:BL377))/((43-(COUNTIF(V377:BL377,"N/A")))))</f>
        <v>0</v>
      </c>
    </row>
    <row r="378" customFormat="false" ht="12.75" hidden="false" customHeight="false" outlineLevel="0" collapsed="false">
      <c r="A378" s="15" t="s">
        <v>1171</v>
      </c>
      <c r="B378" s="13"/>
      <c r="C378" s="13"/>
      <c r="D378" s="13"/>
      <c r="E378" s="13"/>
      <c r="F378" s="17"/>
      <c r="G378" s="17"/>
      <c r="H378" s="17"/>
      <c r="I378" s="17"/>
      <c r="J378" s="17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50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N378" s="17" t="n">
        <f aca="false">IF(BM378&lt;1,0,(SUM(V378:BL378))/((43-(COUNTIF(V378:BL378,"N/A")))))</f>
        <v>0</v>
      </c>
    </row>
    <row r="379" customFormat="false" ht="12.75" hidden="false" customHeight="false" outlineLevel="0" collapsed="false">
      <c r="A379" s="15" t="s">
        <v>1173</v>
      </c>
      <c r="B379" s="13"/>
      <c r="C379" s="13"/>
      <c r="D379" s="13"/>
      <c r="E379" s="13"/>
      <c r="F379" s="17"/>
      <c r="G379" s="17"/>
      <c r="H379" s="17"/>
      <c r="I379" s="17"/>
      <c r="J379" s="17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50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N379" s="17" t="n">
        <f aca="false">IF(BM379&lt;1,0,(SUM(V379:BL379))/((43-(COUNTIF(V379:BL379,"N/A")))))</f>
        <v>0</v>
      </c>
    </row>
    <row r="380" customFormat="false" ht="12.75" hidden="false" customHeight="false" outlineLevel="0" collapsed="false">
      <c r="A380" s="41"/>
      <c r="B380" s="18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7"/>
      <c r="S380" s="17"/>
      <c r="T380" s="17"/>
      <c r="U380" s="51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</row>
    <row r="381" customFormat="false" ht="12.75" hidden="false" customHeight="false" outlineLevel="0" collapsed="false">
      <c r="A381" s="41"/>
      <c r="B381" s="18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7"/>
      <c r="S381" s="17"/>
      <c r="T381" s="17"/>
      <c r="U381" s="51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</row>
    <row r="382" customFormat="false" ht="12.75" hidden="false" customHeight="false" outlineLevel="0" collapsed="false">
      <c r="A382" s="41"/>
      <c r="B382" s="18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7"/>
      <c r="S382" s="17"/>
      <c r="T382" s="17"/>
      <c r="U382" s="51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</row>
    <row r="383" customFormat="false" ht="12.75" hidden="false" customHeight="false" outlineLevel="0" collapsed="false">
      <c r="A383" s="41"/>
      <c r="B383" s="18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7"/>
      <c r="S383" s="17"/>
      <c r="T383" s="17"/>
      <c r="U383" s="51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</row>
    <row r="384" customFormat="false" ht="12.75" hidden="false" customHeight="false" outlineLevel="0" collapsed="false">
      <c r="A384" s="41"/>
      <c r="B384" s="18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7"/>
      <c r="S384" s="17"/>
      <c r="T384" s="17"/>
      <c r="U384" s="51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</row>
    <row r="385" customFormat="false" ht="12.75" hidden="false" customHeight="false" outlineLevel="0" collapsed="false">
      <c r="A385" s="41"/>
      <c r="B385" s="18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7"/>
      <c r="S385" s="17"/>
      <c r="T385" s="17"/>
      <c r="U385" s="51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</row>
    <row r="386" customFormat="false" ht="12.75" hidden="false" customHeight="false" outlineLevel="0" collapsed="false">
      <c r="A386" s="41"/>
      <c r="B386" s="18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7"/>
      <c r="S386" s="17"/>
      <c r="T386" s="17"/>
      <c r="U386" s="51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</row>
    <row r="387" customFormat="false" ht="12.75" hidden="false" customHeight="false" outlineLevel="0" collapsed="false">
      <c r="A387" s="41"/>
      <c r="B387" s="18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7"/>
      <c r="S387" s="17"/>
      <c r="T387" s="17"/>
      <c r="U387" s="51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</row>
    <row r="388" customFormat="false" ht="12.75" hidden="false" customHeight="false" outlineLevel="0" collapsed="false">
      <c r="A388" s="41"/>
      <c r="B388" s="18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7"/>
      <c r="S388" s="17"/>
      <c r="T388" s="17"/>
      <c r="U388" s="51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</row>
    <row r="389" customFormat="false" ht="12.75" hidden="false" customHeight="false" outlineLevel="0" collapsed="false">
      <c r="A389" s="41"/>
      <c r="B389" s="18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7"/>
      <c r="S389" s="17"/>
      <c r="T389" s="17"/>
      <c r="U389" s="51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</row>
    <row r="390" customFormat="false" ht="12.75" hidden="false" customHeight="false" outlineLevel="0" collapsed="false">
      <c r="A390" s="41"/>
      <c r="B390" s="18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7"/>
      <c r="S390" s="17"/>
      <c r="T390" s="17"/>
      <c r="U390" s="51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</row>
    <row r="391" customFormat="false" ht="12.75" hidden="false" customHeight="false" outlineLevel="0" collapsed="false">
      <c r="A391" s="41"/>
      <c r="B391" s="18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7"/>
      <c r="S391" s="17"/>
      <c r="T391" s="17"/>
      <c r="U391" s="51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</row>
    <row r="392" customFormat="false" ht="12.75" hidden="false" customHeight="false" outlineLevel="0" collapsed="false">
      <c r="A392" s="41"/>
      <c r="B392" s="18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7"/>
      <c r="S392" s="17"/>
      <c r="T392" s="17"/>
      <c r="U392" s="51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</row>
    <row r="393" customFormat="false" ht="12.75" hidden="false" customHeight="false" outlineLevel="0" collapsed="false">
      <c r="A393" s="41"/>
      <c r="B393" s="18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7"/>
      <c r="S393" s="17"/>
      <c r="T393" s="17"/>
      <c r="U393" s="51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</row>
    <row r="394" customFormat="false" ht="12.75" hidden="false" customHeight="false" outlineLevel="0" collapsed="false">
      <c r="A394" s="41"/>
      <c r="B394" s="18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7"/>
      <c r="S394" s="17"/>
      <c r="T394" s="17"/>
      <c r="U394" s="51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</row>
    <row r="395" customFormat="false" ht="12.75" hidden="false" customHeight="false" outlineLevel="0" collapsed="false">
      <c r="A395" s="41"/>
      <c r="B395" s="18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7"/>
      <c r="S395" s="17"/>
      <c r="T395" s="17"/>
      <c r="U395" s="51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</row>
    <row r="396" customFormat="false" ht="12.75" hidden="false" customHeight="false" outlineLevel="0" collapsed="false">
      <c r="A396" s="41"/>
      <c r="B396" s="18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7"/>
      <c r="S396" s="17"/>
      <c r="T396" s="17"/>
      <c r="U396" s="51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</row>
    <row r="397" customFormat="false" ht="12.75" hidden="false" customHeight="false" outlineLevel="0" collapsed="false">
      <c r="A397" s="41"/>
      <c r="B397" s="18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7"/>
      <c r="S397" s="17"/>
      <c r="T397" s="17"/>
      <c r="U397" s="51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</row>
    <row r="398" customFormat="false" ht="12.75" hidden="false" customHeight="false" outlineLevel="0" collapsed="false">
      <c r="A398" s="41"/>
      <c r="B398" s="18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7"/>
      <c r="S398" s="17"/>
      <c r="T398" s="17"/>
      <c r="U398" s="51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</row>
    <row r="399" customFormat="false" ht="12.75" hidden="false" customHeight="false" outlineLevel="0" collapsed="false">
      <c r="A399" s="41"/>
      <c r="B399" s="18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7"/>
      <c r="S399" s="17"/>
      <c r="T399" s="17"/>
      <c r="U399" s="51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</row>
    <row r="400" customFormat="false" ht="12.75" hidden="false" customHeight="false" outlineLevel="0" collapsed="false">
      <c r="A400" s="41"/>
      <c r="B400" s="18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7"/>
      <c r="S400" s="17"/>
      <c r="T400" s="17"/>
      <c r="U400" s="51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</row>
    <row r="401" customFormat="false" ht="12.75" hidden="false" customHeight="false" outlineLevel="0" collapsed="false">
      <c r="A401" s="41"/>
      <c r="B401" s="18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7"/>
      <c r="S401" s="17"/>
      <c r="T401" s="17"/>
      <c r="U401" s="51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</row>
    <row r="402" customFormat="false" ht="12.75" hidden="false" customHeight="false" outlineLevel="0" collapsed="false">
      <c r="A402" s="41"/>
      <c r="B402" s="18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7"/>
      <c r="S402" s="17"/>
      <c r="T402" s="17"/>
      <c r="U402" s="51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</row>
    <row r="403" customFormat="false" ht="12.75" hidden="false" customHeight="false" outlineLevel="0" collapsed="false">
      <c r="A403" s="41"/>
      <c r="B403" s="18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7"/>
      <c r="S403" s="17"/>
      <c r="T403" s="17"/>
      <c r="U403" s="51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</row>
    <row r="404" customFormat="false" ht="12.75" hidden="false" customHeight="false" outlineLevel="0" collapsed="false">
      <c r="A404" s="41"/>
      <c r="B404" s="18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7"/>
      <c r="S404" s="17"/>
      <c r="T404" s="17"/>
      <c r="U404" s="51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</row>
    <row r="405" customFormat="false" ht="12.75" hidden="false" customHeight="false" outlineLevel="0" collapsed="false">
      <c r="A405" s="41"/>
      <c r="B405" s="18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7"/>
      <c r="S405" s="17"/>
      <c r="T405" s="17"/>
      <c r="U405" s="51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</row>
    <row r="406" customFormat="false" ht="12.75" hidden="false" customHeight="false" outlineLevel="0" collapsed="false">
      <c r="A406" s="41"/>
      <c r="B406" s="18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7"/>
      <c r="S406" s="17"/>
      <c r="T406" s="17"/>
      <c r="U406" s="51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</row>
    <row r="407" customFormat="false" ht="12.75" hidden="false" customHeight="false" outlineLevel="0" collapsed="false">
      <c r="A407" s="41"/>
      <c r="B407" s="18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7"/>
      <c r="S407" s="17"/>
      <c r="T407" s="17"/>
      <c r="U407" s="51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</row>
    <row r="408" customFormat="false" ht="12.75" hidden="false" customHeight="false" outlineLevel="0" collapsed="false">
      <c r="A408" s="41"/>
      <c r="B408" s="18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7"/>
      <c r="S408" s="17"/>
      <c r="T408" s="17"/>
      <c r="U408" s="51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</row>
    <row r="409" customFormat="false" ht="12.75" hidden="false" customHeight="false" outlineLevel="0" collapsed="false">
      <c r="A409" s="41"/>
      <c r="B409" s="18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7"/>
      <c r="S409" s="17"/>
      <c r="T409" s="17"/>
      <c r="U409" s="51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</row>
    <row r="410" customFormat="false" ht="12.75" hidden="false" customHeight="false" outlineLevel="0" collapsed="false">
      <c r="A410" s="41"/>
      <c r="B410" s="18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7"/>
      <c r="S410" s="17"/>
      <c r="T410" s="17"/>
      <c r="U410" s="51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</row>
    <row r="411" customFormat="false" ht="12.75" hidden="false" customHeight="false" outlineLevel="0" collapsed="false">
      <c r="A411" s="41"/>
      <c r="B411" s="18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7"/>
      <c r="S411" s="17"/>
      <c r="T411" s="17"/>
      <c r="U411" s="51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</row>
    <row r="412" customFormat="false" ht="12.75" hidden="false" customHeight="false" outlineLevel="0" collapsed="false">
      <c r="A412" s="41"/>
      <c r="B412" s="18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7"/>
      <c r="S412" s="17"/>
      <c r="T412" s="17"/>
      <c r="U412" s="51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</row>
    <row r="413" customFormat="false" ht="12.75" hidden="false" customHeight="false" outlineLevel="0" collapsed="false">
      <c r="A413" s="41"/>
      <c r="B413" s="18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7"/>
      <c r="S413" s="17"/>
      <c r="T413" s="17"/>
      <c r="U413" s="51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</row>
    <row r="414" customFormat="false" ht="12.75" hidden="false" customHeight="false" outlineLevel="0" collapsed="false">
      <c r="A414" s="41"/>
      <c r="B414" s="18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7"/>
      <c r="S414" s="17"/>
      <c r="T414" s="17"/>
      <c r="U414" s="51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</row>
    <row r="415" customFormat="false" ht="12.75" hidden="false" customHeight="false" outlineLevel="0" collapsed="false">
      <c r="A415" s="41"/>
      <c r="B415" s="18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7"/>
      <c r="S415" s="17"/>
      <c r="T415" s="17"/>
      <c r="U415" s="51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</row>
    <row r="416" customFormat="false" ht="12.75" hidden="false" customHeight="false" outlineLevel="0" collapsed="false">
      <c r="A416" s="41"/>
      <c r="B416" s="18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7"/>
      <c r="S416" s="17"/>
      <c r="T416" s="17"/>
      <c r="U416" s="51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</row>
    <row r="417" customFormat="false" ht="12.75" hidden="false" customHeight="false" outlineLevel="0" collapsed="false">
      <c r="A417" s="41"/>
      <c r="B417" s="18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7"/>
      <c r="S417" s="17"/>
      <c r="T417" s="17"/>
      <c r="U417" s="51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</row>
    <row r="418" customFormat="false" ht="12.75" hidden="false" customHeight="false" outlineLevel="0" collapsed="false">
      <c r="A418" s="41"/>
      <c r="B418" s="18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7"/>
      <c r="S418" s="17"/>
      <c r="T418" s="17"/>
      <c r="U418" s="51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</row>
    <row r="419" customFormat="false" ht="12.75" hidden="false" customHeight="false" outlineLevel="0" collapsed="false">
      <c r="A419" s="41"/>
      <c r="B419" s="18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7"/>
      <c r="S419" s="17"/>
      <c r="T419" s="17"/>
      <c r="U419" s="51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</row>
    <row r="420" customFormat="false" ht="12.75" hidden="false" customHeight="false" outlineLevel="0" collapsed="false">
      <c r="A420" s="41"/>
      <c r="B420" s="18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7"/>
      <c r="S420" s="17"/>
      <c r="T420" s="17"/>
      <c r="U420" s="51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</row>
    <row r="421" customFormat="false" ht="12.75" hidden="false" customHeight="false" outlineLevel="0" collapsed="false">
      <c r="A421" s="41"/>
      <c r="B421" s="18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7"/>
      <c r="S421" s="17"/>
      <c r="T421" s="17"/>
      <c r="U421" s="51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</row>
    <row r="422" customFormat="false" ht="12.75" hidden="false" customHeight="false" outlineLevel="0" collapsed="false">
      <c r="A422" s="41"/>
      <c r="B422" s="18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7"/>
      <c r="S422" s="17"/>
      <c r="T422" s="17"/>
      <c r="U422" s="51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</row>
    <row r="423" customFormat="false" ht="12.75" hidden="false" customHeight="false" outlineLevel="0" collapsed="false">
      <c r="A423" s="41"/>
      <c r="B423" s="18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7"/>
      <c r="S423" s="17"/>
      <c r="T423" s="17"/>
      <c r="U423" s="51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</row>
    <row r="424" customFormat="false" ht="12.75" hidden="false" customHeight="false" outlineLevel="0" collapsed="false">
      <c r="A424" s="41"/>
      <c r="B424" s="18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7"/>
      <c r="S424" s="17"/>
      <c r="T424" s="17"/>
      <c r="U424" s="51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</row>
    <row r="425" customFormat="false" ht="12.75" hidden="false" customHeight="false" outlineLevel="0" collapsed="false">
      <c r="A425" s="41"/>
      <c r="B425" s="18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7"/>
      <c r="S425" s="17"/>
      <c r="T425" s="17"/>
      <c r="U425" s="51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</row>
    <row r="426" customFormat="false" ht="12.75" hidden="false" customHeight="false" outlineLevel="0" collapsed="false">
      <c r="A426" s="41"/>
      <c r="B426" s="18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7"/>
      <c r="S426" s="17"/>
      <c r="T426" s="17"/>
      <c r="U426" s="51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</row>
    <row r="427" customFormat="false" ht="12.75" hidden="false" customHeight="false" outlineLevel="0" collapsed="false">
      <c r="A427" s="41"/>
      <c r="B427" s="18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7"/>
      <c r="S427" s="17"/>
      <c r="T427" s="17"/>
      <c r="U427" s="51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</row>
    <row r="428" customFormat="false" ht="12.75" hidden="false" customHeight="false" outlineLevel="0" collapsed="false">
      <c r="A428" s="41"/>
      <c r="B428" s="18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7"/>
      <c r="S428" s="17"/>
      <c r="T428" s="17"/>
      <c r="U428" s="51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</row>
    <row r="429" customFormat="false" ht="12.75" hidden="false" customHeight="false" outlineLevel="0" collapsed="false">
      <c r="A429" s="41"/>
      <c r="B429" s="18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7"/>
      <c r="S429" s="17"/>
      <c r="T429" s="17"/>
      <c r="U429" s="51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</row>
    <row r="430" customFormat="false" ht="12.75" hidden="false" customHeight="false" outlineLevel="0" collapsed="false">
      <c r="A430" s="41"/>
      <c r="B430" s="18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7"/>
      <c r="S430" s="17"/>
      <c r="T430" s="17"/>
      <c r="U430" s="51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</row>
    <row r="431" customFormat="false" ht="12.75" hidden="false" customHeight="false" outlineLevel="0" collapsed="false">
      <c r="A431" s="41"/>
      <c r="B431" s="18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7"/>
      <c r="S431" s="17"/>
      <c r="T431" s="17"/>
      <c r="U431" s="51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</row>
    <row r="432" customFormat="false" ht="12.75" hidden="false" customHeight="false" outlineLevel="0" collapsed="false">
      <c r="A432" s="41"/>
      <c r="B432" s="18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7"/>
      <c r="S432" s="17"/>
      <c r="T432" s="17"/>
      <c r="U432" s="51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</row>
    <row r="433" customFormat="false" ht="12.75" hidden="false" customHeight="false" outlineLevel="0" collapsed="false">
      <c r="A433" s="41"/>
      <c r="B433" s="18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7"/>
      <c r="S433" s="17"/>
      <c r="T433" s="17"/>
      <c r="U433" s="51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</row>
    <row r="434" customFormat="false" ht="12.75" hidden="false" customHeight="false" outlineLevel="0" collapsed="false">
      <c r="A434" s="41"/>
      <c r="B434" s="18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7"/>
      <c r="S434" s="17"/>
      <c r="T434" s="17"/>
      <c r="U434" s="51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</row>
    <row r="435" customFormat="false" ht="12.75" hidden="false" customHeight="false" outlineLevel="0" collapsed="false">
      <c r="A435" s="41"/>
      <c r="B435" s="18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7"/>
      <c r="S435" s="17"/>
      <c r="T435" s="17"/>
      <c r="U435" s="51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</row>
    <row r="436" customFormat="false" ht="12.75" hidden="false" customHeight="false" outlineLevel="0" collapsed="false">
      <c r="A436" s="41"/>
      <c r="B436" s="18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7"/>
      <c r="S436" s="17"/>
      <c r="T436" s="17"/>
      <c r="U436" s="51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</row>
    <row r="437" customFormat="false" ht="12.75" hidden="false" customHeight="false" outlineLevel="0" collapsed="false">
      <c r="A437" s="41"/>
      <c r="B437" s="18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7"/>
      <c r="S437" s="17"/>
      <c r="T437" s="17"/>
      <c r="U437" s="51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</row>
    <row r="438" customFormat="false" ht="12.75" hidden="false" customHeight="false" outlineLevel="0" collapsed="false">
      <c r="A438" s="41"/>
      <c r="B438" s="18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7"/>
      <c r="S438" s="17"/>
      <c r="T438" s="17"/>
      <c r="U438" s="51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</row>
    <row r="439" customFormat="false" ht="12.75" hidden="false" customHeight="false" outlineLevel="0" collapsed="false">
      <c r="A439" s="41"/>
      <c r="B439" s="18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7"/>
      <c r="S439" s="17"/>
      <c r="T439" s="17"/>
      <c r="U439" s="51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</row>
    <row r="440" customFormat="false" ht="12.75" hidden="false" customHeight="false" outlineLevel="0" collapsed="false">
      <c r="A440" s="41"/>
      <c r="B440" s="18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7"/>
      <c r="S440" s="17"/>
      <c r="T440" s="17"/>
      <c r="U440" s="51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</row>
    <row r="441" customFormat="false" ht="12.75" hidden="false" customHeight="false" outlineLevel="0" collapsed="false">
      <c r="A441" s="41"/>
      <c r="B441" s="18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7"/>
      <c r="S441" s="17"/>
      <c r="T441" s="17"/>
      <c r="U441" s="51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</row>
    <row r="442" customFormat="false" ht="12.75" hidden="false" customHeight="false" outlineLevel="0" collapsed="false">
      <c r="A442" s="41"/>
      <c r="B442" s="18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7"/>
      <c r="S442" s="17"/>
      <c r="T442" s="17"/>
      <c r="U442" s="51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</row>
    <row r="443" customFormat="false" ht="12.75" hidden="false" customHeight="false" outlineLevel="0" collapsed="false">
      <c r="A443" s="41"/>
      <c r="B443" s="18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7"/>
      <c r="S443" s="17"/>
      <c r="T443" s="17"/>
      <c r="U443" s="51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</row>
    <row r="444" customFormat="false" ht="12.75" hidden="false" customHeight="false" outlineLevel="0" collapsed="false">
      <c r="A444" s="41"/>
      <c r="B444" s="18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7"/>
      <c r="S444" s="17"/>
      <c r="T444" s="17"/>
      <c r="U444" s="51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</row>
    <row r="445" customFormat="false" ht="12.75" hidden="false" customHeight="false" outlineLevel="0" collapsed="false">
      <c r="A445" s="41"/>
      <c r="B445" s="18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7"/>
      <c r="S445" s="17"/>
      <c r="T445" s="17"/>
      <c r="U445" s="51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</row>
    <row r="446" customFormat="false" ht="12.75" hidden="false" customHeight="false" outlineLevel="0" collapsed="false">
      <c r="A446" s="41"/>
      <c r="B446" s="18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7"/>
      <c r="S446" s="17"/>
      <c r="T446" s="17"/>
      <c r="U446" s="51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</row>
    <row r="447" customFormat="false" ht="12.75" hidden="false" customHeight="false" outlineLevel="0" collapsed="false">
      <c r="A447" s="41"/>
      <c r="B447" s="18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7"/>
      <c r="S447" s="17"/>
      <c r="T447" s="17"/>
      <c r="U447" s="51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</row>
    <row r="448" customFormat="false" ht="12.75" hidden="false" customHeight="false" outlineLevel="0" collapsed="false">
      <c r="A448" s="41"/>
      <c r="B448" s="18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7"/>
      <c r="S448" s="17"/>
      <c r="T448" s="17"/>
      <c r="U448" s="51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</row>
    <row r="449" customFormat="false" ht="12.75" hidden="false" customHeight="false" outlineLevel="0" collapsed="false">
      <c r="A449" s="41"/>
      <c r="B449" s="18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7"/>
      <c r="S449" s="17"/>
      <c r="T449" s="17"/>
      <c r="U449" s="51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</row>
    <row r="450" customFormat="false" ht="12.75" hidden="false" customHeight="false" outlineLevel="0" collapsed="false">
      <c r="A450" s="41"/>
      <c r="B450" s="18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7"/>
      <c r="S450" s="17"/>
      <c r="T450" s="17"/>
      <c r="U450" s="51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</row>
    <row r="451" customFormat="false" ht="12.75" hidden="false" customHeight="false" outlineLevel="0" collapsed="false">
      <c r="A451" s="41"/>
      <c r="B451" s="18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7"/>
      <c r="S451" s="17"/>
      <c r="T451" s="17"/>
      <c r="U451" s="51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</row>
    <row r="452" customFormat="false" ht="12.75" hidden="false" customHeight="false" outlineLevel="0" collapsed="false">
      <c r="A452" s="41"/>
      <c r="B452" s="18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7"/>
      <c r="S452" s="17"/>
      <c r="T452" s="17"/>
      <c r="U452" s="51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</row>
    <row r="453" customFormat="false" ht="12.75" hidden="false" customHeight="false" outlineLevel="0" collapsed="false">
      <c r="A453" s="41"/>
      <c r="B453" s="18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7"/>
      <c r="S453" s="17"/>
      <c r="T453" s="17"/>
      <c r="U453" s="51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</row>
    <row r="454" customFormat="false" ht="12.75" hidden="false" customHeight="false" outlineLevel="0" collapsed="false">
      <c r="A454" s="41"/>
      <c r="B454" s="18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7"/>
      <c r="S454" s="17"/>
      <c r="T454" s="17"/>
      <c r="U454" s="51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</row>
    <row r="455" customFormat="false" ht="12.75" hidden="false" customHeight="false" outlineLevel="0" collapsed="false">
      <c r="A455" s="41"/>
      <c r="B455" s="18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7"/>
      <c r="S455" s="17"/>
      <c r="T455" s="17"/>
      <c r="U455" s="51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</row>
    <row r="456" customFormat="false" ht="12.75" hidden="false" customHeight="false" outlineLevel="0" collapsed="false">
      <c r="A456" s="41"/>
      <c r="B456" s="18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7"/>
      <c r="S456" s="17"/>
      <c r="T456" s="17"/>
      <c r="U456" s="51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</row>
    <row r="457" customFormat="false" ht="12.75" hidden="false" customHeight="false" outlineLevel="0" collapsed="false">
      <c r="A457" s="41"/>
      <c r="B457" s="18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7"/>
      <c r="S457" s="17"/>
      <c r="T457" s="17"/>
      <c r="U457" s="51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</row>
    <row r="458" customFormat="false" ht="12.75" hidden="false" customHeight="false" outlineLevel="0" collapsed="false">
      <c r="A458" s="41"/>
      <c r="B458" s="18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7"/>
      <c r="S458" s="17"/>
      <c r="T458" s="17"/>
      <c r="U458" s="51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</row>
    <row r="459" customFormat="false" ht="12.75" hidden="false" customHeight="false" outlineLevel="0" collapsed="false">
      <c r="A459" s="41"/>
      <c r="B459" s="18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7"/>
      <c r="S459" s="17"/>
      <c r="T459" s="17"/>
      <c r="U459" s="51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</row>
    <row r="460" customFormat="false" ht="12.75" hidden="false" customHeight="false" outlineLevel="0" collapsed="false">
      <c r="A460" s="41"/>
      <c r="B460" s="18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7"/>
      <c r="S460" s="17"/>
      <c r="T460" s="17"/>
      <c r="U460" s="51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</row>
    <row r="461" customFormat="false" ht="12.75" hidden="false" customHeight="false" outlineLevel="0" collapsed="false">
      <c r="A461" s="41"/>
      <c r="B461" s="18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7"/>
      <c r="S461" s="17"/>
      <c r="T461" s="17"/>
      <c r="U461" s="51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</row>
    <row r="462" customFormat="false" ht="12.75" hidden="false" customHeight="false" outlineLevel="0" collapsed="false">
      <c r="A462" s="41"/>
      <c r="B462" s="18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7"/>
      <c r="S462" s="17"/>
      <c r="T462" s="17"/>
      <c r="U462" s="51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</row>
    <row r="463" customFormat="false" ht="12.75" hidden="false" customHeight="false" outlineLevel="0" collapsed="false">
      <c r="A463" s="41"/>
      <c r="B463" s="18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7"/>
      <c r="S463" s="17"/>
      <c r="T463" s="17"/>
      <c r="U463" s="51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</row>
    <row r="464" customFormat="false" ht="12.75" hidden="false" customHeight="false" outlineLevel="0" collapsed="false">
      <c r="A464" s="41"/>
      <c r="B464" s="18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7"/>
      <c r="S464" s="17"/>
      <c r="T464" s="17"/>
      <c r="U464" s="51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</row>
    <row r="465" customFormat="false" ht="12.75" hidden="false" customHeight="false" outlineLevel="0" collapsed="false">
      <c r="A465" s="41"/>
      <c r="B465" s="18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7"/>
      <c r="S465" s="17"/>
      <c r="T465" s="17"/>
      <c r="U465" s="51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</row>
    <row r="466" customFormat="false" ht="12.75" hidden="false" customHeight="false" outlineLevel="0" collapsed="false">
      <c r="A466" s="41"/>
      <c r="B466" s="18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7"/>
      <c r="S466" s="17"/>
      <c r="T466" s="17"/>
      <c r="U466" s="51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</row>
    <row r="467" customFormat="false" ht="12.75" hidden="false" customHeight="false" outlineLevel="0" collapsed="false">
      <c r="A467" s="41"/>
      <c r="B467" s="18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7"/>
      <c r="S467" s="17"/>
      <c r="T467" s="17"/>
      <c r="U467" s="51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</row>
    <row r="468" customFormat="false" ht="12.75" hidden="false" customHeight="false" outlineLevel="0" collapsed="false">
      <c r="A468" s="41"/>
      <c r="B468" s="18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7"/>
      <c r="S468" s="17"/>
      <c r="T468" s="17"/>
      <c r="U468" s="51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</row>
    <row r="469" customFormat="false" ht="12.75" hidden="false" customHeight="false" outlineLevel="0" collapsed="false">
      <c r="A469" s="41"/>
      <c r="B469" s="18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7"/>
      <c r="S469" s="17"/>
      <c r="T469" s="17"/>
      <c r="U469" s="51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</row>
    <row r="470" customFormat="false" ht="12.75" hidden="false" customHeight="false" outlineLevel="0" collapsed="false">
      <c r="A470" s="41"/>
      <c r="B470" s="18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7"/>
      <c r="S470" s="17"/>
      <c r="T470" s="17"/>
      <c r="U470" s="51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</row>
    <row r="471" customFormat="false" ht="12.75" hidden="false" customHeight="false" outlineLevel="0" collapsed="false">
      <c r="A471" s="41"/>
      <c r="B471" s="18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7"/>
      <c r="S471" s="17"/>
      <c r="T471" s="17"/>
      <c r="U471" s="51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</row>
    <row r="472" customFormat="false" ht="12.75" hidden="false" customHeight="false" outlineLevel="0" collapsed="false">
      <c r="A472" s="41"/>
      <c r="B472" s="18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7"/>
      <c r="S472" s="17"/>
      <c r="T472" s="17"/>
      <c r="U472" s="51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</row>
    <row r="473" customFormat="false" ht="12.75" hidden="false" customHeight="false" outlineLevel="0" collapsed="false">
      <c r="A473" s="41"/>
      <c r="B473" s="18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7"/>
      <c r="S473" s="17"/>
      <c r="T473" s="17"/>
      <c r="U473" s="51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</row>
    <row r="474" customFormat="false" ht="12.75" hidden="false" customHeight="false" outlineLevel="0" collapsed="false">
      <c r="A474" s="41"/>
      <c r="B474" s="18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7"/>
      <c r="S474" s="17"/>
      <c r="T474" s="17"/>
      <c r="U474" s="51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</row>
    <row r="475" customFormat="false" ht="12.75" hidden="false" customHeight="false" outlineLevel="0" collapsed="false">
      <c r="A475" s="41"/>
      <c r="B475" s="18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7"/>
      <c r="S475" s="17"/>
      <c r="T475" s="17"/>
      <c r="U475" s="51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</row>
    <row r="476" customFormat="false" ht="12.75" hidden="false" customHeight="false" outlineLevel="0" collapsed="false">
      <c r="A476" s="41"/>
      <c r="B476" s="18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7"/>
      <c r="S476" s="17"/>
      <c r="T476" s="17"/>
      <c r="U476" s="51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</row>
    <row r="477" customFormat="false" ht="12.75" hidden="false" customHeight="false" outlineLevel="0" collapsed="false">
      <c r="A477" s="41"/>
      <c r="B477" s="18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7"/>
      <c r="S477" s="17"/>
      <c r="T477" s="17"/>
      <c r="U477" s="51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</row>
    <row r="478" customFormat="false" ht="12.75" hidden="false" customHeight="false" outlineLevel="0" collapsed="false">
      <c r="A478" s="41"/>
      <c r="B478" s="18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7"/>
      <c r="S478" s="17"/>
      <c r="T478" s="17"/>
      <c r="U478" s="51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</row>
    <row r="479" customFormat="false" ht="12.75" hidden="false" customHeight="false" outlineLevel="0" collapsed="false">
      <c r="A479" s="41"/>
      <c r="B479" s="18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7"/>
      <c r="S479" s="17"/>
      <c r="T479" s="17"/>
      <c r="U479" s="51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</row>
    <row r="480" customFormat="false" ht="12.75" hidden="false" customHeight="false" outlineLevel="0" collapsed="false">
      <c r="A480" s="41"/>
      <c r="B480" s="18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7"/>
      <c r="S480" s="17"/>
      <c r="T480" s="17"/>
      <c r="U480" s="51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</row>
    <row r="481" customFormat="false" ht="12.75" hidden="false" customHeight="false" outlineLevel="0" collapsed="false">
      <c r="A481" s="41"/>
      <c r="B481" s="18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7"/>
      <c r="S481" s="17"/>
      <c r="T481" s="17"/>
      <c r="U481" s="51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</row>
    <row r="482" customFormat="false" ht="12.75" hidden="false" customHeight="false" outlineLevel="0" collapsed="false">
      <c r="A482" s="41"/>
      <c r="B482" s="18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7"/>
      <c r="S482" s="17"/>
      <c r="T482" s="17"/>
      <c r="U482" s="51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</row>
    <row r="483" customFormat="false" ht="12.75" hidden="false" customHeight="false" outlineLevel="0" collapsed="false">
      <c r="A483" s="41"/>
      <c r="B483" s="18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7"/>
      <c r="S483" s="17"/>
      <c r="T483" s="17"/>
      <c r="U483" s="51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</row>
    <row r="484" customFormat="false" ht="12.75" hidden="false" customHeight="false" outlineLevel="0" collapsed="false">
      <c r="A484" s="41"/>
      <c r="B484" s="18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7"/>
      <c r="S484" s="17"/>
      <c r="T484" s="17"/>
      <c r="U484" s="51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</row>
    <row r="485" customFormat="false" ht="12.75" hidden="false" customHeight="false" outlineLevel="0" collapsed="false">
      <c r="A485" s="41"/>
      <c r="B485" s="18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7"/>
      <c r="S485" s="17"/>
      <c r="T485" s="17"/>
      <c r="U485" s="51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</row>
    <row r="486" customFormat="false" ht="12.75" hidden="false" customHeight="false" outlineLevel="0" collapsed="false">
      <c r="A486" s="41"/>
      <c r="B486" s="18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7"/>
      <c r="S486" s="17"/>
      <c r="T486" s="17"/>
      <c r="U486" s="51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</row>
    <row r="487" customFormat="false" ht="12.75" hidden="false" customHeight="false" outlineLevel="0" collapsed="false">
      <c r="A487" s="41"/>
      <c r="B487" s="18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7"/>
      <c r="S487" s="17"/>
      <c r="T487" s="17"/>
      <c r="U487" s="51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</row>
    <row r="488" customFormat="false" ht="12.75" hidden="false" customHeight="false" outlineLevel="0" collapsed="false">
      <c r="A488" s="41"/>
      <c r="B488" s="18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7"/>
      <c r="S488" s="17"/>
      <c r="T488" s="17"/>
      <c r="U488" s="51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</row>
    <row r="489" customFormat="false" ht="12.75" hidden="false" customHeight="false" outlineLevel="0" collapsed="false">
      <c r="A489" s="41"/>
      <c r="B489" s="18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7"/>
      <c r="S489" s="17"/>
      <c r="T489" s="17"/>
      <c r="U489" s="51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</row>
    <row r="490" customFormat="false" ht="12.75" hidden="false" customHeight="false" outlineLevel="0" collapsed="false">
      <c r="A490" s="41"/>
      <c r="B490" s="18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7"/>
      <c r="S490" s="17"/>
      <c r="T490" s="17"/>
      <c r="U490" s="51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</row>
    <row r="491" customFormat="false" ht="12.75" hidden="false" customHeight="false" outlineLevel="0" collapsed="false">
      <c r="A491" s="41"/>
      <c r="B491" s="18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7"/>
      <c r="S491" s="17"/>
      <c r="T491" s="17"/>
      <c r="U491" s="51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</row>
    <row r="492" customFormat="false" ht="12.75" hidden="false" customHeight="false" outlineLevel="0" collapsed="false">
      <c r="A492" s="41"/>
      <c r="B492" s="18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7"/>
      <c r="S492" s="17"/>
      <c r="T492" s="17"/>
      <c r="U492" s="51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</row>
    <row r="493" customFormat="false" ht="12.75" hidden="false" customHeight="false" outlineLevel="0" collapsed="false">
      <c r="A493" s="41"/>
      <c r="B493" s="18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7"/>
      <c r="S493" s="17"/>
      <c r="T493" s="17"/>
      <c r="U493" s="51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</row>
    <row r="494" customFormat="false" ht="12.75" hidden="false" customHeight="false" outlineLevel="0" collapsed="false">
      <c r="A494" s="41"/>
      <c r="B494" s="18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7"/>
      <c r="S494" s="17"/>
      <c r="T494" s="17"/>
      <c r="U494" s="51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</row>
    <row r="495" customFormat="false" ht="12.75" hidden="false" customHeight="false" outlineLevel="0" collapsed="false">
      <c r="A495" s="41"/>
      <c r="B495" s="18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7"/>
      <c r="S495" s="17"/>
      <c r="T495" s="17"/>
      <c r="U495" s="51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</row>
    <row r="496" customFormat="false" ht="12.75" hidden="false" customHeight="false" outlineLevel="0" collapsed="false">
      <c r="A496" s="41"/>
      <c r="B496" s="18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7"/>
      <c r="S496" s="17"/>
      <c r="T496" s="17"/>
      <c r="U496" s="51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</row>
    <row r="497" customFormat="false" ht="12.75" hidden="false" customHeight="false" outlineLevel="0" collapsed="false">
      <c r="A497" s="41"/>
      <c r="B497" s="18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7"/>
      <c r="S497" s="17"/>
      <c r="T497" s="17"/>
      <c r="U497" s="51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</row>
    <row r="498" customFormat="false" ht="12.75" hidden="false" customHeight="false" outlineLevel="0" collapsed="false">
      <c r="A498" s="41"/>
      <c r="B498" s="18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7"/>
      <c r="S498" s="17"/>
      <c r="T498" s="17"/>
      <c r="U498" s="51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</row>
    <row r="499" customFormat="false" ht="12.75" hidden="false" customHeight="false" outlineLevel="0" collapsed="false">
      <c r="A499" s="41"/>
      <c r="B499" s="18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7"/>
      <c r="S499" s="17"/>
      <c r="T499" s="17"/>
      <c r="U499" s="51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</row>
    <row r="500" customFormat="false" ht="12.75" hidden="false" customHeight="false" outlineLevel="0" collapsed="false">
      <c r="A500" s="41"/>
      <c r="B500" s="18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7"/>
      <c r="S500" s="17"/>
      <c r="T500" s="17"/>
      <c r="U500" s="51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</row>
    <row r="501" customFormat="false" ht="12.75" hidden="false" customHeight="false" outlineLevel="0" collapsed="false">
      <c r="A501" s="41"/>
      <c r="B501" s="18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7"/>
      <c r="S501" s="17"/>
      <c r="T501" s="17"/>
      <c r="U501" s="51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</row>
    <row r="502" customFormat="false" ht="12.75" hidden="false" customHeight="false" outlineLevel="0" collapsed="false">
      <c r="A502" s="41"/>
      <c r="B502" s="18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7"/>
      <c r="S502" s="17"/>
      <c r="T502" s="17"/>
      <c r="U502" s="51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</row>
    <row r="503" customFormat="false" ht="12.75" hidden="false" customHeight="false" outlineLevel="0" collapsed="false">
      <c r="A503" s="41"/>
      <c r="B503" s="18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7"/>
      <c r="S503" s="17"/>
      <c r="T503" s="17"/>
      <c r="U503" s="51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</row>
    <row r="504" customFormat="false" ht="12.75" hidden="false" customHeight="false" outlineLevel="0" collapsed="false">
      <c r="A504" s="41"/>
      <c r="B504" s="18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7"/>
      <c r="S504" s="17"/>
      <c r="T504" s="17"/>
      <c r="U504" s="51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</row>
    <row r="505" customFormat="false" ht="12.75" hidden="false" customHeight="false" outlineLevel="0" collapsed="false">
      <c r="A505" s="41"/>
      <c r="B505" s="18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7"/>
      <c r="S505" s="17"/>
      <c r="T505" s="17"/>
      <c r="U505" s="51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</row>
    <row r="506" customFormat="false" ht="12.75" hidden="false" customHeight="false" outlineLevel="0" collapsed="false">
      <c r="A506" s="41"/>
      <c r="B506" s="18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7"/>
      <c r="S506" s="17"/>
      <c r="T506" s="17"/>
      <c r="U506" s="51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</row>
    <row r="507" customFormat="false" ht="12.75" hidden="false" customHeight="false" outlineLevel="0" collapsed="false">
      <c r="A507" s="41"/>
      <c r="B507" s="18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7"/>
      <c r="S507" s="17"/>
      <c r="T507" s="17"/>
      <c r="U507" s="51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</row>
    <row r="508" customFormat="false" ht="12.75" hidden="false" customHeight="false" outlineLevel="0" collapsed="false">
      <c r="A508" s="41"/>
      <c r="B508" s="18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7"/>
      <c r="S508" s="17"/>
      <c r="T508" s="17"/>
      <c r="U508" s="51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</row>
    <row r="509" customFormat="false" ht="12.75" hidden="false" customHeight="false" outlineLevel="0" collapsed="false">
      <c r="A509" s="41"/>
      <c r="B509" s="18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7"/>
      <c r="S509" s="17"/>
      <c r="T509" s="17"/>
      <c r="U509" s="51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</row>
    <row r="510" customFormat="false" ht="12.75" hidden="false" customHeight="false" outlineLevel="0" collapsed="false">
      <c r="A510" s="41"/>
      <c r="B510" s="18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7"/>
      <c r="S510" s="17"/>
      <c r="T510" s="17"/>
      <c r="U510" s="51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</row>
    <row r="511" customFormat="false" ht="12.75" hidden="false" customHeight="false" outlineLevel="0" collapsed="false">
      <c r="A511" s="41"/>
      <c r="B511" s="18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7"/>
      <c r="S511" s="17"/>
      <c r="T511" s="17"/>
      <c r="U511" s="51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</row>
    <row r="512" customFormat="false" ht="12.75" hidden="false" customHeight="false" outlineLevel="0" collapsed="false">
      <c r="A512" s="41"/>
      <c r="B512" s="18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7"/>
      <c r="S512" s="17"/>
      <c r="T512" s="17"/>
      <c r="U512" s="51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</row>
    <row r="513" customFormat="false" ht="12.75" hidden="false" customHeight="false" outlineLevel="0" collapsed="false">
      <c r="A513" s="41"/>
      <c r="B513" s="18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7"/>
      <c r="S513" s="17"/>
      <c r="T513" s="17"/>
      <c r="U513" s="51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</row>
    <row r="514" customFormat="false" ht="12.75" hidden="false" customHeight="false" outlineLevel="0" collapsed="false">
      <c r="A514" s="41"/>
      <c r="B514" s="18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7"/>
      <c r="S514" s="17"/>
      <c r="T514" s="17"/>
      <c r="U514" s="51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</row>
    <row r="515" customFormat="false" ht="12.75" hidden="false" customHeight="false" outlineLevel="0" collapsed="false">
      <c r="A515" s="41"/>
      <c r="B515" s="18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7"/>
      <c r="S515" s="17"/>
      <c r="T515" s="17"/>
      <c r="U515" s="51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</row>
    <row r="516" customFormat="false" ht="12.75" hidden="false" customHeight="false" outlineLevel="0" collapsed="false">
      <c r="A516" s="41"/>
      <c r="B516" s="18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7"/>
      <c r="S516" s="17"/>
      <c r="T516" s="17"/>
      <c r="U516" s="51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</row>
    <row r="517" customFormat="false" ht="12.75" hidden="false" customHeight="false" outlineLevel="0" collapsed="false">
      <c r="A517" s="41"/>
      <c r="B517" s="18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7"/>
      <c r="S517" s="17"/>
      <c r="T517" s="17"/>
      <c r="U517" s="51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</row>
    <row r="518" customFormat="false" ht="12.75" hidden="false" customHeight="false" outlineLevel="0" collapsed="false">
      <c r="A518" s="41"/>
      <c r="B518" s="18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7"/>
      <c r="S518" s="17"/>
      <c r="T518" s="17"/>
      <c r="U518" s="51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</row>
    <row r="519" customFormat="false" ht="12.75" hidden="false" customHeight="false" outlineLevel="0" collapsed="false">
      <c r="A519" s="41"/>
      <c r="B519" s="18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7"/>
      <c r="S519" s="17"/>
      <c r="T519" s="17"/>
      <c r="U519" s="51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</row>
    <row r="520" customFormat="false" ht="12.75" hidden="false" customHeight="false" outlineLevel="0" collapsed="false">
      <c r="A520" s="41"/>
      <c r="B520" s="18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7"/>
      <c r="S520" s="17"/>
      <c r="T520" s="17"/>
      <c r="U520" s="51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</row>
    <row r="521" customFormat="false" ht="12.75" hidden="false" customHeight="false" outlineLevel="0" collapsed="false">
      <c r="A521" s="41"/>
      <c r="B521" s="18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7"/>
      <c r="S521" s="17"/>
      <c r="T521" s="17"/>
      <c r="U521" s="51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</row>
    <row r="522" customFormat="false" ht="12.75" hidden="false" customHeight="false" outlineLevel="0" collapsed="false">
      <c r="A522" s="41"/>
      <c r="B522" s="18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7"/>
      <c r="S522" s="17"/>
      <c r="T522" s="17"/>
      <c r="U522" s="51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</row>
    <row r="523" customFormat="false" ht="12.75" hidden="false" customHeight="false" outlineLevel="0" collapsed="false">
      <c r="A523" s="41"/>
      <c r="B523" s="18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7"/>
      <c r="S523" s="17"/>
      <c r="T523" s="17"/>
      <c r="U523" s="51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</row>
    <row r="524" customFormat="false" ht="12.75" hidden="false" customHeight="false" outlineLevel="0" collapsed="false">
      <c r="A524" s="41"/>
      <c r="B524" s="18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7"/>
      <c r="S524" s="17"/>
      <c r="T524" s="17"/>
      <c r="U524" s="51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</row>
    <row r="525" customFormat="false" ht="12.75" hidden="false" customHeight="false" outlineLevel="0" collapsed="false">
      <c r="A525" s="41"/>
      <c r="B525" s="18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7"/>
      <c r="S525" s="17"/>
      <c r="T525" s="17"/>
      <c r="U525" s="51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</row>
    <row r="526" customFormat="false" ht="12.75" hidden="false" customHeight="false" outlineLevel="0" collapsed="false">
      <c r="A526" s="41"/>
      <c r="B526" s="18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7"/>
      <c r="S526" s="17"/>
      <c r="T526" s="17"/>
      <c r="U526" s="51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</row>
    <row r="527" customFormat="false" ht="12.75" hidden="false" customHeight="false" outlineLevel="0" collapsed="false">
      <c r="A527" s="41"/>
      <c r="B527" s="18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7"/>
      <c r="S527" s="17"/>
      <c r="T527" s="17"/>
      <c r="U527" s="51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</row>
    <row r="528" customFormat="false" ht="12.75" hidden="false" customHeight="false" outlineLevel="0" collapsed="false">
      <c r="A528" s="41"/>
      <c r="B528" s="18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7"/>
      <c r="S528" s="17"/>
      <c r="T528" s="17"/>
      <c r="U528" s="51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</row>
    <row r="529" customFormat="false" ht="12.75" hidden="false" customHeight="false" outlineLevel="0" collapsed="false">
      <c r="A529" s="41"/>
      <c r="B529" s="18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7"/>
      <c r="S529" s="17"/>
      <c r="T529" s="17"/>
      <c r="U529" s="51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</row>
    <row r="530" customFormat="false" ht="12.75" hidden="false" customHeight="false" outlineLevel="0" collapsed="false">
      <c r="A530" s="41"/>
      <c r="B530" s="18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7"/>
      <c r="S530" s="17"/>
      <c r="T530" s="17"/>
      <c r="U530" s="51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</row>
    <row r="531" customFormat="false" ht="12.75" hidden="false" customHeight="false" outlineLevel="0" collapsed="false">
      <c r="A531" s="41"/>
      <c r="B531" s="18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7"/>
      <c r="S531" s="17"/>
      <c r="T531" s="17"/>
      <c r="U531" s="51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</row>
    <row r="532" customFormat="false" ht="12.75" hidden="false" customHeight="false" outlineLevel="0" collapsed="false">
      <c r="A532" s="41"/>
      <c r="B532" s="18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7"/>
      <c r="S532" s="17"/>
      <c r="T532" s="17"/>
      <c r="U532" s="51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</row>
    <row r="533" customFormat="false" ht="12.75" hidden="false" customHeight="false" outlineLevel="0" collapsed="false">
      <c r="A533" s="41"/>
      <c r="B533" s="18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7"/>
      <c r="S533" s="17"/>
      <c r="T533" s="17"/>
      <c r="U533" s="51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</row>
    <row r="534" customFormat="false" ht="12.75" hidden="false" customHeight="false" outlineLevel="0" collapsed="false">
      <c r="A534" s="41"/>
      <c r="B534" s="18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7"/>
      <c r="S534" s="17"/>
      <c r="T534" s="17"/>
      <c r="U534" s="51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</row>
    <row r="535" customFormat="false" ht="12.75" hidden="false" customHeight="false" outlineLevel="0" collapsed="false">
      <c r="A535" s="41"/>
      <c r="B535" s="18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7"/>
      <c r="S535" s="17"/>
      <c r="T535" s="17"/>
      <c r="U535" s="51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</row>
    <row r="536" customFormat="false" ht="12.75" hidden="false" customHeight="false" outlineLevel="0" collapsed="false">
      <c r="A536" s="41"/>
      <c r="B536" s="18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7"/>
      <c r="S536" s="17"/>
      <c r="T536" s="17"/>
      <c r="U536" s="51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</row>
    <row r="537" customFormat="false" ht="12.75" hidden="false" customHeight="false" outlineLevel="0" collapsed="false">
      <c r="A537" s="41"/>
      <c r="B537" s="18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7"/>
      <c r="S537" s="17"/>
      <c r="T537" s="17"/>
      <c r="U537" s="51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</row>
    <row r="538" customFormat="false" ht="12.75" hidden="false" customHeight="false" outlineLevel="0" collapsed="false">
      <c r="A538" s="41"/>
      <c r="B538" s="18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7"/>
      <c r="S538" s="17"/>
      <c r="T538" s="17"/>
      <c r="U538" s="51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</row>
    <row r="539" customFormat="false" ht="12.75" hidden="false" customHeight="false" outlineLevel="0" collapsed="false">
      <c r="A539" s="41"/>
      <c r="B539" s="18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7"/>
      <c r="S539" s="17"/>
      <c r="T539" s="17"/>
      <c r="U539" s="51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</row>
    <row r="540" customFormat="false" ht="12.75" hidden="false" customHeight="false" outlineLevel="0" collapsed="false">
      <c r="A540" s="41"/>
      <c r="B540" s="18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7"/>
      <c r="S540" s="17"/>
      <c r="T540" s="17"/>
      <c r="U540" s="51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</row>
    <row r="541" customFormat="false" ht="12.75" hidden="false" customHeight="false" outlineLevel="0" collapsed="false">
      <c r="A541" s="41"/>
      <c r="B541" s="18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7"/>
      <c r="S541" s="17"/>
      <c r="T541" s="17"/>
      <c r="U541" s="51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</row>
    <row r="542" customFormat="false" ht="12.75" hidden="false" customHeight="false" outlineLevel="0" collapsed="false">
      <c r="A542" s="41"/>
      <c r="B542" s="18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7"/>
      <c r="S542" s="17"/>
      <c r="T542" s="17"/>
      <c r="U542" s="51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</row>
    <row r="543" customFormat="false" ht="12.75" hidden="false" customHeight="false" outlineLevel="0" collapsed="false">
      <c r="A543" s="41"/>
      <c r="B543" s="18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7"/>
      <c r="S543" s="17"/>
      <c r="T543" s="17"/>
      <c r="U543" s="51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</row>
    <row r="544" customFormat="false" ht="12.75" hidden="false" customHeight="false" outlineLevel="0" collapsed="false">
      <c r="A544" s="41"/>
      <c r="B544" s="18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7"/>
      <c r="S544" s="17"/>
      <c r="T544" s="17"/>
      <c r="U544" s="51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</row>
    <row r="545" customFormat="false" ht="12.75" hidden="false" customHeight="false" outlineLevel="0" collapsed="false">
      <c r="A545" s="41"/>
      <c r="B545" s="18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7"/>
      <c r="S545" s="17"/>
      <c r="T545" s="17"/>
      <c r="U545" s="51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</row>
    <row r="546" customFormat="false" ht="12.75" hidden="false" customHeight="false" outlineLevel="0" collapsed="false">
      <c r="A546" s="41"/>
      <c r="B546" s="18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7"/>
      <c r="S546" s="17"/>
      <c r="T546" s="17"/>
      <c r="U546" s="51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</row>
    <row r="547" customFormat="false" ht="12.75" hidden="false" customHeight="false" outlineLevel="0" collapsed="false">
      <c r="A547" s="41"/>
      <c r="B547" s="18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7"/>
      <c r="S547" s="17"/>
      <c r="T547" s="17"/>
      <c r="U547" s="51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</row>
    <row r="548" customFormat="false" ht="12.75" hidden="false" customHeight="false" outlineLevel="0" collapsed="false">
      <c r="A548" s="41"/>
      <c r="B548" s="18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7"/>
      <c r="S548" s="17"/>
      <c r="T548" s="17"/>
      <c r="U548" s="51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</row>
    <row r="549" customFormat="false" ht="12.75" hidden="false" customHeight="false" outlineLevel="0" collapsed="false">
      <c r="A549" s="41"/>
      <c r="B549" s="18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7"/>
      <c r="S549" s="17"/>
      <c r="T549" s="17"/>
      <c r="U549" s="51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</row>
    <row r="550" customFormat="false" ht="12.75" hidden="false" customHeight="false" outlineLevel="0" collapsed="false">
      <c r="A550" s="41"/>
      <c r="B550" s="18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7"/>
      <c r="S550" s="17"/>
      <c r="T550" s="17"/>
      <c r="U550" s="51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</row>
    <row r="551" customFormat="false" ht="12.75" hidden="false" customHeight="false" outlineLevel="0" collapsed="false">
      <c r="A551" s="41"/>
      <c r="B551" s="18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7"/>
      <c r="S551" s="17"/>
      <c r="T551" s="17"/>
      <c r="U551" s="51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</row>
    <row r="552" customFormat="false" ht="12.75" hidden="false" customHeight="false" outlineLevel="0" collapsed="false">
      <c r="A552" s="41"/>
      <c r="B552" s="18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7"/>
      <c r="S552" s="17"/>
      <c r="T552" s="17"/>
      <c r="U552" s="51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</row>
    <row r="553" customFormat="false" ht="12.75" hidden="false" customHeight="false" outlineLevel="0" collapsed="false">
      <c r="A553" s="41"/>
      <c r="B553" s="18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7"/>
      <c r="S553" s="17"/>
      <c r="T553" s="17"/>
      <c r="U553" s="51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</row>
    <row r="554" customFormat="false" ht="12.75" hidden="false" customHeight="false" outlineLevel="0" collapsed="false">
      <c r="A554" s="41"/>
      <c r="B554" s="18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7"/>
      <c r="S554" s="17"/>
      <c r="T554" s="17"/>
      <c r="U554" s="51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</row>
    <row r="555" customFormat="false" ht="12.75" hidden="false" customHeight="false" outlineLevel="0" collapsed="false">
      <c r="A555" s="41"/>
      <c r="B555" s="18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7"/>
      <c r="S555" s="17"/>
      <c r="T555" s="17"/>
      <c r="U555" s="51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</row>
    <row r="556" customFormat="false" ht="12.75" hidden="false" customHeight="false" outlineLevel="0" collapsed="false">
      <c r="A556" s="41"/>
      <c r="B556" s="18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7"/>
      <c r="S556" s="17"/>
      <c r="T556" s="17"/>
      <c r="U556" s="51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</row>
    <row r="557" customFormat="false" ht="12.75" hidden="false" customHeight="false" outlineLevel="0" collapsed="false">
      <c r="A557" s="41"/>
      <c r="B557" s="18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7"/>
      <c r="S557" s="17"/>
      <c r="T557" s="17"/>
      <c r="U557" s="51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</row>
    <row r="558" customFormat="false" ht="12.75" hidden="false" customHeight="false" outlineLevel="0" collapsed="false">
      <c r="A558" s="41"/>
      <c r="B558" s="18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7"/>
      <c r="S558" s="17"/>
      <c r="T558" s="17"/>
      <c r="U558" s="51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</row>
    <row r="559" customFormat="false" ht="12.75" hidden="false" customHeight="false" outlineLevel="0" collapsed="false">
      <c r="A559" s="41"/>
      <c r="B559" s="18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7"/>
      <c r="S559" s="17"/>
      <c r="T559" s="17"/>
      <c r="U559" s="51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</row>
    <row r="560" customFormat="false" ht="12.75" hidden="false" customHeight="false" outlineLevel="0" collapsed="false">
      <c r="A560" s="41"/>
      <c r="B560" s="18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7"/>
      <c r="S560" s="17"/>
      <c r="T560" s="17"/>
      <c r="U560" s="51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</row>
    <row r="561" customFormat="false" ht="12.75" hidden="false" customHeight="false" outlineLevel="0" collapsed="false">
      <c r="A561" s="41"/>
      <c r="B561" s="18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7"/>
      <c r="S561" s="17"/>
      <c r="T561" s="17"/>
      <c r="U561" s="51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</row>
    <row r="562" customFormat="false" ht="12.75" hidden="false" customHeight="false" outlineLevel="0" collapsed="false">
      <c r="A562" s="41"/>
      <c r="B562" s="18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7"/>
      <c r="S562" s="17"/>
      <c r="T562" s="17"/>
      <c r="U562" s="51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</row>
    <row r="563" customFormat="false" ht="12.75" hidden="false" customHeight="false" outlineLevel="0" collapsed="false">
      <c r="A563" s="41"/>
      <c r="B563" s="18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7"/>
      <c r="S563" s="17"/>
      <c r="T563" s="17"/>
      <c r="U563" s="51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</row>
    <row r="564" customFormat="false" ht="12.75" hidden="false" customHeight="false" outlineLevel="0" collapsed="false">
      <c r="A564" s="41"/>
      <c r="B564" s="18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7"/>
      <c r="S564" s="17"/>
      <c r="T564" s="17"/>
      <c r="U564" s="51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</row>
    <row r="565" customFormat="false" ht="12.75" hidden="false" customHeight="false" outlineLevel="0" collapsed="false">
      <c r="A565" s="41"/>
      <c r="B565" s="18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7"/>
      <c r="S565" s="17"/>
      <c r="T565" s="17"/>
      <c r="U565" s="51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</row>
    <row r="566" customFormat="false" ht="12.75" hidden="false" customHeight="false" outlineLevel="0" collapsed="false">
      <c r="A566" s="41"/>
      <c r="B566" s="18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7"/>
      <c r="S566" s="17"/>
      <c r="T566" s="17"/>
      <c r="U566" s="51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</row>
    <row r="567" customFormat="false" ht="12.75" hidden="false" customHeight="false" outlineLevel="0" collapsed="false">
      <c r="A567" s="41"/>
      <c r="B567" s="18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7"/>
      <c r="S567" s="17"/>
      <c r="T567" s="17"/>
      <c r="U567" s="51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</row>
    <row r="568" customFormat="false" ht="12.75" hidden="false" customHeight="false" outlineLevel="0" collapsed="false">
      <c r="A568" s="41"/>
      <c r="B568" s="18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7"/>
      <c r="S568" s="17"/>
      <c r="T568" s="17"/>
      <c r="U568" s="51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</row>
    <row r="569" customFormat="false" ht="12.75" hidden="false" customHeight="false" outlineLevel="0" collapsed="false">
      <c r="A569" s="41"/>
      <c r="B569" s="18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7"/>
      <c r="S569" s="17"/>
      <c r="T569" s="17"/>
      <c r="U569" s="51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</row>
    <row r="570" customFormat="false" ht="12.75" hidden="false" customHeight="false" outlineLevel="0" collapsed="false">
      <c r="A570" s="41"/>
      <c r="B570" s="18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7"/>
      <c r="S570" s="17"/>
      <c r="T570" s="17"/>
      <c r="U570" s="51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</row>
    <row r="571" customFormat="false" ht="12.75" hidden="false" customHeight="false" outlineLevel="0" collapsed="false">
      <c r="A571" s="41"/>
      <c r="B571" s="18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7"/>
      <c r="S571" s="17"/>
      <c r="T571" s="17"/>
      <c r="U571" s="51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</row>
    <row r="572" customFormat="false" ht="12.75" hidden="false" customHeight="false" outlineLevel="0" collapsed="false">
      <c r="A572" s="41"/>
      <c r="B572" s="18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7"/>
      <c r="S572" s="17"/>
      <c r="T572" s="17"/>
      <c r="U572" s="51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</row>
    <row r="573" customFormat="false" ht="12.75" hidden="false" customHeight="false" outlineLevel="0" collapsed="false">
      <c r="A573" s="41"/>
      <c r="B573" s="18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7"/>
      <c r="S573" s="17"/>
      <c r="T573" s="17"/>
      <c r="U573" s="51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</row>
    <row r="574" customFormat="false" ht="12.75" hidden="false" customHeight="false" outlineLevel="0" collapsed="false">
      <c r="A574" s="41"/>
      <c r="B574" s="18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7"/>
      <c r="S574" s="17"/>
      <c r="T574" s="17"/>
      <c r="U574" s="51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</row>
    <row r="575" customFormat="false" ht="12.75" hidden="false" customHeight="false" outlineLevel="0" collapsed="false">
      <c r="A575" s="41"/>
      <c r="B575" s="18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7"/>
      <c r="S575" s="17"/>
      <c r="T575" s="17"/>
      <c r="U575" s="51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</row>
    <row r="576" customFormat="false" ht="12.75" hidden="false" customHeight="false" outlineLevel="0" collapsed="false">
      <c r="A576" s="41"/>
      <c r="B576" s="18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7"/>
      <c r="S576" s="17"/>
      <c r="T576" s="17"/>
      <c r="U576" s="51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</row>
    <row r="577" customFormat="false" ht="12.75" hidden="false" customHeight="false" outlineLevel="0" collapsed="false">
      <c r="A577" s="41"/>
      <c r="B577" s="18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7"/>
      <c r="S577" s="17"/>
      <c r="T577" s="17"/>
      <c r="U577" s="51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</row>
    <row r="578" customFormat="false" ht="12.75" hidden="false" customHeight="false" outlineLevel="0" collapsed="false">
      <c r="A578" s="41"/>
      <c r="B578" s="18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7"/>
      <c r="S578" s="17"/>
      <c r="T578" s="17"/>
      <c r="U578" s="51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</row>
    <row r="579" customFormat="false" ht="12.75" hidden="false" customHeight="false" outlineLevel="0" collapsed="false">
      <c r="A579" s="41"/>
      <c r="B579" s="18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7"/>
      <c r="S579" s="17"/>
      <c r="T579" s="17"/>
      <c r="U579" s="51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</row>
    <row r="580" customFormat="false" ht="12.75" hidden="false" customHeight="false" outlineLevel="0" collapsed="false">
      <c r="A580" s="41"/>
      <c r="B580" s="18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7"/>
      <c r="S580" s="17"/>
      <c r="T580" s="17"/>
      <c r="U580" s="51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</row>
    <row r="581" customFormat="false" ht="12.75" hidden="false" customHeight="false" outlineLevel="0" collapsed="false">
      <c r="A581" s="41"/>
      <c r="B581" s="18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7"/>
      <c r="S581" s="17"/>
      <c r="T581" s="17"/>
      <c r="U581" s="51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</row>
    <row r="582" customFormat="false" ht="12.75" hidden="false" customHeight="false" outlineLevel="0" collapsed="false">
      <c r="A582" s="41"/>
      <c r="B582" s="18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7"/>
      <c r="S582" s="17"/>
      <c r="T582" s="17"/>
      <c r="U582" s="51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</row>
    <row r="583" customFormat="false" ht="12.75" hidden="false" customHeight="false" outlineLevel="0" collapsed="false">
      <c r="A583" s="41"/>
      <c r="B583" s="18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7"/>
      <c r="S583" s="17"/>
      <c r="T583" s="17"/>
      <c r="U583" s="51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</row>
    <row r="584" customFormat="false" ht="12.75" hidden="false" customHeight="false" outlineLevel="0" collapsed="false">
      <c r="A584" s="41"/>
      <c r="B584" s="18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7"/>
      <c r="S584" s="17"/>
      <c r="T584" s="17"/>
      <c r="U584" s="51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</row>
    <row r="585" customFormat="false" ht="12.75" hidden="false" customHeight="false" outlineLevel="0" collapsed="false">
      <c r="A585" s="41"/>
      <c r="B585" s="18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7"/>
      <c r="S585" s="17"/>
      <c r="T585" s="17"/>
      <c r="U585" s="51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</row>
    <row r="586" customFormat="false" ht="12.75" hidden="false" customHeight="false" outlineLevel="0" collapsed="false">
      <c r="A586" s="41"/>
      <c r="B586" s="18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7"/>
      <c r="S586" s="17"/>
      <c r="T586" s="17"/>
      <c r="U586" s="51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</row>
    <row r="587" customFormat="false" ht="12.75" hidden="false" customHeight="false" outlineLevel="0" collapsed="false">
      <c r="A587" s="41"/>
      <c r="B587" s="18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7"/>
      <c r="S587" s="17"/>
      <c r="T587" s="17"/>
      <c r="U587" s="51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</row>
    <row r="588" customFormat="false" ht="12.75" hidden="false" customHeight="false" outlineLevel="0" collapsed="false">
      <c r="A588" s="41"/>
      <c r="B588" s="18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7"/>
      <c r="S588" s="17"/>
      <c r="T588" s="17"/>
      <c r="U588" s="51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</row>
    <row r="589" customFormat="false" ht="12.75" hidden="false" customHeight="false" outlineLevel="0" collapsed="false">
      <c r="A589" s="41"/>
      <c r="B589" s="18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7"/>
      <c r="S589" s="17"/>
      <c r="T589" s="17"/>
      <c r="U589" s="51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</row>
    <row r="590" customFormat="false" ht="12.75" hidden="false" customHeight="false" outlineLevel="0" collapsed="false">
      <c r="A590" s="41"/>
      <c r="B590" s="18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7"/>
      <c r="S590" s="17"/>
      <c r="T590" s="17"/>
      <c r="U590" s="51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</row>
    <row r="591" customFormat="false" ht="12.75" hidden="false" customHeight="false" outlineLevel="0" collapsed="false">
      <c r="A591" s="41"/>
      <c r="B591" s="18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7"/>
      <c r="S591" s="17"/>
      <c r="T591" s="17"/>
      <c r="U591" s="51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</row>
    <row r="592" customFormat="false" ht="12.75" hidden="false" customHeight="false" outlineLevel="0" collapsed="false">
      <c r="A592" s="41"/>
      <c r="B592" s="18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7"/>
      <c r="S592" s="17"/>
      <c r="T592" s="17"/>
      <c r="U592" s="51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</row>
    <row r="593" customFormat="false" ht="12.75" hidden="false" customHeight="false" outlineLevel="0" collapsed="false">
      <c r="A593" s="41"/>
      <c r="B593" s="18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7"/>
      <c r="S593" s="17"/>
      <c r="T593" s="17"/>
      <c r="U593" s="51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</row>
    <row r="594" customFormat="false" ht="12.75" hidden="false" customHeight="false" outlineLevel="0" collapsed="false">
      <c r="A594" s="41"/>
      <c r="B594" s="18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7"/>
      <c r="S594" s="17"/>
      <c r="T594" s="17"/>
      <c r="U594" s="51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</row>
    <row r="595" customFormat="false" ht="12.75" hidden="false" customHeight="false" outlineLevel="0" collapsed="false">
      <c r="A595" s="41"/>
      <c r="B595" s="18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7"/>
      <c r="S595" s="17"/>
      <c r="T595" s="17"/>
      <c r="U595" s="51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</row>
    <row r="596" customFormat="false" ht="12.75" hidden="false" customHeight="false" outlineLevel="0" collapsed="false">
      <c r="A596" s="41"/>
      <c r="B596" s="18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7"/>
      <c r="S596" s="17"/>
      <c r="T596" s="17"/>
      <c r="U596" s="51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</row>
    <row r="597" customFormat="false" ht="12.75" hidden="false" customHeight="false" outlineLevel="0" collapsed="false">
      <c r="A597" s="41"/>
      <c r="B597" s="18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7"/>
      <c r="S597" s="17"/>
      <c r="T597" s="17"/>
      <c r="U597" s="51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</row>
    <row r="598" customFormat="false" ht="12.75" hidden="false" customHeight="false" outlineLevel="0" collapsed="false">
      <c r="A598" s="41"/>
      <c r="B598" s="18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7"/>
      <c r="S598" s="17"/>
      <c r="T598" s="17"/>
      <c r="U598" s="51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</row>
    <row r="599" customFormat="false" ht="12.75" hidden="false" customHeight="false" outlineLevel="0" collapsed="false">
      <c r="A599" s="41"/>
      <c r="B599" s="18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7"/>
      <c r="S599" s="17"/>
      <c r="T599" s="17"/>
      <c r="U599" s="51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</row>
    <row r="600" customFormat="false" ht="12.75" hidden="false" customHeight="false" outlineLevel="0" collapsed="false">
      <c r="A600" s="41"/>
      <c r="B600" s="18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7"/>
      <c r="S600" s="17"/>
      <c r="T600" s="17"/>
      <c r="U600" s="51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</row>
    <row r="601" customFormat="false" ht="12.75" hidden="false" customHeight="false" outlineLevel="0" collapsed="false">
      <c r="A601" s="41"/>
      <c r="B601" s="18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7"/>
      <c r="S601" s="17"/>
      <c r="T601" s="17"/>
      <c r="U601" s="51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</row>
    <row r="602" customFormat="false" ht="12.75" hidden="false" customHeight="false" outlineLevel="0" collapsed="false">
      <c r="A602" s="41"/>
      <c r="B602" s="18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7"/>
      <c r="S602" s="17"/>
      <c r="T602" s="17"/>
      <c r="U602" s="51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</row>
    <row r="603" customFormat="false" ht="12.75" hidden="false" customHeight="false" outlineLevel="0" collapsed="false">
      <c r="A603" s="41"/>
      <c r="B603" s="18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7"/>
      <c r="S603" s="17"/>
      <c r="T603" s="17"/>
      <c r="U603" s="51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</row>
    <row r="604" customFormat="false" ht="12.75" hidden="false" customHeight="false" outlineLevel="0" collapsed="false">
      <c r="A604" s="41"/>
      <c r="B604" s="18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7"/>
      <c r="S604" s="17"/>
      <c r="T604" s="17"/>
      <c r="U604" s="51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</row>
    <row r="605" customFormat="false" ht="12.75" hidden="false" customHeight="false" outlineLevel="0" collapsed="false">
      <c r="A605" s="41"/>
      <c r="B605" s="18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7"/>
      <c r="S605" s="17"/>
      <c r="T605" s="17"/>
      <c r="U605" s="51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</row>
    <row r="606" customFormat="false" ht="12.75" hidden="false" customHeight="false" outlineLevel="0" collapsed="false">
      <c r="A606" s="41"/>
      <c r="B606" s="18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7"/>
      <c r="S606" s="17"/>
      <c r="T606" s="17"/>
      <c r="U606" s="51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</row>
    <row r="607" customFormat="false" ht="12.75" hidden="false" customHeight="false" outlineLevel="0" collapsed="false">
      <c r="A607" s="41"/>
      <c r="B607" s="18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7"/>
      <c r="S607" s="17"/>
      <c r="T607" s="17"/>
      <c r="U607" s="51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</row>
    <row r="608" customFormat="false" ht="12.75" hidden="false" customHeight="false" outlineLevel="0" collapsed="false">
      <c r="A608" s="41"/>
      <c r="B608" s="18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7"/>
      <c r="S608" s="17"/>
      <c r="T608" s="17"/>
      <c r="U608" s="51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</row>
    <row r="609" customFormat="false" ht="12.75" hidden="false" customHeight="false" outlineLevel="0" collapsed="false">
      <c r="A609" s="41"/>
      <c r="B609" s="18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7"/>
      <c r="S609" s="17"/>
      <c r="T609" s="17"/>
      <c r="U609" s="51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</row>
    <row r="610" customFormat="false" ht="12.75" hidden="false" customHeight="false" outlineLevel="0" collapsed="false">
      <c r="A610" s="41"/>
      <c r="B610" s="18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7"/>
      <c r="S610" s="17"/>
      <c r="T610" s="17"/>
      <c r="U610" s="51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</row>
    <row r="611" customFormat="false" ht="12.75" hidden="false" customHeight="false" outlineLevel="0" collapsed="false">
      <c r="A611" s="41"/>
      <c r="B611" s="18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7"/>
      <c r="S611" s="17"/>
      <c r="T611" s="17"/>
      <c r="U611" s="51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</row>
    <row r="612" customFormat="false" ht="12.75" hidden="false" customHeight="false" outlineLevel="0" collapsed="false">
      <c r="A612" s="41"/>
      <c r="B612" s="18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7"/>
      <c r="S612" s="17"/>
      <c r="T612" s="17"/>
      <c r="U612" s="51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</row>
    <row r="613" customFormat="false" ht="12.75" hidden="false" customHeight="false" outlineLevel="0" collapsed="false">
      <c r="A613" s="41"/>
      <c r="B613" s="18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7"/>
      <c r="S613" s="17"/>
      <c r="T613" s="17"/>
      <c r="U613" s="51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</row>
    <row r="614" customFormat="false" ht="12.75" hidden="false" customHeight="false" outlineLevel="0" collapsed="false">
      <c r="A614" s="41"/>
      <c r="B614" s="18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7"/>
      <c r="S614" s="17"/>
      <c r="T614" s="17"/>
      <c r="U614" s="51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</row>
    <row r="615" customFormat="false" ht="12.75" hidden="false" customHeight="false" outlineLevel="0" collapsed="false">
      <c r="A615" s="41"/>
      <c r="B615" s="18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7"/>
      <c r="S615" s="17"/>
      <c r="T615" s="17"/>
      <c r="U615" s="51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</row>
    <row r="616" customFormat="false" ht="12.75" hidden="false" customHeight="false" outlineLevel="0" collapsed="false">
      <c r="A616" s="41"/>
      <c r="B616" s="18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7"/>
      <c r="S616" s="17"/>
      <c r="T616" s="17"/>
      <c r="U616" s="51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</row>
    <row r="617" customFormat="false" ht="12.75" hidden="false" customHeight="false" outlineLevel="0" collapsed="false">
      <c r="A617" s="41"/>
      <c r="B617" s="18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7"/>
      <c r="S617" s="17"/>
      <c r="T617" s="17"/>
      <c r="U617" s="51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</row>
    <row r="618" customFormat="false" ht="12.75" hidden="false" customHeight="false" outlineLevel="0" collapsed="false">
      <c r="A618" s="41"/>
      <c r="B618" s="18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7"/>
      <c r="S618" s="17"/>
      <c r="T618" s="17"/>
      <c r="U618" s="51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</row>
    <row r="619" customFormat="false" ht="12.75" hidden="false" customHeight="false" outlineLevel="0" collapsed="false">
      <c r="A619" s="41"/>
      <c r="B619" s="18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7"/>
      <c r="S619" s="17"/>
      <c r="T619" s="17"/>
      <c r="U619" s="51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</row>
    <row r="620" customFormat="false" ht="12.75" hidden="false" customHeight="false" outlineLevel="0" collapsed="false">
      <c r="A620" s="41"/>
      <c r="B620" s="18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7"/>
      <c r="S620" s="17"/>
      <c r="T620" s="17"/>
      <c r="U620" s="51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</row>
    <row r="621" customFormat="false" ht="12.75" hidden="false" customHeight="false" outlineLevel="0" collapsed="false">
      <c r="A621" s="41"/>
      <c r="B621" s="18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7"/>
      <c r="S621" s="17"/>
      <c r="T621" s="17"/>
      <c r="U621" s="51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</row>
    <row r="622" customFormat="false" ht="12.75" hidden="false" customHeight="false" outlineLevel="0" collapsed="false">
      <c r="A622" s="41"/>
      <c r="B622" s="18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7"/>
      <c r="S622" s="17"/>
      <c r="T622" s="17"/>
      <c r="U622" s="51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</row>
    <row r="623" customFormat="false" ht="12.75" hidden="false" customHeight="false" outlineLevel="0" collapsed="false">
      <c r="A623" s="41"/>
      <c r="B623" s="18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7"/>
      <c r="S623" s="17"/>
      <c r="T623" s="17"/>
      <c r="U623" s="51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</row>
    <row r="624" customFormat="false" ht="12.75" hidden="false" customHeight="false" outlineLevel="0" collapsed="false">
      <c r="A624" s="41"/>
      <c r="B624" s="18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7"/>
      <c r="S624" s="17"/>
      <c r="T624" s="17"/>
      <c r="U624" s="51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</row>
    <row r="625" customFormat="false" ht="12.75" hidden="false" customHeight="false" outlineLevel="0" collapsed="false">
      <c r="A625" s="41"/>
      <c r="B625" s="18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7"/>
      <c r="S625" s="17"/>
      <c r="T625" s="17"/>
      <c r="U625" s="51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</row>
    <row r="626" customFormat="false" ht="12.75" hidden="false" customHeight="false" outlineLevel="0" collapsed="false">
      <c r="A626" s="41"/>
      <c r="B626" s="18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7"/>
      <c r="S626" s="17"/>
      <c r="T626" s="17"/>
      <c r="U626" s="51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</row>
    <row r="627" customFormat="false" ht="12.75" hidden="false" customHeight="false" outlineLevel="0" collapsed="false">
      <c r="A627" s="41"/>
      <c r="B627" s="18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7"/>
      <c r="S627" s="17"/>
      <c r="T627" s="17"/>
      <c r="U627" s="51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</row>
    <row r="628" customFormat="false" ht="12.75" hidden="false" customHeight="false" outlineLevel="0" collapsed="false">
      <c r="A628" s="41"/>
      <c r="B628" s="18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7"/>
      <c r="S628" s="17"/>
      <c r="T628" s="17"/>
      <c r="U628" s="51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</row>
    <row r="629" customFormat="false" ht="12.75" hidden="false" customHeight="false" outlineLevel="0" collapsed="false">
      <c r="A629" s="41"/>
      <c r="B629" s="18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7"/>
      <c r="S629" s="17"/>
      <c r="T629" s="17"/>
      <c r="U629" s="51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</row>
    <row r="630" customFormat="false" ht="12.75" hidden="false" customHeight="false" outlineLevel="0" collapsed="false">
      <c r="A630" s="41"/>
      <c r="B630" s="18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7"/>
      <c r="S630" s="17"/>
      <c r="T630" s="17"/>
      <c r="U630" s="51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</row>
    <row r="631" customFormat="false" ht="12.75" hidden="false" customHeight="false" outlineLevel="0" collapsed="false">
      <c r="A631" s="41"/>
      <c r="B631" s="18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7"/>
      <c r="S631" s="17"/>
      <c r="T631" s="17"/>
      <c r="U631" s="51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</row>
    <row r="632" customFormat="false" ht="12.75" hidden="false" customHeight="false" outlineLevel="0" collapsed="false">
      <c r="A632" s="41"/>
      <c r="B632" s="18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7"/>
      <c r="S632" s="17"/>
      <c r="T632" s="17"/>
      <c r="U632" s="51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</row>
    <row r="633" customFormat="false" ht="12.75" hidden="false" customHeight="false" outlineLevel="0" collapsed="false">
      <c r="A633" s="41"/>
      <c r="B633" s="18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7"/>
      <c r="S633" s="17"/>
      <c r="T633" s="17"/>
      <c r="U633" s="51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</row>
    <row r="634" customFormat="false" ht="12.75" hidden="false" customHeight="false" outlineLevel="0" collapsed="false">
      <c r="A634" s="41"/>
      <c r="B634" s="18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7"/>
      <c r="S634" s="17"/>
      <c r="T634" s="17"/>
      <c r="U634" s="51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</row>
    <row r="635" customFormat="false" ht="12.75" hidden="false" customHeight="false" outlineLevel="0" collapsed="false">
      <c r="A635" s="41"/>
      <c r="B635" s="18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7"/>
      <c r="S635" s="17"/>
      <c r="T635" s="17"/>
      <c r="U635" s="51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</row>
    <row r="636" customFormat="false" ht="12.75" hidden="false" customHeight="false" outlineLevel="0" collapsed="false">
      <c r="A636" s="41"/>
      <c r="B636" s="18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7"/>
      <c r="S636" s="17"/>
      <c r="T636" s="17"/>
      <c r="U636" s="51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</row>
    <row r="637" customFormat="false" ht="12.75" hidden="false" customHeight="false" outlineLevel="0" collapsed="false">
      <c r="A637" s="41"/>
      <c r="B637" s="18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7"/>
      <c r="S637" s="17"/>
      <c r="T637" s="17"/>
      <c r="U637" s="51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</row>
    <row r="638" customFormat="false" ht="12.75" hidden="false" customHeight="false" outlineLevel="0" collapsed="false">
      <c r="A638" s="41"/>
      <c r="B638" s="18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7"/>
      <c r="S638" s="17"/>
      <c r="T638" s="17"/>
      <c r="U638" s="51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</row>
    <row r="639" customFormat="false" ht="12.75" hidden="false" customHeight="false" outlineLevel="0" collapsed="false">
      <c r="A639" s="41"/>
      <c r="B639" s="18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7"/>
      <c r="S639" s="17"/>
      <c r="T639" s="17"/>
      <c r="U639" s="51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</row>
    <row r="640" customFormat="false" ht="12.75" hidden="false" customHeight="false" outlineLevel="0" collapsed="false">
      <c r="A640" s="41"/>
      <c r="B640" s="18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7"/>
      <c r="S640" s="17"/>
      <c r="T640" s="17"/>
      <c r="U640" s="51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</row>
    <row r="641" customFormat="false" ht="12.75" hidden="false" customHeight="false" outlineLevel="0" collapsed="false">
      <c r="A641" s="41"/>
      <c r="B641" s="18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7"/>
      <c r="S641" s="17"/>
      <c r="T641" s="17"/>
      <c r="U641" s="51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</row>
    <row r="642" customFormat="false" ht="12.75" hidden="false" customHeight="false" outlineLevel="0" collapsed="false">
      <c r="A642" s="41"/>
      <c r="B642" s="18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7"/>
      <c r="S642" s="17"/>
      <c r="T642" s="17"/>
      <c r="U642" s="51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</row>
    <row r="643" customFormat="false" ht="12.75" hidden="false" customHeight="false" outlineLevel="0" collapsed="false">
      <c r="A643" s="41"/>
      <c r="B643" s="18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7"/>
      <c r="S643" s="17"/>
      <c r="T643" s="17"/>
      <c r="U643" s="51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</row>
    <row r="644" customFormat="false" ht="12.75" hidden="false" customHeight="false" outlineLevel="0" collapsed="false">
      <c r="A644" s="41"/>
      <c r="B644" s="18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7"/>
      <c r="S644" s="17"/>
      <c r="T644" s="17"/>
      <c r="U644" s="51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</row>
    <row r="645" customFormat="false" ht="12.75" hidden="false" customHeight="false" outlineLevel="0" collapsed="false">
      <c r="A645" s="41"/>
      <c r="B645" s="18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7"/>
      <c r="S645" s="17"/>
      <c r="T645" s="17"/>
      <c r="U645" s="51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</row>
    <row r="646" customFormat="false" ht="12.75" hidden="false" customHeight="false" outlineLevel="0" collapsed="false">
      <c r="A646" s="41"/>
      <c r="B646" s="18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7"/>
      <c r="S646" s="17"/>
      <c r="T646" s="17"/>
      <c r="U646" s="51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</row>
    <row r="647" customFormat="false" ht="12.75" hidden="false" customHeight="false" outlineLevel="0" collapsed="false">
      <c r="A647" s="41"/>
      <c r="B647" s="18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7"/>
      <c r="S647" s="17"/>
      <c r="T647" s="17"/>
      <c r="U647" s="51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</row>
    <row r="648" customFormat="false" ht="12.75" hidden="false" customHeight="false" outlineLevel="0" collapsed="false">
      <c r="A648" s="41"/>
      <c r="B648" s="18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7"/>
      <c r="S648" s="17"/>
      <c r="T648" s="17"/>
      <c r="U648" s="51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</row>
    <row r="649" customFormat="false" ht="12.75" hidden="false" customHeight="false" outlineLevel="0" collapsed="false">
      <c r="A649" s="41"/>
      <c r="B649" s="18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7"/>
      <c r="S649" s="17"/>
      <c r="T649" s="17"/>
      <c r="U649" s="51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</row>
    <row r="650" customFormat="false" ht="12.75" hidden="false" customHeight="false" outlineLevel="0" collapsed="false">
      <c r="A650" s="41"/>
      <c r="B650" s="18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7"/>
      <c r="S650" s="17"/>
      <c r="T650" s="17"/>
      <c r="U650" s="51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</row>
    <row r="651" customFormat="false" ht="12.75" hidden="false" customHeight="false" outlineLevel="0" collapsed="false">
      <c r="A651" s="41"/>
      <c r="B651" s="18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7"/>
      <c r="S651" s="17"/>
      <c r="T651" s="17"/>
      <c r="U651" s="51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</row>
    <row r="652" customFormat="false" ht="12.75" hidden="false" customHeight="false" outlineLevel="0" collapsed="false">
      <c r="A652" s="41"/>
      <c r="B652" s="18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7"/>
      <c r="S652" s="17"/>
      <c r="T652" s="17"/>
      <c r="U652" s="51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</row>
    <row r="653" customFormat="false" ht="12.75" hidden="false" customHeight="false" outlineLevel="0" collapsed="false">
      <c r="A653" s="41"/>
      <c r="B653" s="18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7"/>
      <c r="S653" s="17"/>
      <c r="T653" s="17"/>
      <c r="U653" s="51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</row>
    <row r="654" customFormat="false" ht="12.75" hidden="false" customHeight="false" outlineLevel="0" collapsed="false">
      <c r="A654" s="41"/>
      <c r="B654" s="18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7"/>
      <c r="S654" s="17"/>
      <c r="T654" s="17"/>
      <c r="U654" s="51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</row>
    <row r="655" customFormat="false" ht="12.75" hidden="false" customHeight="false" outlineLevel="0" collapsed="false">
      <c r="A655" s="41"/>
      <c r="B655" s="18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7"/>
      <c r="S655" s="17"/>
      <c r="T655" s="17"/>
      <c r="U655" s="51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</row>
    <row r="656" customFormat="false" ht="12.75" hidden="false" customHeight="false" outlineLevel="0" collapsed="false">
      <c r="A656" s="41"/>
      <c r="B656" s="18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7"/>
      <c r="S656" s="17"/>
      <c r="T656" s="17"/>
      <c r="U656" s="51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</row>
    <row r="657" customFormat="false" ht="12.75" hidden="false" customHeight="false" outlineLevel="0" collapsed="false">
      <c r="A657" s="41"/>
      <c r="B657" s="18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7"/>
      <c r="S657" s="17"/>
      <c r="T657" s="17"/>
      <c r="U657" s="51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</row>
    <row r="658" customFormat="false" ht="12.75" hidden="false" customHeight="false" outlineLevel="0" collapsed="false">
      <c r="A658" s="41"/>
      <c r="B658" s="18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7"/>
      <c r="S658" s="17"/>
      <c r="T658" s="17"/>
      <c r="U658" s="51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</row>
    <row r="659" customFormat="false" ht="12.75" hidden="false" customHeight="false" outlineLevel="0" collapsed="false">
      <c r="A659" s="41"/>
      <c r="B659" s="18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7"/>
      <c r="S659" s="17"/>
      <c r="T659" s="17"/>
      <c r="U659" s="51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</row>
    <row r="660" customFormat="false" ht="12.75" hidden="false" customHeight="false" outlineLevel="0" collapsed="false">
      <c r="A660" s="41"/>
      <c r="B660" s="18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7"/>
      <c r="S660" s="17"/>
      <c r="T660" s="17"/>
      <c r="U660" s="51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</row>
    <row r="661" customFormat="false" ht="12.75" hidden="false" customHeight="false" outlineLevel="0" collapsed="false">
      <c r="A661" s="41"/>
      <c r="B661" s="18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7"/>
      <c r="S661" s="17"/>
      <c r="T661" s="17"/>
      <c r="U661" s="51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</row>
    <row r="662" customFormat="false" ht="12.75" hidden="false" customHeight="false" outlineLevel="0" collapsed="false">
      <c r="A662" s="41"/>
      <c r="B662" s="18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7"/>
      <c r="S662" s="17"/>
      <c r="T662" s="17"/>
      <c r="U662" s="51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</row>
    <row r="663" customFormat="false" ht="12.75" hidden="false" customHeight="false" outlineLevel="0" collapsed="false">
      <c r="A663" s="41"/>
      <c r="B663" s="18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7"/>
      <c r="S663" s="17"/>
      <c r="T663" s="17"/>
      <c r="U663" s="51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</row>
    <row r="664" customFormat="false" ht="12.75" hidden="false" customHeight="false" outlineLevel="0" collapsed="false">
      <c r="A664" s="41"/>
      <c r="B664" s="18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7"/>
      <c r="S664" s="17"/>
      <c r="T664" s="17"/>
      <c r="U664" s="51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</row>
    <row r="665" customFormat="false" ht="12.75" hidden="false" customHeight="false" outlineLevel="0" collapsed="false">
      <c r="A665" s="41"/>
      <c r="B665" s="18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7"/>
      <c r="S665" s="17"/>
      <c r="T665" s="17"/>
      <c r="U665" s="51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</row>
    <row r="666" customFormat="false" ht="12.75" hidden="false" customHeight="false" outlineLevel="0" collapsed="false">
      <c r="A666" s="41"/>
      <c r="B666" s="18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7"/>
      <c r="S666" s="17"/>
      <c r="T666" s="17"/>
      <c r="U666" s="51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</row>
    <row r="667" customFormat="false" ht="12.75" hidden="false" customHeight="false" outlineLevel="0" collapsed="false">
      <c r="A667" s="41"/>
      <c r="B667" s="18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7"/>
      <c r="S667" s="17"/>
      <c r="T667" s="17"/>
      <c r="U667" s="51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</row>
    <row r="668" customFormat="false" ht="12.75" hidden="false" customHeight="false" outlineLevel="0" collapsed="false">
      <c r="A668" s="41"/>
      <c r="B668" s="18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7"/>
      <c r="S668" s="17"/>
      <c r="T668" s="17"/>
      <c r="U668" s="51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</row>
    <row r="669" customFormat="false" ht="12.75" hidden="false" customHeight="false" outlineLevel="0" collapsed="false">
      <c r="A669" s="41"/>
      <c r="B669" s="18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7"/>
      <c r="S669" s="17"/>
      <c r="T669" s="17"/>
      <c r="U669" s="51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</row>
    <row r="670" customFormat="false" ht="12.75" hidden="false" customHeight="false" outlineLevel="0" collapsed="false">
      <c r="A670" s="41"/>
      <c r="B670" s="18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7"/>
      <c r="S670" s="17"/>
      <c r="T670" s="17"/>
      <c r="U670" s="51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</row>
    <row r="671" customFormat="false" ht="12.75" hidden="false" customHeight="false" outlineLevel="0" collapsed="false">
      <c r="A671" s="41"/>
      <c r="B671" s="18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7"/>
      <c r="S671" s="17"/>
      <c r="T671" s="17"/>
      <c r="U671" s="51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</row>
    <row r="672" customFormat="false" ht="12.75" hidden="false" customHeight="false" outlineLevel="0" collapsed="false">
      <c r="A672" s="41"/>
      <c r="B672" s="18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7"/>
      <c r="S672" s="17"/>
      <c r="T672" s="17"/>
      <c r="U672" s="51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</row>
    <row r="673" customFormat="false" ht="12.75" hidden="false" customHeight="false" outlineLevel="0" collapsed="false">
      <c r="A673" s="41"/>
      <c r="B673" s="18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7"/>
      <c r="S673" s="17"/>
      <c r="T673" s="17"/>
      <c r="U673" s="51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</row>
    <row r="674" customFormat="false" ht="12.75" hidden="false" customHeight="false" outlineLevel="0" collapsed="false">
      <c r="A674" s="41"/>
      <c r="B674" s="18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7"/>
      <c r="S674" s="17"/>
      <c r="T674" s="17"/>
      <c r="U674" s="51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</row>
    <row r="675" customFormat="false" ht="12.75" hidden="false" customHeight="false" outlineLevel="0" collapsed="false">
      <c r="A675" s="41"/>
      <c r="B675" s="18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7"/>
      <c r="S675" s="17"/>
      <c r="T675" s="17"/>
      <c r="U675" s="51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</row>
    <row r="676" customFormat="false" ht="12.75" hidden="false" customHeight="false" outlineLevel="0" collapsed="false">
      <c r="A676" s="41"/>
      <c r="B676" s="18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7"/>
      <c r="S676" s="17"/>
      <c r="T676" s="17"/>
      <c r="U676" s="51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</row>
    <row r="677" customFormat="false" ht="12.75" hidden="false" customHeight="false" outlineLevel="0" collapsed="false">
      <c r="A677" s="41"/>
      <c r="B677" s="18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7"/>
      <c r="S677" s="17"/>
      <c r="T677" s="17"/>
      <c r="U677" s="51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</row>
    <row r="678" customFormat="false" ht="12.75" hidden="false" customHeight="false" outlineLevel="0" collapsed="false">
      <c r="A678" s="41"/>
      <c r="B678" s="18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7"/>
      <c r="S678" s="17"/>
      <c r="T678" s="17"/>
      <c r="U678" s="51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</row>
    <row r="679" customFormat="false" ht="12.75" hidden="false" customHeight="false" outlineLevel="0" collapsed="false">
      <c r="A679" s="41"/>
      <c r="B679" s="18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7"/>
      <c r="S679" s="17"/>
      <c r="T679" s="17"/>
      <c r="U679" s="51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</row>
    <row r="680" customFormat="false" ht="12.75" hidden="false" customHeight="false" outlineLevel="0" collapsed="false">
      <c r="A680" s="41"/>
      <c r="B680" s="18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7"/>
      <c r="S680" s="17"/>
      <c r="T680" s="17"/>
      <c r="U680" s="51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</row>
    <row r="681" customFormat="false" ht="12.75" hidden="false" customHeight="false" outlineLevel="0" collapsed="false">
      <c r="A681" s="41"/>
      <c r="B681" s="18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7"/>
      <c r="S681" s="17"/>
      <c r="T681" s="17"/>
      <c r="U681" s="51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</row>
    <row r="682" customFormat="false" ht="12.75" hidden="false" customHeight="false" outlineLevel="0" collapsed="false">
      <c r="A682" s="41"/>
      <c r="B682" s="18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7"/>
      <c r="S682" s="17"/>
      <c r="T682" s="17"/>
      <c r="U682" s="51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</row>
    <row r="683" customFormat="false" ht="12.75" hidden="false" customHeight="false" outlineLevel="0" collapsed="false">
      <c r="A683" s="41"/>
      <c r="B683" s="18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7"/>
      <c r="S683" s="17"/>
      <c r="T683" s="17"/>
      <c r="U683" s="51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</row>
    <row r="684" customFormat="false" ht="12.75" hidden="false" customHeight="false" outlineLevel="0" collapsed="false">
      <c r="A684" s="41"/>
      <c r="B684" s="18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7"/>
      <c r="S684" s="17"/>
      <c r="T684" s="17"/>
      <c r="U684" s="51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</row>
    <row r="685" customFormat="false" ht="12.75" hidden="false" customHeight="false" outlineLevel="0" collapsed="false">
      <c r="A685" s="41"/>
      <c r="B685" s="18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7"/>
      <c r="S685" s="17"/>
      <c r="T685" s="17"/>
      <c r="U685" s="51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</row>
    <row r="686" customFormat="false" ht="12.75" hidden="false" customHeight="false" outlineLevel="0" collapsed="false">
      <c r="A686" s="41"/>
      <c r="B686" s="18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7"/>
      <c r="S686" s="17"/>
      <c r="T686" s="17"/>
      <c r="U686" s="51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</row>
    <row r="687" customFormat="false" ht="12.75" hidden="false" customHeight="false" outlineLevel="0" collapsed="false">
      <c r="A687" s="41"/>
      <c r="B687" s="18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7"/>
      <c r="S687" s="17"/>
      <c r="T687" s="17"/>
      <c r="U687" s="51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</row>
    <row r="688" customFormat="false" ht="12.75" hidden="false" customHeight="false" outlineLevel="0" collapsed="false">
      <c r="A688" s="41"/>
      <c r="B688" s="18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7"/>
      <c r="S688" s="17"/>
      <c r="T688" s="17"/>
      <c r="U688" s="51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</row>
    <row r="689" customFormat="false" ht="12.75" hidden="false" customHeight="false" outlineLevel="0" collapsed="false">
      <c r="A689" s="41"/>
      <c r="B689" s="18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7"/>
      <c r="S689" s="17"/>
      <c r="T689" s="17"/>
      <c r="U689" s="51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</row>
    <row r="690" customFormat="false" ht="12.75" hidden="false" customHeight="false" outlineLevel="0" collapsed="false">
      <c r="A690" s="41"/>
      <c r="B690" s="18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7"/>
      <c r="S690" s="17"/>
      <c r="T690" s="17"/>
      <c r="U690" s="51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</row>
    <row r="691" customFormat="false" ht="12.75" hidden="false" customHeight="false" outlineLevel="0" collapsed="false">
      <c r="A691" s="41"/>
      <c r="B691" s="18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7"/>
      <c r="S691" s="17"/>
      <c r="T691" s="17"/>
      <c r="U691" s="51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</row>
    <row r="692" customFormat="false" ht="12.75" hidden="false" customHeight="false" outlineLevel="0" collapsed="false">
      <c r="A692" s="41"/>
      <c r="B692" s="18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7"/>
      <c r="S692" s="17"/>
      <c r="T692" s="17"/>
      <c r="U692" s="51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</row>
    <row r="693" customFormat="false" ht="12.75" hidden="false" customHeight="false" outlineLevel="0" collapsed="false">
      <c r="A693" s="41"/>
      <c r="B693" s="18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7"/>
      <c r="S693" s="17"/>
      <c r="T693" s="17"/>
      <c r="U693" s="51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</row>
    <row r="694" customFormat="false" ht="12.75" hidden="false" customHeight="false" outlineLevel="0" collapsed="false">
      <c r="A694" s="41"/>
      <c r="B694" s="18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7"/>
      <c r="S694" s="17"/>
      <c r="T694" s="17"/>
      <c r="U694" s="51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</row>
    <row r="695" customFormat="false" ht="12.75" hidden="false" customHeight="false" outlineLevel="0" collapsed="false">
      <c r="A695" s="41"/>
      <c r="B695" s="18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7"/>
      <c r="S695" s="17"/>
      <c r="T695" s="17"/>
      <c r="U695" s="51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</row>
    <row r="696" customFormat="false" ht="12.75" hidden="false" customHeight="false" outlineLevel="0" collapsed="false">
      <c r="A696" s="41"/>
      <c r="B696" s="18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7"/>
      <c r="S696" s="17"/>
      <c r="T696" s="17"/>
      <c r="U696" s="51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</row>
    <row r="697" customFormat="false" ht="12.75" hidden="false" customHeight="false" outlineLevel="0" collapsed="false">
      <c r="A697" s="41"/>
      <c r="B697" s="18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7"/>
      <c r="S697" s="17"/>
      <c r="T697" s="17"/>
      <c r="U697" s="51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</row>
    <row r="698" customFormat="false" ht="12.75" hidden="false" customHeight="false" outlineLevel="0" collapsed="false">
      <c r="A698" s="41"/>
      <c r="B698" s="18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7"/>
      <c r="S698" s="17"/>
      <c r="T698" s="17"/>
      <c r="U698" s="51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</row>
    <row r="699" customFormat="false" ht="12.75" hidden="false" customHeight="false" outlineLevel="0" collapsed="false">
      <c r="A699" s="41"/>
      <c r="B699" s="18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7"/>
      <c r="S699" s="17"/>
      <c r="T699" s="17"/>
      <c r="U699" s="51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</row>
    <row r="700" customFormat="false" ht="12.75" hidden="false" customHeight="false" outlineLevel="0" collapsed="false">
      <c r="A700" s="41"/>
      <c r="B700" s="18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7"/>
      <c r="S700" s="17"/>
      <c r="T700" s="17"/>
      <c r="U700" s="51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</row>
    <row r="701" customFormat="false" ht="12.75" hidden="false" customHeight="false" outlineLevel="0" collapsed="false">
      <c r="A701" s="41"/>
      <c r="B701" s="18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7"/>
      <c r="S701" s="17"/>
      <c r="T701" s="17"/>
      <c r="U701" s="51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</row>
    <row r="702" customFormat="false" ht="12.75" hidden="false" customHeight="false" outlineLevel="0" collapsed="false">
      <c r="A702" s="41"/>
      <c r="B702" s="18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7"/>
      <c r="S702" s="17"/>
      <c r="T702" s="17"/>
      <c r="U702" s="51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</row>
    <row r="703" customFormat="false" ht="12.75" hidden="false" customHeight="false" outlineLevel="0" collapsed="false">
      <c r="A703" s="41"/>
      <c r="B703" s="18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7"/>
      <c r="S703" s="17"/>
      <c r="T703" s="17"/>
      <c r="U703" s="51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</row>
    <row r="704" customFormat="false" ht="12.75" hidden="false" customHeight="false" outlineLevel="0" collapsed="false">
      <c r="A704" s="41"/>
      <c r="B704" s="18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7"/>
      <c r="S704" s="17"/>
      <c r="T704" s="17"/>
      <c r="U704" s="51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</row>
    <row r="705" customFormat="false" ht="12.75" hidden="false" customHeight="false" outlineLevel="0" collapsed="false">
      <c r="A705" s="41"/>
      <c r="B705" s="18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7"/>
      <c r="S705" s="17"/>
      <c r="T705" s="17"/>
      <c r="U705" s="51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</row>
    <row r="706" customFormat="false" ht="12.75" hidden="false" customHeight="false" outlineLevel="0" collapsed="false">
      <c r="A706" s="41"/>
      <c r="B706" s="18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7"/>
      <c r="S706" s="17"/>
      <c r="T706" s="17"/>
      <c r="U706" s="51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</row>
    <row r="707" customFormat="false" ht="12.75" hidden="false" customHeight="false" outlineLevel="0" collapsed="false">
      <c r="A707" s="41"/>
      <c r="B707" s="18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7"/>
      <c r="S707" s="17"/>
      <c r="T707" s="17"/>
      <c r="U707" s="51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</row>
    <row r="708" customFormat="false" ht="12.75" hidden="false" customHeight="false" outlineLevel="0" collapsed="false">
      <c r="A708" s="41"/>
      <c r="B708" s="18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7"/>
      <c r="S708" s="17"/>
      <c r="T708" s="17"/>
      <c r="U708" s="51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</row>
    <row r="709" customFormat="false" ht="12.75" hidden="false" customHeight="false" outlineLevel="0" collapsed="false">
      <c r="A709" s="41"/>
      <c r="B709" s="18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7"/>
      <c r="S709" s="17"/>
      <c r="T709" s="17"/>
      <c r="U709" s="51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</row>
    <row r="710" customFormat="false" ht="12.75" hidden="false" customHeight="false" outlineLevel="0" collapsed="false">
      <c r="A710" s="41"/>
      <c r="B710" s="18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7"/>
      <c r="S710" s="17"/>
      <c r="T710" s="17"/>
      <c r="U710" s="51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</row>
    <row r="711" customFormat="false" ht="12.75" hidden="false" customHeight="false" outlineLevel="0" collapsed="false">
      <c r="A711" s="41"/>
      <c r="B711" s="18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7"/>
      <c r="S711" s="17"/>
      <c r="T711" s="17"/>
      <c r="U711" s="51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</row>
    <row r="712" customFormat="false" ht="12.75" hidden="false" customHeight="false" outlineLevel="0" collapsed="false">
      <c r="A712" s="41"/>
      <c r="B712" s="18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7"/>
      <c r="S712" s="17"/>
      <c r="T712" s="17"/>
      <c r="U712" s="51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</row>
    <row r="713" customFormat="false" ht="12.75" hidden="false" customHeight="false" outlineLevel="0" collapsed="false">
      <c r="A713" s="41"/>
      <c r="B713" s="18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7"/>
      <c r="S713" s="17"/>
      <c r="T713" s="17"/>
      <c r="U713" s="51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</row>
    <row r="714" customFormat="false" ht="12.75" hidden="false" customHeight="false" outlineLevel="0" collapsed="false">
      <c r="A714" s="41"/>
      <c r="B714" s="18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7"/>
      <c r="S714" s="17"/>
      <c r="T714" s="17"/>
      <c r="U714" s="51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</row>
    <row r="715" customFormat="false" ht="12.75" hidden="false" customHeight="false" outlineLevel="0" collapsed="false">
      <c r="A715" s="41"/>
      <c r="B715" s="18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7"/>
      <c r="S715" s="17"/>
      <c r="T715" s="17"/>
      <c r="U715" s="51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</row>
    <row r="716" customFormat="false" ht="12.75" hidden="false" customHeight="false" outlineLevel="0" collapsed="false">
      <c r="A716" s="41"/>
      <c r="B716" s="18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7"/>
      <c r="S716" s="17"/>
      <c r="T716" s="17"/>
      <c r="U716" s="51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</row>
    <row r="717" customFormat="false" ht="12.75" hidden="false" customHeight="false" outlineLevel="0" collapsed="false">
      <c r="A717" s="41"/>
      <c r="B717" s="18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7"/>
      <c r="S717" s="17"/>
      <c r="T717" s="17"/>
      <c r="U717" s="51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</row>
    <row r="718" customFormat="false" ht="12.75" hidden="false" customHeight="false" outlineLevel="0" collapsed="false">
      <c r="A718" s="41"/>
      <c r="B718" s="18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7"/>
      <c r="S718" s="17"/>
      <c r="T718" s="17"/>
      <c r="U718" s="51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</row>
    <row r="719" customFormat="false" ht="12.75" hidden="false" customHeight="false" outlineLevel="0" collapsed="false">
      <c r="A719" s="41"/>
      <c r="B719" s="18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7"/>
      <c r="S719" s="17"/>
      <c r="T719" s="17"/>
      <c r="U719" s="51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</row>
    <row r="720" customFormat="false" ht="12.75" hidden="false" customHeight="false" outlineLevel="0" collapsed="false">
      <c r="A720" s="41"/>
      <c r="B720" s="18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7"/>
      <c r="S720" s="17"/>
      <c r="T720" s="17"/>
      <c r="U720" s="51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</row>
    <row r="721" customFormat="false" ht="12.75" hidden="false" customHeight="false" outlineLevel="0" collapsed="false">
      <c r="A721" s="41"/>
      <c r="B721" s="18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7"/>
      <c r="S721" s="17"/>
      <c r="T721" s="17"/>
      <c r="U721" s="51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</row>
    <row r="722" customFormat="false" ht="12.75" hidden="false" customHeight="false" outlineLevel="0" collapsed="false">
      <c r="A722" s="41"/>
      <c r="B722" s="18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7"/>
      <c r="S722" s="17"/>
      <c r="T722" s="17"/>
      <c r="U722" s="51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</row>
    <row r="723" customFormat="false" ht="12.75" hidden="false" customHeight="false" outlineLevel="0" collapsed="false">
      <c r="A723" s="41"/>
      <c r="B723" s="18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7"/>
      <c r="S723" s="17"/>
      <c r="T723" s="17"/>
      <c r="U723" s="51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</row>
    <row r="724" customFormat="false" ht="12.75" hidden="false" customHeight="false" outlineLevel="0" collapsed="false">
      <c r="A724" s="41"/>
      <c r="B724" s="18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7"/>
      <c r="S724" s="17"/>
      <c r="T724" s="17"/>
      <c r="U724" s="51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</row>
    <row r="725" customFormat="false" ht="12.75" hidden="false" customHeight="false" outlineLevel="0" collapsed="false">
      <c r="A725" s="41"/>
      <c r="B725" s="18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7"/>
      <c r="S725" s="17"/>
      <c r="T725" s="17"/>
      <c r="U725" s="51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</row>
    <row r="726" customFormat="false" ht="12.75" hidden="false" customHeight="false" outlineLevel="0" collapsed="false">
      <c r="A726" s="41"/>
      <c r="B726" s="18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7"/>
      <c r="S726" s="17"/>
      <c r="T726" s="17"/>
      <c r="U726" s="51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</row>
    <row r="727" customFormat="false" ht="12.75" hidden="false" customHeight="false" outlineLevel="0" collapsed="false">
      <c r="A727" s="41"/>
      <c r="B727" s="18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7"/>
      <c r="S727" s="17"/>
      <c r="T727" s="17"/>
      <c r="U727" s="51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</row>
    <row r="728" customFormat="false" ht="12.75" hidden="false" customHeight="false" outlineLevel="0" collapsed="false">
      <c r="A728" s="41"/>
      <c r="B728" s="18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7"/>
      <c r="S728" s="17"/>
      <c r="T728" s="17"/>
      <c r="U728" s="51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</row>
    <row r="729" customFormat="false" ht="12.75" hidden="false" customHeight="false" outlineLevel="0" collapsed="false">
      <c r="A729" s="41"/>
      <c r="B729" s="18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7"/>
      <c r="S729" s="17"/>
      <c r="T729" s="17"/>
      <c r="U729" s="51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</row>
    <row r="730" customFormat="false" ht="12.75" hidden="false" customHeight="false" outlineLevel="0" collapsed="false">
      <c r="A730" s="41"/>
      <c r="B730" s="18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7"/>
      <c r="S730" s="17"/>
      <c r="T730" s="17"/>
      <c r="U730" s="51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</row>
    <row r="731" customFormat="false" ht="12.75" hidden="false" customHeight="false" outlineLevel="0" collapsed="false">
      <c r="A731" s="41"/>
      <c r="B731" s="18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7"/>
      <c r="S731" s="17"/>
      <c r="T731" s="17"/>
      <c r="U731" s="51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</row>
    <row r="732" customFormat="false" ht="12.75" hidden="false" customHeight="false" outlineLevel="0" collapsed="false">
      <c r="A732" s="41"/>
      <c r="B732" s="18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7"/>
      <c r="S732" s="17"/>
      <c r="T732" s="17"/>
      <c r="U732" s="51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</row>
    <row r="733" customFormat="false" ht="12.75" hidden="false" customHeight="false" outlineLevel="0" collapsed="false">
      <c r="A733" s="41"/>
      <c r="B733" s="18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7"/>
      <c r="S733" s="17"/>
      <c r="T733" s="17"/>
      <c r="U733" s="51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</row>
    <row r="734" customFormat="false" ht="12.75" hidden="false" customHeight="false" outlineLevel="0" collapsed="false">
      <c r="A734" s="41"/>
      <c r="B734" s="18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7"/>
      <c r="S734" s="17"/>
      <c r="T734" s="17"/>
      <c r="U734" s="51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</row>
    <row r="735" customFormat="false" ht="12.75" hidden="false" customHeight="false" outlineLevel="0" collapsed="false">
      <c r="A735" s="41"/>
      <c r="B735" s="18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7"/>
      <c r="S735" s="17"/>
      <c r="T735" s="17"/>
      <c r="U735" s="51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</row>
    <row r="736" customFormat="false" ht="12.75" hidden="false" customHeight="false" outlineLevel="0" collapsed="false">
      <c r="A736" s="41"/>
      <c r="B736" s="18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7"/>
      <c r="S736" s="17"/>
      <c r="T736" s="17"/>
      <c r="U736" s="51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</row>
    <row r="737" customFormat="false" ht="12.75" hidden="false" customHeight="false" outlineLevel="0" collapsed="false">
      <c r="A737" s="41"/>
      <c r="B737" s="18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7"/>
      <c r="S737" s="17"/>
      <c r="T737" s="17"/>
      <c r="U737" s="51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</row>
    <row r="738" customFormat="false" ht="12.75" hidden="false" customHeight="false" outlineLevel="0" collapsed="false">
      <c r="A738" s="41"/>
      <c r="B738" s="18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7"/>
      <c r="S738" s="17"/>
      <c r="T738" s="17"/>
      <c r="U738" s="51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</row>
    <row r="739" customFormat="false" ht="12.75" hidden="false" customHeight="false" outlineLevel="0" collapsed="false">
      <c r="A739" s="41"/>
      <c r="B739" s="18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7"/>
      <c r="S739" s="17"/>
      <c r="T739" s="17"/>
      <c r="U739" s="51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</row>
    <row r="740" customFormat="false" ht="12.75" hidden="false" customHeight="false" outlineLevel="0" collapsed="false">
      <c r="A740" s="41"/>
      <c r="B740" s="18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7"/>
      <c r="S740" s="17"/>
      <c r="T740" s="17"/>
      <c r="U740" s="51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</row>
    <row r="741" customFormat="false" ht="12.75" hidden="false" customHeight="false" outlineLevel="0" collapsed="false">
      <c r="A741" s="41"/>
      <c r="B741" s="18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7"/>
      <c r="S741" s="17"/>
      <c r="T741" s="17"/>
      <c r="U741" s="51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</row>
    <row r="742" customFormat="false" ht="12.75" hidden="false" customHeight="false" outlineLevel="0" collapsed="false">
      <c r="A742" s="41"/>
      <c r="B742" s="18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7"/>
      <c r="S742" s="17"/>
      <c r="T742" s="17"/>
      <c r="U742" s="51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</row>
    <row r="743" customFormat="false" ht="12.75" hidden="false" customHeight="false" outlineLevel="0" collapsed="false">
      <c r="A743" s="41"/>
      <c r="B743" s="18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7"/>
      <c r="S743" s="17"/>
      <c r="T743" s="17"/>
      <c r="U743" s="51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</row>
    <row r="744" customFormat="false" ht="12.75" hidden="false" customHeight="false" outlineLevel="0" collapsed="false">
      <c r="A744" s="41"/>
      <c r="B744" s="18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7"/>
      <c r="S744" s="17"/>
      <c r="T744" s="17"/>
      <c r="U744" s="51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</row>
    <row r="745" customFormat="false" ht="12.75" hidden="false" customHeight="false" outlineLevel="0" collapsed="false">
      <c r="A745" s="41"/>
      <c r="B745" s="18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7"/>
      <c r="S745" s="17"/>
      <c r="T745" s="17"/>
      <c r="U745" s="51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</row>
    <row r="746" customFormat="false" ht="12.75" hidden="false" customHeight="false" outlineLevel="0" collapsed="false">
      <c r="A746" s="41"/>
      <c r="B746" s="18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7"/>
      <c r="S746" s="17"/>
      <c r="T746" s="17"/>
      <c r="U746" s="51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</row>
    <row r="747" customFormat="false" ht="12.75" hidden="false" customHeight="false" outlineLevel="0" collapsed="false">
      <c r="A747" s="41"/>
      <c r="B747" s="18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7"/>
      <c r="S747" s="17"/>
      <c r="T747" s="17"/>
      <c r="U747" s="51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</row>
    <row r="748" customFormat="false" ht="12.75" hidden="false" customHeight="false" outlineLevel="0" collapsed="false">
      <c r="A748" s="41"/>
      <c r="B748" s="18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7"/>
      <c r="S748" s="17"/>
      <c r="T748" s="17"/>
      <c r="U748" s="51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</row>
    <row r="749" customFormat="false" ht="12.75" hidden="false" customHeight="false" outlineLevel="0" collapsed="false">
      <c r="A749" s="41"/>
      <c r="B749" s="18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7"/>
      <c r="S749" s="17"/>
      <c r="T749" s="17"/>
      <c r="U749" s="51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</row>
    <row r="750" customFormat="false" ht="12.75" hidden="false" customHeight="false" outlineLevel="0" collapsed="false">
      <c r="A750" s="41"/>
      <c r="B750" s="18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7"/>
      <c r="S750" s="17"/>
      <c r="T750" s="17"/>
      <c r="U750" s="51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</row>
    <row r="751" customFormat="false" ht="12.75" hidden="false" customHeight="false" outlineLevel="0" collapsed="false">
      <c r="A751" s="41"/>
      <c r="B751" s="18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7"/>
      <c r="S751" s="17"/>
      <c r="T751" s="17"/>
      <c r="U751" s="51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</row>
    <row r="752" customFormat="false" ht="12.75" hidden="false" customHeight="false" outlineLevel="0" collapsed="false">
      <c r="A752" s="41"/>
      <c r="B752" s="18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7"/>
      <c r="S752" s="17"/>
      <c r="T752" s="17"/>
      <c r="U752" s="51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</row>
    <row r="753" customFormat="false" ht="12.75" hidden="false" customHeight="false" outlineLevel="0" collapsed="false">
      <c r="A753" s="41"/>
      <c r="B753" s="18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7"/>
      <c r="S753" s="17"/>
      <c r="T753" s="17"/>
      <c r="U753" s="51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</row>
    <row r="754" customFormat="false" ht="12.75" hidden="false" customHeight="false" outlineLevel="0" collapsed="false">
      <c r="A754" s="41"/>
      <c r="B754" s="18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7"/>
      <c r="S754" s="17"/>
      <c r="T754" s="17"/>
      <c r="U754" s="51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</row>
    <row r="755" customFormat="false" ht="12.75" hidden="false" customHeight="false" outlineLevel="0" collapsed="false">
      <c r="A755" s="41"/>
      <c r="B755" s="18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7"/>
      <c r="S755" s="17"/>
      <c r="T755" s="17"/>
      <c r="U755" s="51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</row>
    <row r="756" customFormat="false" ht="12.75" hidden="false" customHeight="false" outlineLevel="0" collapsed="false">
      <c r="A756" s="41"/>
      <c r="B756" s="18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7"/>
      <c r="S756" s="17"/>
      <c r="T756" s="17"/>
      <c r="U756" s="51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</row>
    <row r="757" customFormat="false" ht="12.75" hidden="false" customHeight="false" outlineLevel="0" collapsed="false">
      <c r="A757" s="41"/>
      <c r="B757" s="18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7"/>
      <c r="S757" s="17"/>
      <c r="T757" s="17"/>
      <c r="U757" s="51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</row>
    <row r="758" customFormat="false" ht="12.75" hidden="false" customHeight="false" outlineLevel="0" collapsed="false">
      <c r="A758" s="41"/>
      <c r="B758" s="18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7"/>
      <c r="S758" s="17"/>
      <c r="T758" s="17"/>
      <c r="U758" s="51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</row>
    <row r="759" customFormat="false" ht="12.75" hidden="false" customHeight="false" outlineLevel="0" collapsed="false">
      <c r="A759" s="41"/>
      <c r="B759" s="18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7"/>
      <c r="S759" s="17"/>
      <c r="T759" s="17"/>
      <c r="U759" s="51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</row>
    <row r="760" customFormat="false" ht="12.75" hidden="false" customHeight="false" outlineLevel="0" collapsed="false">
      <c r="A760" s="41"/>
      <c r="B760" s="18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7"/>
      <c r="S760" s="17"/>
      <c r="T760" s="17"/>
      <c r="U760" s="51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</row>
    <row r="761" customFormat="false" ht="12.75" hidden="false" customHeight="false" outlineLevel="0" collapsed="false">
      <c r="A761" s="41"/>
      <c r="B761" s="18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7"/>
      <c r="S761" s="17"/>
      <c r="T761" s="17"/>
      <c r="U761" s="51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</row>
    <row r="762" customFormat="false" ht="12.75" hidden="false" customHeight="false" outlineLevel="0" collapsed="false">
      <c r="A762" s="41"/>
      <c r="B762" s="18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7"/>
      <c r="S762" s="17"/>
      <c r="T762" s="17"/>
      <c r="U762" s="51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</row>
    <row r="763" customFormat="false" ht="12.75" hidden="false" customHeight="false" outlineLevel="0" collapsed="false">
      <c r="A763" s="41"/>
      <c r="B763" s="18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7"/>
      <c r="S763" s="17"/>
      <c r="T763" s="17"/>
      <c r="U763" s="51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</row>
    <row r="764" customFormat="false" ht="12.75" hidden="false" customHeight="false" outlineLevel="0" collapsed="false">
      <c r="A764" s="41"/>
      <c r="B764" s="18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7"/>
      <c r="S764" s="17"/>
      <c r="T764" s="17"/>
      <c r="U764" s="51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</row>
    <row r="765" customFormat="false" ht="12.75" hidden="false" customHeight="false" outlineLevel="0" collapsed="false">
      <c r="A765" s="41"/>
      <c r="B765" s="18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7"/>
      <c r="S765" s="17"/>
      <c r="T765" s="17"/>
      <c r="U765" s="51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</row>
    <row r="766" customFormat="false" ht="12.75" hidden="false" customHeight="false" outlineLevel="0" collapsed="false">
      <c r="A766" s="41"/>
      <c r="B766" s="18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7"/>
      <c r="S766" s="17"/>
      <c r="T766" s="17"/>
      <c r="U766" s="51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</row>
    <row r="767" customFormat="false" ht="12.75" hidden="false" customHeight="false" outlineLevel="0" collapsed="false">
      <c r="A767" s="41"/>
      <c r="B767" s="18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7"/>
      <c r="S767" s="17"/>
      <c r="T767" s="17"/>
      <c r="U767" s="51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</row>
    <row r="768" customFormat="false" ht="12.75" hidden="false" customHeight="false" outlineLevel="0" collapsed="false">
      <c r="A768" s="41"/>
      <c r="B768" s="18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7"/>
      <c r="S768" s="17"/>
      <c r="T768" s="17"/>
      <c r="U768" s="51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</row>
    <row r="769" customFormat="false" ht="12.75" hidden="false" customHeight="false" outlineLevel="0" collapsed="false">
      <c r="A769" s="41"/>
      <c r="B769" s="18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7"/>
      <c r="S769" s="17"/>
      <c r="T769" s="17"/>
      <c r="U769" s="51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</row>
    <row r="770" customFormat="false" ht="12.75" hidden="false" customHeight="false" outlineLevel="0" collapsed="false">
      <c r="A770" s="41"/>
      <c r="B770" s="18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7"/>
      <c r="S770" s="17"/>
      <c r="T770" s="17"/>
      <c r="U770" s="51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</row>
    <row r="771" customFormat="false" ht="12.75" hidden="false" customHeight="false" outlineLevel="0" collapsed="false">
      <c r="A771" s="41"/>
      <c r="B771" s="18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7"/>
      <c r="S771" s="17"/>
      <c r="T771" s="17"/>
      <c r="U771" s="51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</row>
    <row r="772" customFormat="false" ht="12.75" hidden="false" customHeight="false" outlineLevel="0" collapsed="false">
      <c r="A772" s="41"/>
      <c r="B772" s="18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7"/>
      <c r="S772" s="17"/>
      <c r="T772" s="17"/>
      <c r="U772" s="51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</row>
    <row r="773" customFormat="false" ht="12.75" hidden="false" customHeight="false" outlineLevel="0" collapsed="false">
      <c r="A773" s="41"/>
      <c r="B773" s="18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7"/>
      <c r="S773" s="17"/>
      <c r="T773" s="17"/>
      <c r="U773" s="51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</row>
    <row r="774" customFormat="false" ht="12.75" hidden="false" customHeight="false" outlineLevel="0" collapsed="false">
      <c r="A774" s="41"/>
      <c r="B774" s="18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7"/>
      <c r="S774" s="17"/>
      <c r="T774" s="17"/>
      <c r="U774" s="51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</row>
    <row r="775" customFormat="false" ht="12.75" hidden="false" customHeight="false" outlineLevel="0" collapsed="false">
      <c r="A775" s="41"/>
      <c r="B775" s="18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7"/>
      <c r="S775" s="17"/>
      <c r="T775" s="17"/>
      <c r="U775" s="51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</row>
    <row r="776" customFormat="false" ht="12.75" hidden="false" customHeight="false" outlineLevel="0" collapsed="false">
      <c r="A776" s="41"/>
      <c r="B776" s="18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7"/>
      <c r="S776" s="17"/>
      <c r="T776" s="17"/>
      <c r="U776" s="51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</row>
    <row r="777" customFormat="false" ht="12.75" hidden="false" customHeight="false" outlineLevel="0" collapsed="false">
      <c r="A777" s="41"/>
      <c r="B777" s="18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7"/>
      <c r="S777" s="17"/>
      <c r="T777" s="17"/>
      <c r="U777" s="51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</row>
    <row r="778" customFormat="false" ht="12.75" hidden="false" customHeight="false" outlineLevel="0" collapsed="false">
      <c r="A778" s="41"/>
      <c r="B778" s="18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7"/>
      <c r="S778" s="17"/>
      <c r="T778" s="17"/>
      <c r="U778" s="51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</row>
    <row r="779" customFormat="false" ht="12.75" hidden="false" customHeight="false" outlineLevel="0" collapsed="false">
      <c r="A779" s="41"/>
      <c r="B779" s="18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7"/>
      <c r="S779" s="17"/>
      <c r="T779" s="17"/>
      <c r="U779" s="51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</row>
    <row r="780" customFormat="false" ht="12.75" hidden="false" customHeight="false" outlineLevel="0" collapsed="false">
      <c r="A780" s="41"/>
      <c r="B780" s="18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7"/>
      <c r="S780" s="17"/>
      <c r="T780" s="17"/>
      <c r="U780" s="51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</row>
    <row r="781" customFormat="false" ht="12.75" hidden="false" customHeight="false" outlineLevel="0" collapsed="false">
      <c r="A781" s="41"/>
      <c r="B781" s="18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7"/>
      <c r="S781" s="17"/>
      <c r="T781" s="17"/>
      <c r="U781" s="51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</row>
    <row r="782" customFormat="false" ht="12.75" hidden="false" customHeight="false" outlineLevel="0" collapsed="false">
      <c r="A782" s="41"/>
      <c r="B782" s="18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7"/>
      <c r="S782" s="17"/>
      <c r="T782" s="17"/>
      <c r="U782" s="51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</row>
    <row r="783" customFormat="false" ht="12.75" hidden="false" customHeight="false" outlineLevel="0" collapsed="false">
      <c r="A783" s="41"/>
      <c r="B783" s="18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7"/>
      <c r="S783" s="17"/>
      <c r="T783" s="17"/>
      <c r="U783" s="51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</row>
    <row r="784" customFormat="false" ht="12.75" hidden="false" customHeight="false" outlineLevel="0" collapsed="false">
      <c r="A784" s="41"/>
      <c r="B784" s="18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7"/>
      <c r="S784" s="17"/>
      <c r="T784" s="17"/>
      <c r="U784" s="51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</row>
    <row r="785" customFormat="false" ht="12.75" hidden="false" customHeight="false" outlineLevel="0" collapsed="false">
      <c r="A785" s="41"/>
      <c r="B785" s="18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7"/>
      <c r="S785" s="17"/>
      <c r="T785" s="17"/>
      <c r="U785" s="51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</row>
    <row r="786" customFormat="false" ht="12.75" hidden="false" customHeight="false" outlineLevel="0" collapsed="false">
      <c r="A786" s="41"/>
      <c r="B786" s="18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7"/>
      <c r="S786" s="17"/>
      <c r="T786" s="17"/>
      <c r="U786" s="51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</row>
    <row r="787" customFormat="false" ht="12.75" hidden="false" customHeight="false" outlineLevel="0" collapsed="false">
      <c r="A787" s="41"/>
      <c r="B787" s="18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7"/>
      <c r="S787" s="17"/>
      <c r="T787" s="17"/>
      <c r="U787" s="51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</row>
    <row r="788" customFormat="false" ht="12.75" hidden="false" customHeight="false" outlineLevel="0" collapsed="false">
      <c r="A788" s="41"/>
      <c r="B788" s="18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7"/>
      <c r="S788" s="17"/>
      <c r="T788" s="17"/>
      <c r="U788" s="51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</row>
    <row r="789" customFormat="false" ht="12.75" hidden="false" customHeight="false" outlineLevel="0" collapsed="false">
      <c r="A789" s="41"/>
      <c r="B789" s="18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7"/>
      <c r="S789" s="17"/>
      <c r="T789" s="17"/>
      <c r="U789" s="51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</row>
    <row r="790" customFormat="false" ht="12.75" hidden="false" customHeight="false" outlineLevel="0" collapsed="false">
      <c r="A790" s="41"/>
      <c r="B790" s="18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7"/>
      <c r="S790" s="17"/>
      <c r="T790" s="17"/>
      <c r="U790" s="51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</row>
    <row r="791" customFormat="false" ht="12.75" hidden="false" customHeight="false" outlineLevel="0" collapsed="false">
      <c r="A791" s="41"/>
      <c r="B791" s="18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7"/>
      <c r="S791" s="17"/>
      <c r="T791" s="17"/>
      <c r="U791" s="51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</row>
    <row r="792" customFormat="false" ht="12.75" hidden="false" customHeight="false" outlineLevel="0" collapsed="false">
      <c r="A792" s="41"/>
      <c r="B792" s="18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7"/>
      <c r="S792" s="17"/>
      <c r="T792" s="17"/>
      <c r="U792" s="51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</row>
    <row r="793" customFormat="false" ht="12.75" hidden="false" customHeight="false" outlineLevel="0" collapsed="false">
      <c r="A793" s="41"/>
      <c r="B793" s="18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7"/>
      <c r="S793" s="17"/>
      <c r="T793" s="17"/>
      <c r="U793" s="51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</row>
    <row r="794" customFormat="false" ht="12.75" hidden="false" customHeight="false" outlineLevel="0" collapsed="false">
      <c r="A794" s="41"/>
      <c r="B794" s="18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7"/>
      <c r="S794" s="17"/>
      <c r="T794" s="17"/>
      <c r="U794" s="51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</row>
    <row r="795" customFormat="false" ht="12.75" hidden="false" customHeight="false" outlineLevel="0" collapsed="false">
      <c r="A795" s="41"/>
      <c r="B795" s="18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7"/>
      <c r="S795" s="17"/>
      <c r="T795" s="17"/>
      <c r="U795" s="51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</row>
    <row r="796" customFormat="false" ht="12.75" hidden="false" customHeight="false" outlineLevel="0" collapsed="false">
      <c r="A796" s="41"/>
      <c r="B796" s="18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7"/>
      <c r="S796" s="17"/>
      <c r="T796" s="17"/>
      <c r="U796" s="51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</row>
    <row r="797" customFormat="false" ht="12.75" hidden="false" customHeight="false" outlineLevel="0" collapsed="false">
      <c r="A797" s="41"/>
      <c r="B797" s="18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7"/>
      <c r="S797" s="17"/>
      <c r="T797" s="17"/>
      <c r="U797" s="51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</row>
    <row r="798" customFormat="false" ht="12.75" hidden="false" customHeight="false" outlineLevel="0" collapsed="false">
      <c r="A798" s="41"/>
      <c r="B798" s="18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7"/>
      <c r="S798" s="17"/>
      <c r="T798" s="17"/>
      <c r="U798" s="51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</row>
    <row r="799" customFormat="false" ht="12.75" hidden="false" customHeight="false" outlineLevel="0" collapsed="false">
      <c r="A799" s="41"/>
      <c r="B799" s="18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7"/>
      <c r="S799" s="17"/>
      <c r="T799" s="17"/>
      <c r="U799" s="51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</row>
    <row r="800" customFormat="false" ht="12.75" hidden="false" customHeight="false" outlineLevel="0" collapsed="false">
      <c r="A800" s="41"/>
      <c r="B800" s="18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7"/>
      <c r="S800" s="17"/>
      <c r="T800" s="17"/>
      <c r="U800" s="51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</row>
    <row r="801" customFormat="false" ht="12.75" hidden="false" customHeight="false" outlineLevel="0" collapsed="false">
      <c r="A801" s="41"/>
      <c r="B801" s="18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7"/>
      <c r="S801" s="17"/>
      <c r="T801" s="17"/>
      <c r="U801" s="51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</row>
    <row r="802" customFormat="false" ht="12.75" hidden="false" customHeight="false" outlineLevel="0" collapsed="false">
      <c r="A802" s="41"/>
      <c r="B802" s="18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7"/>
      <c r="S802" s="17"/>
      <c r="T802" s="17"/>
      <c r="U802" s="51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</row>
    <row r="803" customFormat="false" ht="12.75" hidden="false" customHeight="false" outlineLevel="0" collapsed="false">
      <c r="A803" s="41"/>
      <c r="B803" s="18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7"/>
      <c r="S803" s="17"/>
      <c r="T803" s="17"/>
      <c r="U803" s="51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</row>
    <row r="804" customFormat="false" ht="12.75" hidden="false" customHeight="false" outlineLevel="0" collapsed="false">
      <c r="A804" s="41"/>
      <c r="B804" s="18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7"/>
      <c r="S804" s="17"/>
      <c r="T804" s="17"/>
      <c r="U804" s="51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</row>
    <row r="805" customFormat="false" ht="12.75" hidden="false" customHeight="false" outlineLevel="0" collapsed="false">
      <c r="A805" s="41"/>
      <c r="B805" s="18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7"/>
      <c r="S805" s="17"/>
      <c r="T805" s="17"/>
      <c r="U805" s="51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</row>
    <row r="806" customFormat="false" ht="12.75" hidden="false" customHeight="false" outlineLevel="0" collapsed="false">
      <c r="A806" s="41"/>
      <c r="B806" s="18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7"/>
      <c r="S806" s="17"/>
      <c r="T806" s="17"/>
      <c r="U806" s="51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</row>
    <row r="807" customFormat="false" ht="12.75" hidden="false" customHeight="false" outlineLevel="0" collapsed="false">
      <c r="A807" s="41"/>
      <c r="B807" s="18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7"/>
      <c r="S807" s="17"/>
      <c r="T807" s="17"/>
      <c r="U807" s="51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</row>
    <row r="808" customFormat="false" ht="12.75" hidden="false" customHeight="false" outlineLevel="0" collapsed="false">
      <c r="A808" s="41"/>
      <c r="B808" s="18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7"/>
      <c r="S808" s="17"/>
      <c r="T808" s="17"/>
      <c r="U808" s="51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</row>
    <row r="809" customFormat="false" ht="12.75" hidden="false" customHeight="false" outlineLevel="0" collapsed="false">
      <c r="A809" s="41"/>
      <c r="B809" s="18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7"/>
      <c r="S809" s="17"/>
      <c r="T809" s="17"/>
      <c r="U809" s="51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</row>
    <row r="810" customFormat="false" ht="12.75" hidden="false" customHeight="false" outlineLevel="0" collapsed="false">
      <c r="A810" s="41"/>
      <c r="B810" s="18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7"/>
      <c r="S810" s="17"/>
      <c r="T810" s="17"/>
      <c r="U810" s="51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</row>
    <row r="811" customFormat="false" ht="12.75" hidden="false" customHeight="false" outlineLevel="0" collapsed="false">
      <c r="A811" s="41"/>
      <c r="B811" s="18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7"/>
      <c r="S811" s="17"/>
      <c r="T811" s="17"/>
      <c r="U811" s="51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</row>
    <row r="812" customFormat="false" ht="12.75" hidden="false" customHeight="false" outlineLevel="0" collapsed="false">
      <c r="A812" s="41"/>
      <c r="B812" s="18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7"/>
      <c r="S812" s="17"/>
      <c r="T812" s="17"/>
      <c r="U812" s="51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</row>
    <row r="813" customFormat="false" ht="12.75" hidden="false" customHeight="false" outlineLevel="0" collapsed="false">
      <c r="A813" s="41"/>
      <c r="B813" s="18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7"/>
      <c r="S813" s="17"/>
      <c r="T813" s="17"/>
      <c r="U813" s="51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</row>
    <row r="814" customFormat="false" ht="12.75" hidden="false" customHeight="false" outlineLevel="0" collapsed="false">
      <c r="A814" s="41"/>
      <c r="B814" s="18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7"/>
      <c r="S814" s="17"/>
      <c r="T814" s="17"/>
      <c r="U814" s="51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</row>
    <row r="815" customFormat="false" ht="12.75" hidden="false" customHeight="false" outlineLevel="0" collapsed="false">
      <c r="A815" s="41"/>
      <c r="B815" s="18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7"/>
      <c r="S815" s="17"/>
      <c r="T815" s="17"/>
      <c r="U815" s="51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</row>
    <row r="816" customFormat="false" ht="12.75" hidden="false" customHeight="false" outlineLevel="0" collapsed="false">
      <c r="A816" s="41"/>
      <c r="B816" s="18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7"/>
      <c r="S816" s="17"/>
      <c r="T816" s="17"/>
      <c r="U816" s="51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</row>
    <row r="817" customFormat="false" ht="12.75" hidden="false" customHeight="false" outlineLevel="0" collapsed="false">
      <c r="A817" s="41"/>
      <c r="B817" s="18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7"/>
      <c r="S817" s="17"/>
      <c r="T817" s="17"/>
      <c r="U817" s="51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</row>
    <row r="818" customFormat="false" ht="12.75" hidden="false" customHeight="false" outlineLevel="0" collapsed="false">
      <c r="A818" s="41"/>
      <c r="B818" s="18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7"/>
      <c r="S818" s="17"/>
      <c r="T818" s="17"/>
      <c r="U818" s="51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</row>
    <row r="819" customFormat="false" ht="12.75" hidden="false" customHeight="false" outlineLevel="0" collapsed="false">
      <c r="A819" s="41"/>
      <c r="B819" s="18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7"/>
      <c r="S819" s="17"/>
      <c r="T819" s="17"/>
      <c r="U819" s="51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</row>
    <row r="820" customFormat="false" ht="12.75" hidden="false" customHeight="false" outlineLevel="0" collapsed="false">
      <c r="A820" s="41"/>
      <c r="B820" s="18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7"/>
      <c r="S820" s="17"/>
      <c r="T820" s="17"/>
      <c r="U820" s="51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</row>
    <row r="821" customFormat="false" ht="12.75" hidden="false" customHeight="false" outlineLevel="0" collapsed="false">
      <c r="A821" s="41"/>
      <c r="B821" s="18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7"/>
      <c r="S821" s="17"/>
      <c r="T821" s="17"/>
      <c r="U821" s="51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</row>
    <row r="822" customFormat="false" ht="12.75" hidden="false" customHeight="false" outlineLevel="0" collapsed="false">
      <c r="A822" s="41"/>
      <c r="B822" s="18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7"/>
      <c r="S822" s="17"/>
      <c r="T822" s="17"/>
      <c r="U822" s="51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</row>
    <row r="823" customFormat="false" ht="12.75" hidden="false" customHeight="false" outlineLevel="0" collapsed="false">
      <c r="A823" s="41"/>
      <c r="B823" s="18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7"/>
      <c r="S823" s="17"/>
      <c r="T823" s="17"/>
      <c r="U823" s="51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</row>
    <row r="824" customFormat="false" ht="12.75" hidden="false" customHeight="false" outlineLevel="0" collapsed="false">
      <c r="A824" s="41"/>
      <c r="B824" s="18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7"/>
      <c r="S824" s="17"/>
      <c r="T824" s="17"/>
      <c r="U824" s="51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</row>
    <row r="825" customFormat="false" ht="12.75" hidden="false" customHeight="false" outlineLevel="0" collapsed="false">
      <c r="A825" s="41"/>
      <c r="B825" s="18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7"/>
      <c r="S825" s="17"/>
      <c r="T825" s="17"/>
      <c r="U825" s="51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</row>
    <row r="826" customFormat="false" ht="12.75" hidden="false" customHeight="false" outlineLevel="0" collapsed="false">
      <c r="A826" s="41"/>
      <c r="B826" s="18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7"/>
      <c r="S826" s="17"/>
      <c r="T826" s="17"/>
      <c r="U826" s="51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</row>
    <row r="827" customFormat="false" ht="12.75" hidden="false" customHeight="false" outlineLevel="0" collapsed="false">
      <c r="A827" s="41"/>
      <c r="B827" s="18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7"/>
      <c r="S827" s="17"/>
      <c r="T827" s="17"/>
      <c r="U827" s="51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</row>
    <row r="828" customFormat="false" ht="12.75" hidden="false" customHeight="false" outlineLevel="0" collapsed="false">
      <c r="A828" s="41"/>
      <c r="B828" s="18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7"/>
      <c r="S828" s="17"/>
      <c r="T828" s="17"/>
      <c r="U828" s="51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</row>
    <row r="829" customFormat="false" ht="12.75" hidden="false" customHeight="false" outlineLevel="0" collapsed="false">
      <c r="A829" s="41"/>
      <c r="B829" s="18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7"/>
      <c r="S829" s="17"/>
      <c r="T829" s="17"/>
      <c r="U829" s="51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</row>
    <row r="830" customFormat="false" ht="12.75" hidden="false" customHeight="false" outlineLevel="0" collapsed="false">
      <c r="A830" s="41"/>
      <c r="B830" s="18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7"/>
      <c r="S830" s="17"/>
      <c r="T830" s="17"/>
      <c r="U830" s="51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</row>
    <row r="831" customFormat="false" ht="12.75" hidden="false" customHeight="false" outlineLevel="0" collapsed="false">
      <c r="A831" s="41"/>
      <c r="B831" s="18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7"/>
      <c r="S831" s="17"/>
      <c r="T831" s="17"/>
      <c r="U831" s="51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</row>
    <row r="832" customFormat="false" ht="12.75" hidden="false" customHeight="false" outlineLevel="0" collapsed="false">
      <c r="A832" s="41"/>
      <c r="B832" s="18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7"/>
      <c r="S832" s="17"/>
      <c r="T832" s="17"/>
      <c r="U832" s="51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</row>
    <row r="833" customFormat="false" ht="12.75" hidden="false" customHeight="false" outlineLevel="0" collapsed="false">
      <c r="A833" s="41"/>
      <c r="B833" s="18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7"/>
      <c r="S833" s="17"/>
      <c r="T833" s="17"/>
      <c r="U833" s="51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</row>
    <row r="834" customFormat="false" ht="12.75" hidden="false" customHeight="false" outlineLevel="0" collapsed="false">
      <c r="A834" s="41"/>
      <c r="B834" s="18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7"/>
      <c r="S834" s="17"/>
      <c r="T834" s="17"/>
      <c r="U834" s="51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</row>
    <row r="835" customFormat="false" ht="12.75" hidden="false" customHeight="false" outlineLevel="0" collapsed="false">
      <c r="A835" s="41"/>
      <c r="B835" s="18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7"/>
      <c r="S835" s="17"/>
      <c r="T835" s="17"/>
      <c r="U835" s="51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</row>
    <row r="836" customFormat="false" ht="12.75" hidden="false" customHeight="false" outlineLevel="0" collapsed="false">
      <c r="A836" s="41"/>
      <c r="B836" s="18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7"/>
      <c r="S836" s="17"/>
      <c r="T836" s="17"/>
      <c r="U836" s="51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</row>
    <row r="837" customFormat="false" ht="12.75" hidden="false" customHeight="false" outlineLevel="0" collapsed="false">
      <c r="A837" s="41"/>
      <c r="B837" s="18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7"/>
      <c r="S837" s="17"/>
      <c r="T837" s="17"/>
      <c r="U837" s="51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</row>
    <row r="838" customFormat="false" ht="12.75" hidden="false" customHeight="false" outlineLevel="0" collapsed="false">
      <c r="A838" s="41"/>
      <c r="B838" s="18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7"/>
      <c r="S838" s="17"/>
      <c r="T838" s="17"/>
      <c r="U838" s="51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</row>
    <row r="839" customFormat="false" ht="12.75" hidden="false" customHeight="false" outlineLevel="0" collapsed="false">
      <c r="A839" s="41"/>
      <c r="B839" s="18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7"/>
      <c r="S839" s="17"/>
      <c r="T839" s="17"/>
      <c r="U839" s="51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</row>
    <row r="840" customFormat="false" ht="12.75" hidden="false" customHeight="false" outlineLevel="0" collapsed="false">
      <c r="A840" s="41"/>
      <c r="B840" s="18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7"/>
      <c r="S840" s="17"/>
      <c r="T840" s="17"/>
      <c r="U840" s="51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</row>
    <row r="841" customFormat="false" ht="12.75" hidden="false" customHeight="false" outlineLevel="0" collapsed="false">
      <c r="A841" s="41"/>
      <c r="B841" s="18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7"/>
      <c r="S841" s="17"/>
      <c r="T841" s="17"/>
      <c r="U841" s="51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</row>
    <row r="842" customFormat="false" ht="12.75" hidden="false" customHeight="false" outlineLevel="0" collapsed="false">
      <c r="A842" s="41"/>
      <c r="B842" s="18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7"/>
      <c r="S842" s="17"/>
      <c r="T842" s="17"/>
      <c r="U842" s="51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</row>
    <row r="843" customFormat="false" ht="12.75" hidden="false" customHeight="false" outlineLevel="0" collapsed="false">
      <c r="A843" s="41"/>
      <c r="B843" s="18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7"/>
      <c r="S843" s="17"/>
      <c r="T843" s="17"/>
      <c r="U843" s="51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</row>
    <row r="844" customFormat="false" ht="12.75" hidden="false" customHeight="false" outlineLevel="0" collapsed="false">
      <c r="A844" s="41"/>
      <c r="B844" s="18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7"/>
      <c r="S844" s="17"/>
      <c r="T844" s="17"/>
      <c r="U844" s="51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</row>
    <row r="845" customFormat="false" ht="12.75" hidden="false" customHeight="false" outlineLevel="0" collapsed="false">
      <c r="A845" s="41"/>
      <c r="B845" s="18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7"/>
      <c r="S845" s="17"/>
      <c r="T845" s="17"/>
      <c r="U845" s="51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</row>
    <row r="846" customFormat="false" ht="12.75" hidden="false" customHeight="false" outlineLevel="0" collapsed="false">
      <c r="A846" s="41"/>
      <c r="B846" s="18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7"/>
      <c r="S846" s="17"/>
      <c r="T846" s="17"/>
      <c r="U846" s="51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</row>
    <row r="847" customFormat="false" ht="12.75" hidden="false" customHeight="false" outlineLevel="0" collapsed="false">
      <c r="A847" s="41"/>
      <c r="B847" s="18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7"/>
      <c r="S847" s="17"/>
      <c r="T847" s="17"/>
      <c r="U847" s="51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</row>
    <row r="848" customFormat="false" ht="12.75" hidden="false" customHeight="false" outlineLevel="0" collapsed="false">
      <c r="A848" s="41"/>
      <c r="B848" s="18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7"/>
      <c r="S848" s="17"/>
      <c r="T848" s="17"/>
      <c r="U848" s="51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</row>
    <row r="849" customFormat="false" ht="12.75" hidden="false" customHeight="false" outlineLevel="0" collapsed="false">
      <c r="A849" s="41"/>
      <c r="B849" s="18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7"/>
      <c r="S849" s="17"/>
      <c r="T849" s="17"/>
      <c r="U849" s="51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</row>
    <row r="850" customFormat="false" ht="12.75" hidden="false" customHeight="false" outlineLevel="0" collapsed="false">
      <c r="A850" s="41"/>
      <c r="B850" s="18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7"/>
      <c r="S850" s="17"/>
      <c r="T850" s="17"/>
      <c r="U850" s="51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</row>
    <row r="851" customFormat="false" ht="12.75" hidden="false" customHeight="false" outlineLevel="0" collapsed="false">
      <c r="A851" s="41"/>
      <c r="B851" s="18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7"/>
      <c r="S851" s="17"/>
      <c r="T851" s="17"/>
      <c r="U851" s="51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</row>
    <row r="852" customFormat="false" ht="12.75" hidden="false" customHeight="false" outlineLevel="0" collapsed="false">
      <c r="A852" s="41"/>
      <c r="B852" s="18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7"/>
      <c r="S852" s="17"/>
      <c r="T852" s="17"/>
      <c r="U852" s="51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</row>
    <row r="853" customFormat="false" ht="12.75" hidden="false" customHeight="false" outlineLevel="0" collapsed="false">
      <c r="A853" s="41"/>
      <c r="B853" s="18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7"/>
      <c r="S853" s="17"/>
      <c r="T853" s="17"/>
      <c r="U853" s="51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</row>
    <row r="854" customFormat="false" ht="12.75" hidden="false" customHeight="false" outlineLevel="0" collapsed="false">
      <c r="A854" s="41"/>
      <c r="B854" s="18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7"/>
      <c r="S854" s="17"/>
      <c r="T854" s="17"/>
      <c r="U854" s="51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</row>
    <row r="855" customFormat="false" ht="12.75" hidden="false" customHeight="false" outlineLevel="0" collapsed="false">
      <c r="A855" s="41"/>
      <c r="B855" s="18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7"/>
      <c r="S855" s="17"/>
      <c r="T855" s="17"/>
      <c r="U855" s="51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</row>
    <row r="856" customFormat="false" ht="12.75" hidden="false" customHeight="false" outlineLevel="0" collapsed="false">
      <c r="A856" s="41"/>
      <c r="B856" s="18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7"/>
      <c r="S856" s="17"/>
      <c r="T856" s="17"/>
      <c r="U856" s="51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</row>
    <row r="857" customFormat="false" ht="12.75" hidden="false" customHeight="false" outlineLevel="0" collapsed="false">
      <c r="A857" s="41"/>
      <c r="B857" s="18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7"/>
      <c r="S857" s="17"/>
      <c r="T857" s="17"/>
      <c r="U857" s="51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</row>
    <row r="858" customFormat="false" ht="12.75" hidden="false" customHeight="false" outlineLevel="0" collapsed="false">
      <c r="A858" s="41"/>
      <c r="B858" s="18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7"/>
      <c r="S858" s="17"/>
      <c r="T858" s="17"/>
      <c r="U858" s="51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</row>
    <row r="859" customFormat="false" ht="12.75" hidden="false" customHeight="false" outlineLevel="0" collapsed="false">
      <c r="A859" s="41"/>
      <c r="B859" s="18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7"/>
      <c r="S859" s="17"/>
      <c r="T859" s="17"/>
      <c r="U859" s="51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</row>
    <row r="860" customFormat="false" ht="12.75" hidden="false" customHeight="false" outlineLevel="0" collapsed="false">
      <c r="A860" s="41"/>
      <c r="B860" s="18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7"/>
      <c r="S860" s="17"/>
      <c r="T860" s="17"/>
      <c r="U860" s="51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</row>
    <row r="861" customFormat="false" ht="12.75" hidden="false" customHeight="false" outlineLevel="0" collapsed="false">
      <c r="A861" s="41"/>
      <c r="B861" s="18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7"/>
      <c r="S861" s="17"/>
      <c r="T861" s="17"/>
      <c r="U861" s="51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</row>
    <row r="862" customFormat="false" ht="12.75" hidden="false" customHeight="false" outlineLevel="0" collapsed="false">
      <c r="A862" s="41"/>
      <c r="B862" s="18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7"/>
      <c r="S862" s="17"/>
      <c r="T862" s="17"/>
      <c r="U862" s="51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</row>
    <row r="863" customFormat="false" ht="12.75" hidden="false" customHeight="false" outlineLevel="0" collapsed="false">
      <c r="A863" s="41"/>
      <c r="B863" s="18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7"/>
      <c r="S863" s="17"/>
      <c r="T863" s="17"/>
      <c r="U863" s="51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</row>
    <row r="864" customFormat="false" ht="12.75" hidden="false" customHeight="false" outlineLevel="0" collapsed="false">
      <c r="A864" s="41"/>
      <c r="B864" s="18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7"/>
      <c r="S864" s="17"/>
      <c r="T864" s="17"/>
      <c r="U864" s="51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</row>
    <row r="865" customFormat="false" ht="12.75" hidden="false" customHeight="false" outlineLevel="0" collapsed="false">
      <c r="A865" s="41"/>
      <c r="B865" s="18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7"/>
      <c r="S865" s="17"/>
      <c r="T865" s="17"/>
      <c r="U865" s="51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</row>
    <row r="866" customFormat="false" ht="12.75" hidden="false" customHeight="false" outlineLevel="0" collapsed="false">
      <c r="A866" s="41"/>
      <c r="B866" s="18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7"/>
      <c r="S866" s="17"/>
      <c r="T866" s="17"/>
      <c r="U866" s="51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</row>
    <row r="867" customFormat="false" ht="12.75" hidden="false" customHeight="false" outlineLevel="0" collapsed="false">
      <c r="A867" s="41"/>
      <c r="B867" s="18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7"/>
      <c r="S867" s="17"/>
      <c r="T867" s="17"/>
      <c r="U867" s="51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</row>
    <row r="868" customFormat="false" ht="12.75" hidden="false" customHeight="false" outlineLevel="0" collapsed="false">
      <c r="A868" s="41"/>
      <c r="B868" s="18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7"/>
      <c r="S868" s="17"/>
      <c r="T868" s="17"/>
      <c r="U868" s="51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</row>
    <row r="869" customFormat="false" ht="12.75" hidden="false" customHeight="false" outlineLevel="0" collapsed="false">
      <c r="A869" s="41"/>
      <c r="B869" s="18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7"/>
      <c r="S869" s="17"/>
      <c r="T869" s="17"/>
      <c r="U869" s="51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</row>
    <row r="870" customFormat="false" ht="12.75" hidden="false" customHeight="false" outlineLevel="0" collapsed="false">
      <c r="A870" s="41"/>
      <c r="B870" s="18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7"/>
      <c r="S870" s="17"/>
      <c r="T870" s="17"/>
      <c r="U870" s="51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</row>
    <row r="871" customFormat="false" ht="12.75" hidden="false" customHeight="false" outlineLevel="0" collapsed="false">
      <c r="A871" s="41"/>
      <c r="B871" s="18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7"/>
      <c r="S871" s="17"/>
      <c r="T871" s="17"/>
      <c r="U871" s="51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</row>
    <row r="872" customFormat="false" ht="12.75" hidden="false" customHeight="false" outlineLevel="0" collapsed="false">
      <c r="A872" s="41"/>
      <c r="B872" s="18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7"/>
      <c r="S872" s="17"/>
      <c r="T872" s="17"/>
      <c r="U872" s="51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</row>
    <row r="873" customFormat="false" ht="12.75" hidden="false" customHeight="false" outlineLevel="0" collapsed="false">
      <c r="A873" s="41"/>
      <c r="B873" s="18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7"/>
      <c r="S873" s="17"/>
      <c r="T873" s="17"/>
      <c r="U873" s="51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</row>
    <row r="874" customFormat="false" ht="12.75" hidden="false" customHeight="false" outlineLevel="0" collapsed="false">
      <c r="A874" s="41"/>
      <c r="B874" s="18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7"/>
      <c r="S874" s="17"/>
      <c r="T874" s="17"/>
      <c r="U874" s="51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</row>
    <row r="875" customFormat="false" ht="12.75" hidden="false" customHeight="false" outlineLevel="0" collapsed="false">
      <c r="A875" s="41"/>
      <c r="B875" s="18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7"/>
      <c r="S875" s="17"/>
      <c r="T875" s="17"/>
      <c r="U875" s="51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</row>
    <row r="876" customFormat="false" ht="12.75" hidden="false" customHeight="false" outlineLevel="0" collapsed="false">
      <c r="A876" s="41"/>
      <c r="B876" s="18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7"/>
      <c r="S876" s="17"/>
      <c r="T876" s="17"/>
      <c r="U876" s="51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</row>
    <row r="877" customFormat="false" ht="12.75" hidden="false" customHeight="false" outlineLevel="0" collapsed="false">
      <c r="A877" s="41"/>
      <c r="B877" s="18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7"/>
      <c r="S877" s="17"/>
      <c r="T877" s="17"/>
      <c r="U877" s="51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</row>
    <row r="878" customFormat="false" ht="12.75" hidden="false" customHeight="false" outlineLevel="0" collapsed="false">
      <c r="A878" s="41"/>
      <c r="B878" s="18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7"/>
      <c r="S878" s="17"/>
      <c r="T878" s="17"/>
      <c r="U878" s="51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</row>
    <row r="879" customFormat="false" ht="12.75" hidden="false" customHeight="false" outlineLevel="0" collapsed="false">
      <c r="A879" s="41"/>
      <c r="B879" s="18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7"/>
      <c r="S879" s="17"/>
      <c r="T879" s="17"/>
      <c r="U879" s="51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</row>
    <row r="880" customFormat="false" ht="12.75" hidden="false" customHeight="false" outlineLevel="0" collapsed="false">
      <c r="A880" s="41"/>
      <c r="B880" s="18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7"/>
      <c r="S880" s="17"/>
      <c r="T880" s="17"/>
      <c r="U880" s="51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</row>
    <row r="881" customFormat="false" ht="12.75" hidden="false" customHeight="false" outlineLevel="0" collapsed="false">
      <c r="A881" s="41"/>
      <c r="B881" s="18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7"/>
      <c r="S881" s="17"/>
      <c r="T881" s="17"/>
      <c r="U881" s="51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</row>
    <row r="882" customFormat="false" ht="12.75" hidden="false" customHeight="false" outlineLevel="0" collapsed="false">
      <c r="A882" s="41"/>
      <c r="B882" s="18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7"/>
      <c r="S882" s="17"/>
      <c r="T882" s="17"/>
      <c r="U882" s="51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</row>
    <row r="883" customFormat="false" ht="12.75" hidden="false" customHeight="false" outlineLevel="0" collapsed="false">
      <c r="A883" s="41"/>
      <c r="B883" s="18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7"/>
      <c r="S883" s="17"/>
      <c r="T883" s="17"/>
      <c r="U883" s="51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</row>
    <row r="884" customFormat="false" ht="12.75" hidden="false" customHeight="false" outlineLevel="0" collapsed="false">
      <c r="A884" s="41"/>
      <c r="B884" s="18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7"/>
      <c r="S884" s="17"/>
      <c r="T884" s="17"/>
      <c r="U884" s="51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</row>
    <row r="885" customFormat="false" ht="12.75" hidden="false" customHeight="false" outlineLevel="0" collapsed="false">
      <c r="A885" s="41"/>
      <c r="B885" s="18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7"/>
      <c r="S885" s="17"/>
      <c r="T885" s="17"/>
      <c r="U885" s="51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</row>
    <row r="886" customFormat="false" ht="12.75" hidden="false" customHeight="false" outlineLevel="0" collapsed="false">
      <c r="A886" s="41"/>
      <c r="B886" s="18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7"/>
      <c r="S886" s="17"/>
      <c r="T886" s="17"/>
      <c r="U886" s="51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</row>
    <row r="887" customFormat="false" ht="12.75" hidden="false" customHeight="false" outlineLevel="0" collapsed="false">
      <c r="A887" s="41"/>
      <c r="B887" s="18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7"/>
      <c r="S887" s="17"/>
      <c r="T887" s="17"/>
      <c r="U887" s="51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</row>
    <row r="888" customFormat="false" ht="12.75" hidden="false" customHeight="false" outlineLevel="0" collapsed="false">
      <c r="A888" s="41"/>
      <c r="B888" s="18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7"/>
      <c r="S888" s="17"/>
      <c r="T888" s="17"/>
      <c r="U888" s="51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</row>
    <row r="889" customFormat="false" ht="12.75" hidden="false" customHeight="false" outlineLevel="0" collapsed="false">
      <c r="A889" s="41"/>
      <c r="B889" s="18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7"/>
      <c r="S889" s="17"/>
      <c r="T889" s="17"/>
      <c r="U889" s="51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</row>
    <row r="890" customFormat="false" ht="12.75" hidden="false" customHeight="false" outlineLevel="0" collapsed="false">
      <c r="A890" s="41"/>
      <c r="B890" s="18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7"/>
      <c r="S890" s="17"/>
      <c r="T890" s="17"/>
      <c r="U890" s="51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</row>
    <row r="891" customFormat="false" ht="12.75" hidden="false" customHeight="false" outlineLevel="0" collapsed="false">
      <c r="A891" s="41"/>
      <c r="B891" s="18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7"/>
      <c r="S891" s="17"/>
      <c r="T891" s="17"/>
      <c r="U891" s="51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</row>
    <row r="892" customFormat="false" ht="12.75" hidden="false" customHeight="false" outlineLevel="0" collapsed="false">
      <c r="A892" s="41"/>
      <c r="B892" s="18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7"/>
      <c r="S892" s="17"/>
      <c r="T892" s="17"/>
      <c r="U892" s="51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</row>
    <row r="893" customFormat="false" ht="12.75" hidden="false" customHeight="false" outlineLevel="0" collapsed="false">
      <c r="A893" s="41"/>
      <c r="B893" s="18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7"/>
      <c r="S893" s="17"/>
      <c r="T893" s="17"/>
      <c r="U893" s="51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</row>
    <row r="894" customFormat="false" ht="12.75" hidden="false" customHeight="false" outlineLevel="0" collapsed="false">
      <c r="A894" s="41"/>
      <c r="B894" s="18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7"/>
      <c r="S894" s="17"/>
      <c r="T894" s="17"/>
      <c r="U894" s="51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</row>
    <row r="895" customFormat="false" ht="12.75" hidden="false" customHeight="false" outlineLevel="0" collapsed="false">
      <c r="A895" s="41"/>
      <c r="B895" s="18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7"/>
      <c r="S895" s="17"/>
      <c r="T895" s="17"/>
      <c r="U895" s="51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</row>
    <row r="896" customFormat="false" ht="12.75" hidden="false" customHeight="false" outlineLevel="0" collapsed="false">
      <c r="A896" s="41"/>
      <c r="B896" s="18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7"/>
      <c r="S896" s="17"/>
      <c r="T896" s="17"/>
      <c r="U896" s="51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</row>
    <row r="897" customFormat="false" ht="12.75" hidden="false" customHeight="false" outlineLevel="0" collapsed="false">
      <c r="A897" s="41"/>
      <c r="B897" s="18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7"/>
      <c r="S897" s="17"/>
      <c r="T897" s="17"/>
      <c r="U897" s="51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</row>
    <row r="898" customFormat="false" ht="12.75" hidden="false" customHeight="false" outlineLevel="0" collapsed="false">
      <c r="A898" s="41"/>
      <c r="B898" s="18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7"/>
      <c r="S898" s="17"/>
      <c r="T898" s="17"/>
      <c r="U898" s="51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</row>
    <row r="899" customFormat="false" ht="12.75" hidden="false" customHeight="false" outlineLevel="0" collapsed="false">
      <c r="A899" s="41"/>
      <c r="B899" s="18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7"/>
      <c r="S899" s="17"/>
      <c r="T899" s="17"/>
      <c r="U899" s="51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</row>
    <row r="900" customFormat="false" ht="12.75" hidden="false" customHeight="false" outlineLevel="0" collapsed="false">
      <c r="A900" s="41"/>
      <c r="B900" s="18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7"/>
      <c r="S900" s="17"/>
      <c r="T900" s="17"/>
      <c r="U900" s="51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</row>
    <row r="901" customFormat="false" ht="12.75" hidden="false" customHeight="false" outlineLevel="0" collapsed="false">
      <c r="A901" s="41"/>
      <c r="B901" s="18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7"/>
      <c r="S901" s="17"/>
      <c r="T901" s="17"/>
      <c r="U901" s="51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</row>
    <row r="902" customFormat="false" ht="12.75" hidden="false" customHeight="false" outlineLevel="0" collapsed="false">
      <c r="A902" s="41"/>
      <c r="B902" s="18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7"/>
      <c r="S902" s="17"/>
      <c r="T902" s="17"/>
      <c r="U902" s="51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</row>
    <row r="903" customFormat="false" ht="12.75" hidden="false" customHeight="false" outlineLevel="0" collapsed="false">
      <c r="A903" s="41"/>
      <c r="B903" s="18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7"/>
      <c r="S903" s="17"/>
      <c r="T903" s="17"/>
      <c r="U903" s="51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</row>
    <row r="904" customFormat="false" ht="12.75" hidden="false" customHeight="false" outlineLevel="0" collapsed="false">
      <c r="A904" s="41"/>
      <c r="B904" s="18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7"/>
      <c r="S904" s="17"/>
      <c r="T904" s="17"/>
      <c r="U904" s="51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</row>
    <row r="905" customFormat="false" ht="12.75" hidden="false" customHeight="false" outlineLevel="0" collapsed="false">
      <c r="A905" s="41"/>
      <c r="B905" s="18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7"/>
      <c r="S905" s="17"/>
      <c r="T905" s="17"/>
      <c r="U905" s="51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</row>
    <row r="906" customFormat="false" ht="12.75" hidden="false" customHeight="false" outlineLevel="0" collapsed="false">
      <c r="A906" s="41"/>
      <c r="B906" s="18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7"/>
      <c r="S906" s="17"/>
      <c r="T906" s="17"/>
      <c r="U906" s="51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</row>
    <row r="907" customFormat="false" ht="12.75" hidden="false" customHeight="false" outlineLevel="0" collapsed="false">
      <c r="A907" s="41"/>
      <c r="B907" s="18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7"/>
      <c r="S907" s="17"/>
      <c r="T907" s="17"/>
      <c r="U907" s="51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</row>
    <row r="908" customFormat="false" ht="12.75" hidden="false" customHeight="false" outlineLevel="0" collapsed="false">
      <c r="A908" s="41"/>
      <c r="B908" s="18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7"/>
      <c r="S908" s="17"/>
      <c r="T908" s="17"/>
      <c r="U908" s="51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</row>
    <row r="909" customFormat="false" ht="12.75" hidden="false" customHeight="false" outlineLevel="0" collapsed="false">
      <c r="A909" s="41"/>
      <c r="B909" s="18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7"/>
      <c r="S909" s="17"/>
      <c r="T909" s="17"/>
      <c r="U909" s="51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</row>
    <row r="910" customFormat="false" ht="12.75" hidden="false" customHeight="false" outlineLevel="0" collapsed="false">
      <c r="A910" s="41"/>
      <c r="B910" s="18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7"/>
      <c r="S910" s="17"/>
      <c r="T910" s="17"/>
      <c r="U910" s="51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</row>
    <row r="911" customFormat="false" ht="12.75" hidden="false" customHeight="false" outlineLevel="0" collapsed="false">
      <c r="A911" s="41"/>
      <c r="B911" s="18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7"/>
      <c r="S911" s="17"/>
      <c r="T911" s="17"/>
      <c r="U911" s="51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</row>
    <row r="912" customFormat="false" ht="12.75" hidden="false" customHeight="false" outlineLevel="0" collapsed="false">
      <c r="A912" s="41"/>
      <c r="B912" s="18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7"/>
      <c r="S912" s="17"/>
      <c r="T912" s="17"/>
      <c r="U912" s="51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</row>
    <row r="913" customFormat="false" ht="12.75" hidden="false" customHeight="false" outlineLevel="0" collapsed="false">
      <c r="A913" s="41"/>
      <c r="B913" s="18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7"/>
      <c r="S913" s="17"/>
      <c r="T913" s="17"/>
      <c r="U913" s="51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</row>
    <row r="914" customFormat="false" ht="12.75" hidden="false" customHeight="false" outlineLevel="0" collapsed="false">
      <c r="A914" s="41"/>
      <c r="B914" s="18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7"/>
      <c r="S914" s="17"/>
      <c r="T914" s="17"/>
      <c r="U914" s="51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</row>
    <row r="915" customFormat="false" ht="12.75" hidden="false" customHeight="false" outlineLevel="0" collapsed="false">
      <c r="A915" s="41"/>
      <c r="B915" s="18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7"/>
      <c r="S915" s="17"/>
      <c r="T915" s="17"/>
      <c r="U915" s="51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</row>
    <row r="916" customFormat="false" ht="12.75" hidden="false" customHeight="false" outlineLevel="0" collapsed="false">
      <c r="A916" s="41"/>
      <c r="B916" s="18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7"/>
      <c r="S916" s="17"/>
      <c r="T916" s="17"/>
      <c r="U916" s="51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</row>
    <row r="917" customFormat="false" ht="12.75" hidden="false" customHeight="false" outlineLevel="0" collapsed="false">
      <c r="A917" s="41"/>
      <c r="B917" s="18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7"/>
      <c r="S917" s="17"/>
      <c r="T917" s="17"/>
      <c r="U917" s="51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</row>
    <row r="918" customFormat="false" ht="12.75" hidden="false" customHeight="false" outlineLevel="0" collapsed="false">
      <c r="A918" s="41"/>
      <c r="B918" s="18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7"/>
      <c r="S918" s="17"/>
      <c r="T918" s="17"/>
      <c r="U918" s="51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</row>
    <row r="919" customFormat="false" ht="12.75" hidden="false" customHeight="false" outlineLevel="0" collapsed="false">
      <c r="A919" s="41"/>
      <c r="B919" s="18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7"/>
      <c r="S919" s="17"/>
      <c r="T919" s="17"/>
      <c r="U919" s="51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</row>
    <row r="920" customFormat="false" ht="12.75" hidden="false" customHeight="false" outlineLevel="0" collapsed="false">
      <c r="A920" s="41"/>
      <c r="B920" s="18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7"/>
      <c r="S920" s="17"/>
      <c r="T920" s="17"/>
      <c r="U920" s="51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</row>
    <row r="921" customFormat="false" ht="12.75" hidden="false" customHeight="false" outlineLevel="0" collapsed="false">
      <c r="A921" s="41"/>
      <c r="B921" s="18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7"/>
      <c r="S921" s="17"/>
      <c r="T921" s="17"/>
      <c r="U921" s="51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</row>
    <row r="922" customFormat="false" ht="12.75" hidden="false" customHeight="false" outlineLevel="0" collapsed="false">
      <c r="A922" s="41"/>
      <c r="B922" s="18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7"/>
      <c r="S922" s="17"/>
      <c r="T922" s="17"/>
      <c r="U922" s="51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</row>
    <row r="923" customFormat="false" ht="12.75" hidden="false" customHeight="false" outlineLevel="0" collapsed="false">
      <c r="A923" s="41"/>
      <c r="B923" s="18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7"/>
      <c r="S923" s="17"/>
      <c r="T923" s="17"/>
      <c r="U923" s="51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</row>
    <row r="924" customFormat="false" ht="12.75" hidden="false" customHeight="false" outlineLevel="0" collapsed="false">
      <c r="A924" s="41"/>
      <c r="B924" s="18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7"/>
      <c r="S924" s="17"/>
      <c r="T924" s="17"/>
      <c r="U924" s="51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</row>
    <row r="925" customFormat="false" ht="12.75" hidden="false" customHeight="false" outlineLevel="0" collapsed="false">
      <c r="A925" s="41"/>
      <c r="B925" s="18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7"/>
      <c r="S925" s="17"/>
      <c r="T925" s="17"/>
      <c r="U925" s="51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</row>
    <row r="926" customFormat="false" ht="12.75" hidden="false" customHeight="false" outlineLevel="0" collapsed="false">
      <c r="A926" s="41"/>
      <c r="B926" s="18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7"/>
      <c r="S926" s="17"/>
      <c r="T926" s="17"/>
      <c r="U926" s="51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</row>
    <row r="927" customFormat="false" ht="12.75" hidden="false" customHeight="false" outlineLevel="0" collapsed="false">
      <c r="A927" s="41"/>
      <c r="B927" s="18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7"/>
      <c r="S927" s="17"/>
      <c r="T927" s="17"/>
      <c r="U927" s="51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</row>
    <row r="928" customFormat="false" ht="12.75" hidden="false" customHeight="false" outlineLevel="0" collapsed="false">
      <c r="A928" s="41"/>
      <c r="B928" s="18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7"/>
      <c r="S928" s="17"/>
      <c r="T928" s="17"/>
      <c r="U928" s="51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</row>
    <row r="929" customFormat="false" ht="12.75" hidden="false" customHeight="false" outlineLevel="0" collapsed="false">
      <c r="A929" s="41"/>
      <c r="B929" s="18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7"/>
      <c r="S929" s="17"/>
      <c r="T929" s="17"/>
      <c r="U929" s="51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</row>
    <row r="930" customFormat="false" ht="12.75" hidden="false" customHeight="false" outlineLevel="0" collapsed="false">
      <c r="A930" s="41"/>
      <c r="B930" s="18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7"/>
      <c r="S930" s="17"/>
      <c r="T930" s="17"/>
      <c r="U930" s="51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</row>
    <row r="931" customFormat="false" ht="12.75" hidden="false" customHeight="false" outlineLevel="0" collapsed="false">
      <c r="A931" s="41"/>
      <c r="B931" s="18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7"/>
      <c r="S931" s="17"/>
      <c r="T931" s="17"/>
      <c r="U931" s="51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</row>
    <row r="932" customFormat="false" ht="12.75" hidden="false" customHeight="false" outlineLevel="0" collapsed="false">
      <c r="A932" s="41"/>
      <c r="B932" s="18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7"/>
      <c r="S932" s="17"/>
      <c r="T932" s="17"/>
      <c r="U932" s="51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</row>
    <row r="933" customFormat="false" ht="12.75" hidden="false" customHeight="false" outlineLevel="0" collapsed="false">
      <c r="A933" s="41"/>
      <c r="B933" s="18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7"/>
      <c r="S933" s="17"/>
      <c r="T933" s="17"/>
      <c r="U933" s="51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</row>
    <row r="934" customFormat="false" ht="12.75" hidden="false" customHeight="false" outlineLevel="0" collapsed="false">
      <c r="A934" s="41"/>
      <c r="B934" s="18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7"/>
      <c r="S934" s="17"/>
      <c r="T934" s="17"/>
      <c r="U934" s="51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</row>
    <row r="935" customFormat="false" ht="12.75" hidden="false" customHeight="false" outlineLevel="0" collapsed="false">
      <c r="A935" s="41"/>
      <c r="B935" s="18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7"/>
      <c r="S935" s="17"/>
      <c r="T935" s="17"/>
      <c r="U935" s="51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</row>
    <row r="936" customFormat="false" ht="12.75" hidden="false" customHeight="false" outlineLevel="0" collapsed="false">
      <c r="A936" s="41"/>
      <c r="B936" s="18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7"/>
      <c r="S936" s="17"/>
      <c r="T936" s="17"/>
      <c r="U936" s="51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</row>
    <row r="937" customFormat="false" ht="12.75" hidden="false" customHeight="false" outlineLevel="0" collapsed="false">
      <c r="A937" s="41"/>
      <c r="B937" s="18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7"/>
      <c r="S937" s="17"/>
      <c r="T937" s="17"/>
      <c r="U937" s="51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</row>
    <row r="938" customFormat="false" ht="12.75" hidden="false" customHeight="false" outlineLevel="0" collapsed="false">
      <c r="A938" s="41"/>
      <c r="B938" s="18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7"/>
      <c r="S938" s="17"/>
      <c r="T938" s="17"/>
      <c r="U938" s="51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</row>
    <row r="939" customFormat="false" ht="12.75" hidden="false" customHeight="false" outlineLevel="0" collapsed="false">
      <c r="A939" s="41"/>
      <c r="B939" s="18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7"/>
      <c r="S939" s="17"/>
      <c r="T939" s="17"/>
      <c r="U939" s="51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</row>
    <row r="940" customFormat="false" ht="12.75" hidden="false" customHeight="false" outlineLevel="0" collapsed="false">
      <c r="A940" s="41"/>
      <c r="B940" s="18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7"/>
      <c r="S940" s="17"/>
      <c r="T940" s="17"/>
      <c r="U940" s="51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</row>
    <row r="941" customFormat="false" ht="12.75" hidden="false" customHeight="false" outlineLevel="0" collapsed="false">
      <c r="A941" s="41"/>
      <c r="B941" s="18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7"/>
      <c r="S941" s="17"/>
      <c r="T941" s="17"/>
      <c r="U941" s="51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</row>
    <row r="942" customFormat="false" ht="12.75" hidden="false" customHeight="false" outlineLevel="0" collapsed="false">
      <c r="A942" s="41"/>
      <c r="B942" s="18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7"/>
      <c r="S942" s="17"/>
      <c r="T942" s="17"/>
      <c r="U942" s="51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</row>
    <row r="943" customFormat="false" ht="12.75" hidden="false" customHeight="false" outlineLevel="0" collapsed="false">
      <c r="A943" s="41"/>
      <c r="B943" s="18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7"/>
      <c r="S943" s="17"/>
      <c r="T943" s="17"/>
      <c r="U943" s="51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</row>
    <row r="944" customFormat="false" ht="12.75" hidden="false" customHeight="false" outlineLevel="0" collapsed="false">
      <c r="A944" s="41"/>
      <c r="B944" s="18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7"/>
      <c r="S944" s="17"/>
      <c r="T944" s="17"/>
      <c r="U944" s="51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</row>
    <row r="945" customFormat="false" ht="12.75" hidden="false" customHeight="false" outlineLevel="0" collapsed="false">
      <c r="A945" s="41"/>
      <c r="B945" s="18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7"/>
      <c r="S945" s="17"/>
      <c r="T945" s="17"/>
      <c r="U945" s="51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</row>
    <row r="946" customFormat="false" ht="12.75" hidden="false" customHeight="false" outlineLevel="0" collapsed="false">
      <c r="A946" s="41"/>
      <c r="B946" s="18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7"/>
      <c r="S946" s="17"/>
      <c r="T946" s="17"/>
      <c r="U946" s="51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</row>
    <row r="947" customFormat="false" ht="12.75" hidden="false" customHeight="false" outlineLevel="0" collapsed="false">
      <c r="A947" s="41"/>
      <c r="B947" s="18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7"/>
      <c r="S947" s="17"/>
      <c r="T947" s="17"/>
      <c r="U947" s="51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</row>
    <row r="948" customFormat="false" ht="12.75" hidden="false" customHeight="false" outlineLevel="0" collapsed="false">
      <c r="A948" s="41"/>
      <c r="B948" s="18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7"/>
      <c r="S948" s="17"/>
      <c r="T948" s="17"/>
      <c r="U948" s="51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</row>
    <row r="949" customFormat="false" ht="12.75" hidden="false" customHeight="false" outlineLevel="0" collapsed="false">
      <c r="A949" s="41"/>
      <c r="B949" s="18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7"/>
      <c r="S949" s="17"/>
      <c r="T949" s="17"/>
      <c r="U949" s="51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</row>
    <row r="950" customFormat="false" ht="12.75" hidden="false" customHeight="false" outlineLevel="0" collapsed="false">
      <c r="A950" s="41"/>
      <c r="B950" s="18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7"/>
      <c r="S950" s="17"/>
      <c r="T950" s="17"/>
      <c r="U950" s="51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</row>
    <row r="951" customFormat="false" ht="12.75" hidden="false" customHeight="false" outlineLevel="0" collapsed="false">
      <c r="A951" s="41"/>
      <c r="B951" s="18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7"/>
      <c r="S951" s="17"/>
      <c r="T951" s="17"/>
      <c r="U951" s="51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</row>
    <row r="952" customFormat="false" ht="12.75" hidden="false" customHeight="false" outlineLevel="0" collapsed="false">
      <c r="A952" s="41"/>
      <c r="B952" s="18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7"/>
      <c r="S952" s="17"/>
      <c r="T952" s="17"/>
      <c r="U952" s="51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</row>
    <row r="953" customFormat="false" ht="12.75" hidden="false" customHeight="false" outlineLevel="0" collapsed="false">
      <c r="A953" s="41"/>
      <c r="B953" s="18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7"/>
      <c r="S953" s="17"/>
      <c r="T953" s="17"/>
      <c r="U953" s="51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</row>
    <row r="954" customFormat="false" ht="12.75" hidden="false" customHeight="false" outlineLevel="0" collapsed="false">
      <c r="A954" s="41"/>
      <c r="B954" s="18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7"/>
      <c r="S954" s="17"/>
      <c r="T954" s="17"/>
      <c r="U954" s="51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</row>
    <row r="955" customFormat="false" ht="12.75" hidden="false" customHeight="false" outlineLevel="0" collapsed="false">
      <c r="A955" s="41"/>
      <c r="B955" s="18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7"/>
      <c r="S955" s="17"/>
      <c r="T955" s="17"/>
      <c r="U955" s="51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</row>
    <row r="956" customFormat="false" ht="12.75" hidden="false" customHeight="false" outlineLevel="0" collapsed="false">
      <c r="A956" s="41"/>
      <c r="B956" s="18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7"/>
      <c r="S956" s="17"/>
      <c r="T956" s="17"/>
      <c r="U956" s="51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</row>
    <row r="957" customFormat="false" ht="12.75" hidden="false" customHeight="false" outlineLevel="0" collapsed="false">
      <c r="A957" s="41"/>
      <c r="B957" s="18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7"/>
      <c r="S957" s="17"/>
      <c r="T957" s="17"/>
      <c r="U957" s="51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</row>
    <row r="958" customFormat="false" ht="12.75" hidden="false" customHeight="false" outlineLevel="0" collapsed="false">
      <c r="A958" s="41"/>
      <c r="B958" s="18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7"/>
      <c r="S958" s="17"/>
      <c r="T958" s="17"/>
      <c r="U958" s="51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</row>
    <row r="959" customFormat="false" ht="12.75" hidden="false" customHeight="false" outlineLevel="0" collapsed="false">
      <c r="A959" s="41"/>
      <c r="B959" s="18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7"/>
      <c r="S959" s="17"/>
      <c r="T959" s="17"/>
      <c r="U959" s="51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</row>
    <row r="960" customFormat="false" ht="12.75" hidden="false" customHeight="false" outlineLevel="0" collapsed="false">
      <c r="A960" s="41"/>
      <c r="B960" s="18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7"/>
      <c r="S960" s="17"/>
      <c r="T960" s="17"/>
      <c r="U960" s="51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</row>
    <row r="961" customFormat="false" ht="12.75" hidden="false" customHeight="false" outlineLevel="0" collapsed="false">
      <c r="A961" s="41"/>
      <c r="B961" s="18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7"/>
      <c r="S961" s="17"/>
      <c r="T961" s="17"/>
      <c r="U961" s="51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</row>
    <row r="962" customFormat="false" ht="12.75" hidden="false" customHeight="false" outlineLevel="0" collapsed="false">
      <c r="A962" s="41"/>
      <c r="B962" s="18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7"/>
      <c r="S962" s="17"/>
      <c r="T962" s="17"/>
      <c r="U962" s="51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</row>
    <row r="963" customFormat="false" ht="12.75" hidden="false" customHeight="false" outlineLevel="0" collapsed="false">
      <c r="A963" s="41"/>
      <c r="B963" s="18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7"/>
      <c r="S963" s="17"/>
      <c r="T963" s="17"/>
      <c r="U963" s="51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</row>
    <row r="964" customFormat="false" ht="12.75" hidden="false" customHeight="false" outlineLevel="0" collapsed="false">
      <c r="A964" s="41"/>
      <c r="B964" s="18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7"/>
      <c r="S964" s="17"/>
      <c r="T964" s="17"/>
      <c r="U964" s="51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</row>
    <row r="965" customFormat="false" ht="12.75" hidden="false" customHeight="false" outlineLevel="0" collapsed="false">
      <c r="A965" s="41"/>
      <c r="B965" s="18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7"/>
      <c r="S965" s="17"/>
      <c r="T965" s="17"/>
      <c r="U965" s="51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</row>
    <row r="966" customFormat="false" ht="12.75" hidden="false" customHeight="false" outlineLevel="0" collapsed="false">
      <c r="A966" s="41"/>
      <c r="B966" s="18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7"/>
      <c r="S966" s="17"/>
      <c r="T966" s="17"/>
      <c r="U966" s="51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</row>
    <row r="967" customFormat="false" ht="12.75" hidden="false" customHeight="false" outlineLevel="0" collapsed="false">
      <c r="A967" s="41"/>
      <c r="B967" s="18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7"/>
      <c r="S967" s="17"/>
      <c r="T967" s="17"/>
      <c r="U967" s="51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</row>
    <row r="968" customFormat="false" ht="12.75" hidden="false" customHeight="false" outlineLevel="0" collapsed="false">
      <c r="A968" s="41"/>
      <c r="B968" s="18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7"/>
      <c r="S968" s="17"/>
      <c r="T968" s="17"/>
      <c r="U968" s="51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</row>
    <row r="969" customFormat="false" ht="12.75" hidden="false" customHeight="false" outlineLevel="0" collapsed="false">
      <c r="A969" s="41"/>
      <c r="B969" s="18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7"/>
      <c r="S969" s="17"/>
      <c r="T969" s="17"/>
      <c r="U969" s="51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</row>
    <row r="970" customFormat="false" ht="12.75" hidden="false" customHeight="false" outlineLevel="0" collapsed="false">
      <c r="A970" s="41"/>
      <c r="B970" s="18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7"/>
      <c r="S970" s="17"/>
      <c r="T970" s="17"/>
      <c r="U970" s="51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</row>
    <row r="971" customFormat="false" ht="12.75" hidden="false" customHeight="false" outlineLevel="0" collapsed="false">
      <c r="A971" s="41"/>
      <c r="B971" s="18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7"/>
      <c r="S971" s="17"/>
      <c r="T971" s="17"/>
      <c r="U971" s="51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</row>
    <row r="972" customFormat="false" ht="12.75" hidden="false" customHeight="false" outlineLevel="0" collapsed="false">
      <c r="A972" s="41"/>
      <c r="B972" s="18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7"/>
      <c r="S972" s="17"/>
      <c r="T972" s="17"/>
      <c r="U972" s="51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</row>
    <row r="973" customFormat="false" ht="12.75" hidden="false" customHeight="false" outlineLevel="0" collapsed="false">
      <c r="A973" s="41"/>
      <c r="B973" s="18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7"/>
      <c r="S973" s="17"/>
      <c r="T973" s="17"/>
      <c r="U973" s="51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</row>
    <row r="974" customFormat="false" ht="12.75" hidden="false" customHeight="false" outlineLevel="0" collapsed="false">
      <c r="A974" s="41"/>
      <c r="B974" s="18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7"/>
      <c r="S974" s="17"/>
      <c r="T974" s="17"/>
      <c r="U974" s="51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</row>
    <row r="975" customFormat="false" ht="12.75" hidden="false" customHeight="false" outlineLevel="0" collapsed="false">
      <c r="A975" s="41"/>
      <c r="B975" s="18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7"/>
      <c r="S975" s="17"/>
      <c r="T975" s="17"/>
      <c r="U975" s="51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</row>
    <row r="976" customFormat="false" ht="12.75" hidden="false" customHeight="false" outlineLevel="0" collapsed="false">
      <c r="A976" s="41"/>
      <c r="B976" s="18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7"/>
      <c r="S976" s="17"/>
      <c r="T976" s="17"/>
      <c r="U976" s="51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</row>
    <row r="977" customFormat="false" ht="12.75" hidden="false" customHeight="false" outlineLevel="0" collapsed="false">
      <c r="A977" s="41"/>
      <c r="B977" s="18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7"/>
      <c r="S977" s="17"/>
      <c r="T977" s="17"/>
      <c r="U977" s="51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</row>
    <row r="978" customFormat="false" ht="12.75" hidden="false" customHeight="false" outlineLevel="0" collapsed="false">
      <c r="A978" s="41"/>
      <c r="B978" s="18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7"/>
      <c r="S978" s="17"/>
      <c r="T978" s="17"/>
      <c r="U978" s="51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</row>
    <row r="979" customFormat="false" ht="12.75" hidden="false" customHeight="false" outlineLevel="0" collapsed="false">
      <c r="A979" s="41"/>
      <c r="B979" s="18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7"/>
      <c r="S979" s="17"/>
      <c r="T979" s="17"/>
      <c r="U979" s="51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</row>
    <row r="980" customFormat="false" ht="12.75" hidden="false" customHeight="false" outlineLevel="0" collapsed="false">
      <c r="A980" s="41"/>
      <c r="B980" s="18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7"/>
      <c r="S980" s="17"/>
      <c r="T980" s="17"/>
      <c r="U980" s="51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</row>
    <row r="981" customFormat="false" ht="12.75" hidden="false" customHeight="false" outlineLevel="0" collapsed="false">
      <c r="A981" s="41"/>
      <c r="B981" s="18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7"/>
      <c r="S981" s="17"/>
      <c r="T981" s="17"/>
      <c r="U981" s="51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</row>
    <row r="982" customFormat="false" ht="12.75" hidden="false" customHeight="false" outlineLevel="0" collapsed="false">
      <c r="A982" s="41"/>
      <c r="B982" s="18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7"/>
      <c r="S982" s="17"/>
      <c r="T982" s="17"/>
      <c r="U982" s="51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</row>
    <row r="983" customFormat="false" ht="12.75" hidden="false" customHeight="false" outlineLevel="0" collapsed="false">
      <c r="A983" s="41"/>
      <c r="B983" s="18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7"/>
      <c r="S983" s="17"/>
      <c r="T983" s="17"/>
      <c r="U983" s="51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</row>
    <row r="984" customFormat="false" ht="12.75" hidden="false" customHeight="false" outlineLevel="0" collapsed="false">
      <c r="A984" s="41"/>
      <c r="B984" s="18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7"/>
      <c r="S984" s="17"/>
      <c r="T984" s="17"/>
      <c r="U984" s="51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</row>
    <row r="985" customFormat="false" ht="12.75" hidden="false" customHeight="false" outlineLevel="0" collapsed="false">
      <c r="A985" s="41"/>
      <c r="B985" s="18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7"/>
      <c r="S985" s="17"/>
      <c r="T985" s="17"/>
      <c r="U985" s="51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</row>
    <row r="986" customFormat="false" ht="12.75" hidden="false" customHeight="false" outlineLevel="0" collapsed="false">
      <c r="A986" s="41"/>
      <c r="B986" s="18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7"/>
      <c r="S986" s="17"/>
      <c r="T986" s="17"/>
      <c r="U986" s="51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</row>
    <row r="987" customFormat="false" ht="12.75" hidden="false" customHeight="false" outlineLevel="0" collapsed="false">
      <c r="A987" s="41"/>
      <c r="B987" s="18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7"/>
      <c r="S987" s="17"/>
      <c r="T987" s="17"/>
      <c r="U987" s="51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</row>
    <row r="988" customFormat="false" ht="12.75" hidden="false" customHeight="false" outlineLevel="0" collapsed="false">
      <c r="A988" s="41"/>
      <c r="B988" s="18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7"/>
      <c r="S988" s="17"/>
      <c r="T988" s="17"/>
      <c r="U988" s="51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</row>
  </sheetData>
  <conditionalFormatting sqref="C3:P67 Q3:U12 T15:U52 Q37:S38 V37:BL38 T55:U91 T94:U131 T134:U171 T174:U211 T214:U251 T254:U291 T294:T308 U294:U307">
    <cfRule type="notContainsText" priority="2" operator="notContains" aboveAverage="0" equalAverage="0" bottom="0" percent="0" rank="0" text="N/A" dxfId="30">
      <formula>ISERROR(SEARCH("N/A",C3))</formula>
    </cfRule>
  </conditionalFormatting>
  <conditionalFormatting sqref="Q13 R13:S14">
    <cfRule type="expression" priority="3" aboveAverage="0" equalAverage="0" bottom="0" percent="0" rank="0" text="" dxfId="31">
      <formula>LEN(TRIM(Q13))&gt;0</formula>
    </cfRule>
  </conditionalFormatting>
  <conditionalFormatting sqref="Q14">
    <cfRule type="expression" priority="4" aboveAverage="0" equalAverage="0" bottom="0" percent="0" rank="0" text="" dxfId="32">
      <formula>LEN(TRIM(Q14))&gt;0</formula>
    </cfRule>
  </conditionalFormatting>
  <conditionalFormatting sqref="A1:BQ2">
    <cfRule type="expression" priority="5" aboveAverage="0" equalAverage="0" bottom="0" percent="0" rank="0" text="" dxfId="33">
      <formula>LEN(TRIM(A1))&gt;0</formula>
    </cfRule>
  </conditionalFormatting>
  <conditionalFormatting sqref="Q27">
    <cfRule type="expression" priority="6" aboveAverage="0" equalAverage="0" bottom="0" percent="0" rank="0" text="" dxfId="34">
      <formula>LEN(TRIM(Q27))&gt;0</formula>
    </cfRule>
  </conditionalFormatting>
  <dataValidations count="1">
    <dataValidation allowBlank="true" operator="between" showDropDown="true" showErrorMessage="false" showInputMessage="false" sqref="C3:U67 V37:BL38 Q68:U308" type="custom">
      <formula1>ISERROR(SEARCH(("N/A"),(C3)))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X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B1" activePane="topRight" state="frozen"/>
      <selection pane="topLeft" activeCell="A1" activeCellId="0" sqref="A1"/>
      <selection pane="topRight" activeCell="C2" activeCellId="0" sqref="C2"/>
    </sheetView>
  </sheetViews>
  <sheetFormatPr defaultRowHeight="15.75" zeroHeight="false" outlineLevelRow="0" outlineLevelCol="0"/>
  <cols>
    <col collapsed="false" customWidth="true" hidden="false" outlineLevel="0" max="1" min="1" style="0" width="22.57"/>
    <col collapsed="false" customWidth="true" hidden="false" outlineLevel="0" max="2" min="2" style="0" width="22.01"/>
    <col collapsed="false" customWidth="true" hidden="false" outlineLevel="0" max="5" min="3" style="0" width="22.43"/>
    <col collapsed="false" customWidth="true" hidden="false" outlineLevel="0" max="9" min="6" style="0" width="21.14"/>
    <col collapsed="false" customWidth="true" hidden="false" outlineLevel="0" max="10" min="10" style="0" width="21.57"/>
    <col collapsed="false" customWidth="true" hidden="false" outlineLevel="0" max="11" min="11" style="0" width="20.71"/>
    <col collapsed="false" customWidth="true" hidden="false" outlineLevel="0" max="13" min="12" style="0" width="23.01"/>
    <col collapsed="false" customWidth="true" hidden="false" outlineLevel="0" max="17" min="14" style="0" width="21.14"/>
    <col collapsed="false" customWidth="true" hidden="false" outlineLevel="0" max="23" min="18" style="0" width="21.57"/>
    <col collapsed="false" customWidth="true" hidden="false" outlineLevel="0" max="1025" min="24" style="0" width="14.43"/>
  </cols>
  <sheetData>
    <row r="1" customFormat="false" ht="25.5" hidden="false" customHeight="false" outlineLevel="0" collapsed="false">
      <c r="A1" s="56" t="s">
        <v>1735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</row>
    <row r="2" customFormat="false" ht="12.75" hidden="false" customHeight="false" outlineLevel="0" collapsed="false">
      <c r="A2" s="58" t="s">
        <v>2</v>
      </c>
      <c r="B2" s="58" t="s">
        <v>1586</v>
      </c>
      <c r="C2" s="58" t="s">
        <v>1587</v>
      </c>
      <c r="D2" s="58" t="s">
        <v>1588</v>
      </c>
      <c r="E2" s="58" t="s">
        <v>1589</v>
      </c>
      <c r="F2" s="59" t="s">
        <v>1590</v>
      </c>
      <c r="G2" s="58" t="s">
        <v>1591</v>
      </c>
      <c r="H2" s="58" t="s">
        <v>1592</v>
      </c>
      <c r="I2" s="58" t="s">
        <v>1593</v>
      </c>
      <c r="J2" s="58" t="s">
        <v>1594</v>
      </c>
      <c r="K2" s="58" t="s">
        <v>1595</v>
      </c>
      <c r="L2" s="58" t="s">
        <v>1596</v>
      </c>
      <c r="M2" s="58" t="s">
        <v>1597</v>
      </c>
      <c r="N2" s="58" t="s">
        <v>1598</v>
      </c>
      <c r="O2" s="58" t="s">
        <v>1599</v>
      </c>
      <c r="P2" s="58" t="s">
        <v>1600</v>
      </c>
      <c r="Q2" s="58" t="s">
        <v>1601</v>
      </c>
      <c r="R2" s="58" t="s">
        <v>1602</v>
      </c>
      <c r="S2" s="58" t="s">
        <v>1603</v>
      </c>
      <c r="T2" s="58" t="s">
        <v>1604</v>
      </c>
      <c r="U2" s="58" t="s">
        <v>1605</v>
      </c>
      <c r="V2" s="59" t="s">
        <v>1606</v>
      </c>
      <c r="W2" s="58" t="s">
        <v>1607</v>
      </c>
      <c r="X2" s="58" t="s">
        <v>1608</v>
      </c>
      <c r="Y2" s="58" t="s">
        <v>1609</v>
      </c>
      <c r="Z2" s="58" t="s">
        <v>1610</v>
      </c>
      <c r="AA2" s="58" t="s">
        <v>1611</v>
      </c>
      <c r="AB2" s="59" t="s">
        <v>1612</v>
      </c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</row>
    <row r="3" customFormat="false" ht="12.75" hidden="false" customHeight="false" outlineLevel="0" collapsed="false">
      <c r="A3" s="61" t="s">
        <v>29</v>
      </c>
      <c r="B3" s="62" t="n">
        <v>0</v>
      </c>
      <c r="C3" s="62" t="n">
        <v>0</v>
      </c>
      <c r="D3" s="62" t="n">
        <v>0</v>
      </c>
      <c r="E3" s="62" t="n">
        <v>0</v>
      </c>
      <c r="F3" s="62" t="n">
        <v>0</v>
      </c>
      <c r="G3" s="62" t="n">
        <v>0</v>
      </c>
      <c r="H3" s="62" t="n">
        <v>0</v>
      </c>
      <c r="I3" s="62" t="n">
        <v>0</v>
      </c>
      <c r="J3" s="62" t="n">
        <v>0</v>
      </c>
      <c r="K3" s="62" t="n">
        <v>0</v>
      </c>
      <c r="L3" s="62" t="n">
        <v>0</v>
      </c>
      <c r="M3" s="62" t="n">
        <v>0</v>
      </c>
      <c r="N3" s="62" t="n">
        <v>0</v>
      </c>
      <c r="O3" s="62" t="n">
        <v>0</v>
      </c>
      <c r="P3" s="62" t="n">
        <v>0</v>
      </c>
      <c r="Q3" s="62" t="n">
        <v>0</v>
      </c>
      <c r="R3" s="62" t="n">
        <v>0</v>
      </c>
      <c r="S3" s="62" t="n">
        <v>0</v>
      </c>
      <c r="T3" s="62" t="n">
        <v>0</v>
      </c>
      <c r="U3" s="62" t="n">
        <v>0</v>
      </c>
      <c r="V3" s="62" t="n">
        <v>0</v>
      </c>
      <c r="W3" s="62" t="n">
        <v>0</v>
      </c>
      <c r="X3" s="62" t="n">
        <v>0</v>
      </c>
      <c r="Y3" s="62" t="n">
        <v>0</v>
      </c>
      <c r="Z3" s="62" t="n">
        <v>0</v>
      </c>
      <c r="AA3" s="62" t="n">
        <v>0</v>
      </c>
      <c r="AB3" s="62" t="n">
        <v>0</v>
      </c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62"/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</row>
    <row r="4" customFormat="false" ht="12.75" hidden="false" customHeight="false" outlineLevel="0" collapsed="false">
      <c r="A4" s="61" t="s">
        <v>33</v>
      </c>
      <c r="B4" s="62" t="n">
        <v>0</v>
      </c>
      <c r="C4" s="62" t="n">
        <v>0</v>
      </c>
      <c r="D4" s="62" t="n">
        <v>0</v>
      </c>
      <c r="E4" s="62" t="n">
        <v>0</v>
      </c>
      <c r="F4" s="62" t="n">
        <v>0</v>
      </c>
      <c r="G4" s="62" t="n">
        <v>0</v>
      </c>
      <c r="H4" s="62" t="n">
        <v>0</v>
      </c>
      <c r="I4" s="62" t="n">
        <v>0</v>
      </c>
      <c r="J4" s="62" t="n">
        <v>0</v>
      </c>
      <c r="K4" s="62" t="n">
        <v>0</v>
      </c>
      <c r="L4" s="62" t="n">
        <v>0</v>
      </c>
      <c r="M4" s="62" t="n">
        <v>0</v>
      </c>
      <c r="N4" s="62" t="n">
        <v>0</v>
      </c>
      <c r="O4" s="62" t="n">
        <v>0</v>
      </c>
      <c r="P4" s="62" t="n">
        <v>0</v>
      </c>
      <c r="Q4" s="62" t="n">
        <v>0</v>
      </c>
      <c r="R4" s="62" t="n">
        <v>0</v>
      </c>
      <c r="S4" s="62" t="n">
        <v>0</v>
      </c>
      <c r="T4" s="62" t="n">
        <v>0</v>
      </c>
      <c r="U4" s="62" t="n">
        <v>0</v>
      </c>
      <c r="V4" s="62" t="n">
        <v>0</v>
      </c>
      <c r="W4" s="62" t="n">
        <v>0</v>
      </c>
      <c r="X4" s="62" t="n">
        <v>0</v>
      </c>
      <c r="Y4" s="62" t="n">
        <v>0</v>
      </c>
      <c r="Z4" s="62" t="n">
        <v>0</v>
      </c>
      <c r="AA4" s="62" t="n">
        <v>0</v>
      </c>
      <c r="AB4" s="62" t="n">
        <v>0</v>
      </c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</row>
    <row r="5" customFormat="false" ht="12.75" hidden="false" customHeight="false" outlineLevel="0" collapsed="false">
      <c r="A5" s="61" t="s">
        <v>35</v>
      </c>
      <c r="B5" s="62" t="n">
        <v>0</v>
      </c>
      <c r="C5" s="62" t="n">
        <v>0</v>
      </c>
      <c r="D5" s="62" t="n">
        <v>0</v>
      </c>
      <c r="E5" s="62" t="n">
        <v>0</v>
      </c>
      <c r="F5" s="62" t="n">
        <v>0</v>
      </c>
      <c r="G5" s="62" t="n">
        <v>0</v>
      </c>
      <c r="H5" s="62" t="n">
        <v>0</v>
      </c>
      <c r="I5" s="62" t="n">
        <v>0</v>
      </c>
      <c r="J5" s="62" t="n">
        <v>0</v>
      </c>
      <c r="K5" s="62" t="n">
        <v>0</v>
      </c>
      <c r="L5" s="62" t="n">
        <v>0</v>
      </c>
      <c r="M5" s="62" t="n">
        <v>0</v>
      </c>
      <c r="N5" s="62" t="n">
        <v>0</v>
      </c>
      <c r="O5" s="62" t="n">
        <v>0</v>
      </c>
      <c r="P5" s="62" t="n">
        <v>0</v>
      </c>
      <c r="Q5" s="62" t="n">
        <v>0</v>
      </c>
      <c r="R5" s="62" t="n">
        <v>0</v>
      </c>
      <c r="S5" s="62" t="n">
        <v>0</v>
      </c>
      <c r="T5" s="62" t="n">
        <v>0</v>
      </c>
      <c r="U5" s="62" t="n">
        <v>0</v>
      </c>
      <c r="V5" s="62" t="n">
        <v>0</v>
      </c>
      <c r="W5" s="62" t="n">
        <v>0</v>
      </c>
      <c r="X5" s="62" t="n">
        <v>0</v>
      </c>
      <c r="Y5" s="62" t="n">
        <v>0</v>
      </c>
      <c r="Z5" s="62" t="n">
        <v>0</v>
      </c>
      <c r="AA5" s="62" t="n">
        <v>0</v>
      </c>
      <c r="AB5" s="62" t="n">
        <v>0</v>
      </c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</row>
    <row r="6" customFormat="false" ht="12.75" hidden="false" customHeight="false" outlineLevel="0" collapsed="false">
      <c r="A6" s="61" t="s">
        <v>37</v>
      </c>
      <c r="B6" s="62" t="n">
        <v>0</v>
      </c>
      <c r="C6" s="62" t="n">
        <v>0</v>
      </c>
      <c r="D6" s="62" t="n">
        <v>0</v>
      </c>
      <c r="E6" s="62" t="n">
        <v>0</v>
      </c>
      <c r="F6" s="62" t="n">
        <v>0</v>
      </c>
      <c r="G6" s="62" t="n">
        <v>0</v>
      </c>
      <c r="H6" s="62" t="n">
        <v>0</v>
      </c>
      <c r="I6" s="62" t="n">
        <v>0</v>
      </c>
      <c r="J6" s="62" t="n">
        <v>0</v>
      </c>
      <c r="K6" s="62" t="n">
        <v>0</v>
      </c>
      <c r="L6" s="62" t="n">
        <v>0</v>
      </c>
      <c r="M6" s="62" t="n">
        <v>0</v>
      </c>
      <c r="N6" s="62" t="n">
        <v>0</v>
      </c>
      <c r="O6" s="62" t="n">
        <v>0</v>
      </c>
      <c r="P6" s="62" t="n">
        <v>0</v>
      </c>
      <c r="Q6" s="62" t="n">
        <v>0</v>
      </c>
      <c r="R6" s="62" t="n">
        <v>0</v>
      </c>
      <c r="S6" s="62" t="n">
        <v>0</v>
      </c>
      <c r="T6" s="62" t="n">
        <v>0</v>
      </c>
      <c r="U6" s="62" t="n">
        <v>0</v>
      </c>
      <c r="V6" s="62" t="n">
        <v>0</v>
      </c>
      <c r="W6" s="62" t="n">
        <v>0</v>
      </c>
      <c r="X6" s="62" t="n">
        <v>0</v>
      </c>
      <c r="Y6" s="62" t="n">
        <v>0</v>
      </c>
      <c r="Z6" s="62" t="n">
        <v>0</v>
      </c>
      <c r="AA6" s="62" t="n">
        <v>0</v>
      </c>
      <c r="AB6" s="62" t="n">
        <v>0</v>
      </c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</row>
    <row r="7" customFormat="false" ht="12.75" hidden="false" customHeight="false" outlineLevel="0" collapsed="false">
      <c r="A7" s="61" t="s">
        <v>39</v>
      </c>
      <c r="B7" s="65" t="n">
        <f aca="false">(COUNTIF('Inventory Data'!B7:T7,"ACRU"))/(19-(COUNTIF('Inventory Data'!B7:T7,"N/A")))</f>
        <v>0.0526315789473684</v>
      </c>
      <c r="C7" s="65" t="n">
        <f aca="false">(COUNTIF('Inventory Data'!B7:T7,"CACO"))/(19-(COUNTIF('Inventory Data'!B7:T7,"N/A")))</f>
        <v>0</v>
      </c>
      <c r="D7" s="65" t="n">
        <f aca="false">(COUNTIF('Inventory Data'!B7:T7,"CAGL"))/(19-(COUNTIF('Inventory Data'!B7:T7,"N/A")))</f>
        <v>0.0526315789473684</v>
      </c>
      <c r="E7" s="62" t="n">
        <f aca="false">(COUNTIF('Inventory Data'!B7:T7,"CATO"))/(19-(COUNTIF('Inventory Data'!B7:T7,"N/A")))</f>
        <v>0</v>
      </c>
      <c r="F7" s="62" t="n">
        <f aca="false">(COUNTIF('Inventory Data'!B7:T7,"COFL"))/(19-(COUNTIF('Inventory Data'!B7:T7,"N/A")))</f>
        <v>0</v>
      </c>
      <c r="G7" s="63" t="n">
        <f aca="false">(COUNTIF('Inventory Data'!B7:T7,"FAGR"))/(19-(COUNTIF('Inventory Data'!B7:T7,"N/A")))</f>
        <v>0</v>
      </c>
      <c r="H7" s="63" t="n">
        <f aca="false">(COUNTIF('Inventory Data'!B7:T7,"FRAM"))/(19-(COUNTIF('Inventory Data'!B7:T7,"N/A")))</f>
        <v>0.157894736842105</v>
      </c>
      <c r="I7" s="63" t="n">
        <f aca="false">(COUNTIF('Inventory Data'!B7:T7,"FRPE"))/(19-(COUNTIF('Inventory Data'!B7:T7,"N/A")))</f>
        <v>0.0526315789473684</v>
      </c>
      <c r="J7" s="63" t="n">
        <f aca="false">(COUNTIF('Inventory Data'!B7:T7,"LITU"))/(19-(COUNTIF('Inventory Data'!B7:T7,"N/A")))</f>
        <v>0.105263157894737</v>
      </c>
      <c r="K7" s="63" t="n">
        <f aca="false">(COUNTIF('Inventory Data'!B7:T7,"MOAL"))/(19-(COUNTIF('Inventory Data'!B7:T7,"N/A")))</f>
        <v>0</v>
      </c>
      <c r="L7" s="62" t="n">
        <f aca="false">(COUNTIF('Inventory Data'!B7:T7,"MORU"))/(19-(COUNTIF('Inventory Data'!B7:T7,"N/A")))</f>
        <v>0.105263157894737</v>
      </c>
      <c r="M7" s="62" t="n">
        <f aca="false">(COUNTIF('Inventory Data'!B7:T7,"NYSY"))/(19-(COUNTIF('Inventory Data'!B7:T7,"N/A")))</f>
        <v>0</v>
      </c>
      <c r="N7" s="65" t="n">
        <f aca="false">(COUNTIF('Inventory Data'!B7:T7,"PATO"))/(19-(COUNTIF('Inventory Data'!B7:T7,"N/A")))</f>
        <v>0.105263157894737</v>
      </c>
      <c r="O7" s="65" t="n">
        <f aca="false">(COUNTIF('Inventory Data'!B7:T7,"PLOC"))/(19-(COUNTIF('Inventory Data'!B7:T7,"N/A")))</f>
        <v>0</v>
      </c>
      <c r="P7" s="65" t="n">
        <f aca="false">(COUNTIF('Inventory Data'!B7:T7,"PRAV"))/(19-(COUNTIF('Inventory Data'!B7:T7,"N/A")))</f>
        <v>0</v>
      </c>
      <c r="Q7" s="62" t="n">
        <f aca="false">(COUNTIF('Inventory Data'!B7:T7,"PRSE"))/(19-(COUNTIF('Inventory Data'!B7:T7,"N/A")))</f>
        <v>0.263157894736842</v>
      </c>
      <c r="R7" s="65" t="n">
        <f aca="false">(COUNTIF('Inventory Data'!B7:T7,"QUAL"))/(19-(COUNTIF('Inventory Data'!B7:T7,"N/A")))</f>
        <v>0</v>
      </c>
      <c r="S7" s="62" t="n">
        <f aca="false">(COUNTIF('Inventory Data'!B7:T7,"QUCO"))/(19-(COUNTIF('Inventory Data'!B7:T7,"N/A")))</f>
        <v>0</v>
      </c>
      <c r="T7" s="65" t="n">
        <f aca="false">(COUNTIF('Inventory Data'!B7:T7,"QUMA2"))/(19-(COUNTIF('Inventory Data'!B7:T7,"N/A")))</f>
        <v>0</v>
      </c>
      <c r="U7" s="62" t="n">
        <f aca="false">(COUNTIF('Inventory Data'!B7:T7,"QUPH"))/(19-(COUNTIF('Inventory Data'!B7:T7,"N/A")))</f>
        <v>0</v>
      </c>
      <c r="V7" s="64" t="n">
        <f aca="false">(COUNTIF('Inventory Data'!B7:T7,"QUPR"))/(19-(COUNTIF('Inventory Data'!B7:T7,"N/A")))</f>
        <v>0</v>
      </c>
      <c r="W7" s="62" t="n">
        <f aca="false">(COUNTIF('Inventory Data'!B7:T7,"QURU"))/(19-(COUNTIF('Inventory Data'!B7:T7,"N/A")))</f>
        <v>0.0526315789473684</v>
      </c>
      <c r="X7" s="62" t="n">
        <f aca="false">(COUNTIF('Inventory Data'!B7:T7,"QUVE"))/(19-(COUNTIF('Inventory Data'!B7:T7,"N/A")))</f>
        <v>0</v>
      </c>
      <c r="Y7" s="62" t="n">
        <f aca="false">(COUNTIF('Inventory Data'!B7:T7,"ROPS"))/(19-(COUNTIF('Inventory Data'!B7:T7,"N/A")))</f>
        <v>0.0526315789473684</v>
      </c>
      <c r="Z7" s="65" t="n">
        <f aca="false">(COUNTIF('Inventory Data'!B7:T7,"SAAL"))/(19-(COUNTIF('Inventory Data'!B7:T7,"N/A")))</f>
        <v>0</v>
      </c>
      <c r="AA7" s="65" t="n">
        <f aca="false">(COUNTIF('Inventory Data'!B7:T7,"ZDEAD"))/(19-(COUNTIF('Inventory Data'!B7:T7,"N/A")))</f>
        <v>0</v>
      </c>
      <c r="AB7" s="62" t="n">
        <f aca="false">SUM(B7:AA7)</f>
        <v>1</v>
      </c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17"/>
    </row>
    <row r="8" customFormat="false" ht="12.75" hidden="false" customHeight="false" outlineLevel="0" collapsed="false">
      <c r="A8" s="61" t="s">
        <v>50</v>
      </c>
      <c r="B8" s="65" t="n">
        <f aca="false">(COUNTIF('Inventory Data'!B8:T8,"ACRU"))/(19-(COUNTIF('Inventory Data'!B8:T8,"N/A")))</f>
        <v>0.0625</v>
      </c>
      <c r="C8" s="65" t="n">
        <f aca="false">(COUNTIF('Inventory Data'!B8:T8,"CACO"))/(19-(COUNTIF('Inventory Data'!B8:T8,"N/A")))</f>
        <v>0.0625</v>
      </c>
      <c r="D8" s="65" t="n">
        <f aca="false">(COUNTIF('Inventory Data'!B8:T8,"CAGL"))/(19-(COUNTIF('Inventory Data'!B8:T8,"N/A")))</f>
        <v>0.0625</v>
      </c>
      <c r="E8" s="62" t="n">
        <f aca="false">(COUNTIF('Inventory Data'!B8:T8,"CATO"))/(19-(COUNTIF('Inventory Data'!B8:T8,"N/A")))</f>
        <v>0.0625</v>
      </c>
      <c r="F8" s="62" t="n">
        <f aca="false">(COUNTIF('Inventory Data'!B8:T8,"COFL"))/(19-(COUNTIF('Inventory Data'!B8:T8,"N/A")))</f>
        <v>0</v>
      </c>
      <c r="G8" s="63" t="n">
        <f aca="false">(COUNTIF('Inventory Data'!B8:T8,"FAGR"))/(19-(COUNTIF('Inventory Data'!B8:T8,"N/A")))</f>
        <v>0.0625</v>
      </c>
      <c r="H8" s="63" t="n">
        <f aca="false">(COUNTIF('Inventory Data'!B8:T8,"FRAM"))/(19-(COUNTIF('Inventory Data'!B8:T8,"N/A")))</f>
        <v>0.0625</v>
      </c>
      <c r="I8" s="63" t="n">
        <f aca="false">(COUNTIF('Inventory Data'!B8:T8,"FRPE"))/(19-(COUNTIF('Inventory Data'!B8:T8,"N/A")))</f>
        <v>0</v>
      </c>
      <c r="J8" s="63" t="n">
        <f aca="false">(COUNTIF('Inventory Data'!B8:T8,"LITU"))/(19-(COUNTIF('Inventory Data'!B8:T8,"N/A")))</f>
        <v>0.0625</v>
      </c>
      <c r="K8" s="63" t="n">
        <f aca="false">(COUNTIF('Inventory Data'!B8:T8,"MOAL"))/(19-(COUNTIF('Inventory Data'!B8:T8,"N/A")))</f>
        <v>0</v>
      </c>
      <c r="L8" s="62" t="n">
        <f aca="false">(COUNTIF('Inventory Data'!B8:T8,"MORU"))/(19-(COUNTIF('Inventory Data'!B8:T8,"N/A")))</f>
        <v>0.0625</v>
      </c>
      <c r="M8" s="62" t="n">
        <f aca="false">(COUNTIF('Inventory Data'!B8:T8,"NYSY"))/(19-(COUNTIF('Inventory Data'!B8:T8,"N/A")))</f>
        <v>0</v>
      </c>
      <c r="N8" s="65" t="n">
        <f aca="false">(COUNTIF('Inventory Data'!B8:T8,"PATO"))/(19-(COUNTIF('Inventory Data'!B8:T8,"N/A")))</f>
        <v>0.1875</v>
      </c>
      <c r="O8" s="65" t="n">
        <f aca="false">(COUNTIF('Inventory Data'!B8:T8,"PLOC"))/(19-(COUNTIF('Inventory Data'!B8:T8,"N/A")))</f>
        <v>0</v>
      </c>
      <c r="P8" s="65" t="n">
        <f aca="false">(COUNTIF('Inventory Data'!B8:T8,"PRAV"))/(19-(COUNTIF('Inventory Data'!B8:T8,"N/A")))</f>
        <v>0</v>
      </c>
      <c r="Q8" s="62" t="n">
        <f aca="false">(COUNTIF('Inventory Data'!B8:T8,"PRSE"))/(19-(COUNTIF('Inventory Data'!B8:T8,"N/A")))</f>
        <v>0</v>
      </c>
      <c r="R8" s="65" t="n">
        <f aca="false">(COUNTIF('Inventory Data'!B8:T8,"QUAL"))/(19-(COUNTIF('Inventory Data'!B8:T8,"N/A")))</f>
        <v>0.0625</v>
      </c>
      <c r="S8" s="62" t="n">
        <f aca="false">(COUNTIF('Inventory Data'!B8:T8,"QUCO"))/(19-(COUNTIF('Inventory Data'!B8:T8,"N/A")))</f>
        <v>0</v>
      </c>
      <c r="T8" s="65" t="n">
        <f aca="false">(COUNTIF('Inventory Data'!B8:T8,"QUMA2"))/(19-(COUNTIF('Inventory Data'!B8:T8,"N/A")))</f>
        <v>0</v>
      </c>
      <c r="U8" s="62" t="n">
        <f aca="false">(COUNTIF('Inventory Data'!B8:T8,"QUPH"))/(19-(COUNTIF('Inventory Data'!B8:T8,"N/A")))</f>
        <v>0</v>
      </c>
      <c r="V8" s="64" t="n">
        <f aca="false">(COUNTIF('Inventory Data'!B8:T8,"QUPR"))/(19-(COUNTIF('Inventory Data'!B8:T8,"N/A")))</f>
        <v>0</v>
      </c>
      <c r="W8" s="62" t="n">
        <f aca="false">(COUNTIF('Inventory Data'!B8:T8,"QURU"))/(19-(COUNTIF('Inventory Data'!B8:T8,"N/A")))</f>
        <v>0.0625</v>
      </c>
      <c r="X8" s="62" t="n">
        <f aca="false">(COUNTIF('Inventory Data'!B8:T8,"QUVE"))/(19-(COUNTIF('Inventory Data'!B8:T8,"N/A")))</f>
        <v>0</v>
      </c>
      <c r="Y8" s="62" t="n">
        <f aca="false">(COUNTIF('Inventory Data'!B8:T8,"ROPS"))/(19-(COUNTIF('Inventory Data'!B8:T8,"N/A")))</f>
        <v>0.0625</v>
      </c>
      <c r="Z8" s="65" t="n">
        <f aca="false">(COUNTIF('Inventory Data'!B8:T8,"SAAL"))/(19-(COUNTIF('Inventory Data'!B8:T8,"N/A")))</f>
        <v>0.125</v>
      </c>
      <c r="AA8" s="65" t="n">
        <f aca="false">(COUNTIF('Inventory Data'!B8:T8,"ZDEAD"))/(19-(COUNTIF('Inventory Data'!B8:T8,"N/A")))</f>
        <v>0</v>
      </c>
      <c r="AB8" s="62" t="n">
        <f aca="false">SUM(B8:AA8)</f>
        <v>1</v>
      </c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</row>
    <row r="9" customFormat="false" ht="12.75" hidden="false" customHeight="false" outlineLevel="0" collapsed="false">
      <c r="A9" s="61" t="s">
        <v>62</v>
      </c>
      <c r="B9" s="65" t="n">
        <f aca="false">(COUNTIF('Inventory Data'!B9:T9,"ACRU"))/(19-(COUNTIF('Inventory Data'!B9:T9,"N/A")))</f>
        <v>0</v>
      </c>
      <c r="C9" s="65" t="n">
        <f aca="false">(COUNTIF('Inventory Data'!B9:T9,"CACO"))/(19-(COUNTIF('Inventory Data'!B9:T9,"N/A")))</f>
        <v>0</v>
      </c>
      <c r="D9" s="65" t="n">
        <f aca="false">(COUNTIF('Inventory Data'!B9:T9,"CAGL"))/(19-(COUNTIF('Inventory Data'!B9:T9,"N/A")))</f>
        <v>0.111111111111111</v>
      </c>
      <c r="E9" s="62" t="n">
        <f aca="false">(COUNTIF('Inventory Data'!B9:T9,"CATO"))/(19-(COUNTIF('Inventory Data'!B9:T9,"N/A")))</f>
        <v>0.111111111111111</v>
      </c>
      <c r="F9" s="62" t="n">
        <f aca="false">(COUNTIF('Inventory Data'!B9:T9,"COFL"))/(19-(COUNTIF('Inventory Data'!B9:T9,"N/A")))</f>
        <v>0</v>
      </c>
      <c r="G9" s="63" t="n">
        <f aca="false">(COUNTIF('Inventory Data'!B9:T9,"FAGR"))/(19-(COUNTIF('Inventory Data'!B9:T9,"N/A")))</f>
        <v>0.111111111111111</v>
      </c>
      <c r="H9" s="63" t="n">
        <f aca="false">(COUNTIF('Inventory Data'!B9:T9,"FRAM"))/(19-(COUNTIF('Inventory Data'!B9:T9,"N/A")))</f>
        <v>0</v>
      </c>
      <c r="I9" s="63" t="n">
        <f aca="false">(COUNTIF('Inventory Data'!B9:T9,"FRPE"))/(19-(COUNTIF('Inventory Data'!B9:T9,"N/A")))</f>
        <v>0.111111111111111</v>
      </c>
      <c r="J9" s="63" t="n">
        <f aca="false">(COUNTIF('Inventory Data'!B9:T9,"LITU"))/(19-(COUNTIF('Inventory Data'!B9:T9,"N/A")))</f>
        <v>0</v>
      </c>
      <c r="K9" s="63" t="n">
        <f aca="false">(COUNTIF('Inventory Data'!B9:T9,"MOAL"))/(19-(COUNTIF('Inventory Data'!B9:T9,"N/A")))</f>
        <v>0</v>
      </c>
      <c r="L9" s="62" t="n">
        <f aca="false">(COUNTIF('Inventory Data'!B9:T9,"MORU"))/(19-(COUNTIF('Inventory Data'!B9:T9,"N/A")))</f>
        <v>0</v>
      </c>
      <c r="M9" s="62" t="n">
        <f aca="false">(COUNTIF('Inventory Data'!B9:T9,"NYSY"))/(19-(COUNTIF('Inventory Data'!B9:T9,"N/A")))</f>
        <v>0</v>
      </c>
      <c r="N9" s="65" t="n">
        <f aca="false">(COUNTIF('Inventory Data'!B9:T9,"PATO"))/(19-(COUNTIF('Inventory Data'!B9:T9,"N/A")))</f>
        <v>0</v>
      </c>
      <c r="O9" s="65" t="n">
        <f aca="false">(COUNTIF('Inventory Data'!B9:T9,"PLOC"))/(19-(COUNTIF('Inventory Data'!B9:T9,"N/A")))</f>
        <v>0</v>
      </c>
      <c r="P9" s="65" t="n">
        <f aca="false">(COUNTIF('Inventory Data'!B9:T9,"PRAV"))/(19-(COUNTIF('Inventory Data'!B9:T9,"N/A")))</f>
        <v>0.111111111111111</v>
      </c>
      <c r="Q9" s="62" t="n">
        <f aca="false">(COUNTIF('Inventory Data'!B9:T9,"PRSE"))/(19-(COUNTIF('Inventory Data'!B9:T9,"N/A")))</f>
        <v>0</v>
      </c>
      <c r="R9" s="65" t="n">
        <f aca="false">(COUNTIF('Inventory Data'!B9:T9,"QUAL"))/(19-(COUNTIF('Inventory Data'!B9:T9,"N/A")))</f>
        <v>0</v>
      </c>
      <c r="S9" s="62" t="n">
        <f aca="false">(COUNTIF('Inventory Data'!B9:T9,"QUCO"))/(19-(COUNTIF('Inventory Data'!B9:T9,"N/A")))</f>
        <v>0</v>
      </c>
      <c r="T9" s="65" t="n">
        <f aca="false">(COUNTIF('Inventory Data'!B9:T9,"QUMA2"))/(19-(COUNTIF('Inventory Data'!B9:T9,"N/A")))</f>
        <v>0</v>
      </c>
      <c r="U9" s="62" t="n">
        <f aca="false">(COUNTIF('Inventory Data'!B9:T9,"QUPH"))/(19-(COUNTIF('Inventory Data'!B9:T9,"N/A")))</f>
        <v>0.222222222222222</v>
      </c>
      <c r="V9" s="64" t="n">
        <f aca="false">(COUNTIF('Inventory Data'!B9:T9,"QUPR"))/(19-(COUNTIF('Inventory Data'!B9:T9,"N/A")))</f>
        <v>0</v>
      </c>
      <c r="W9" s="62" t="n">
        <f aca="false">(COUNTIF('Inventory Data'!B9:T9,"QURU"))/(19-(COUNTIF('Inventory Data'!B9:T9,"N/A")))</f>
        <v>0.222222222222222</v>
      </c>
      <c r="X9" s="62" t="n">
        <f aca="false">(COUNTIF('Inventory Data'!B9:T9,"QUVE"))/(19-(COUNTIF('Inventory Data'!B9:T9,"N/A")))</f>
        <v>0</v>
      </c>
      <c r="Y9" s="62" t="n">
        <f aca="false">(COUNTIF('Inventory Data'!B9:T9,"ROPS"))/(19-(COUNTIF('Inventory Data'!B9:T9,"N/A")))</f>
        <v>0</v>
      </c>
      <c r="Z9" s="65" t="n">
        <f aca="false">(COUNTIF('Inventory Data'!B9:T9,"SAAL"))/(19-(COUNTIF('Inventory Data'!B9:T9,"N/A")))</f>
        <v>0</v>
      </c>
      <c r="AA9" s="65" t="n">
        <f aca="false">(COUNTIF('Inventory Data'!B9:T9,"ZDEAD"))/(19-(COUNTIF('Inventory Data'!B9:T9,"N/A")))</f>
        <v>0</v>
      </c>
      <c r="AB9" s="62" t="n">
        <f aca="false">SUM(B9:AA9)</f>
        <v>1</v>
      </c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</row>
    <row r="10" customFormat="false" ht="12.75" hidden="false" customHeight="false" outlineLevel="0" collapsed="false">
      <c r="A10" s="61" t="s">
        <v>78</v>
      </c>
      <c r="B10" s="65" t="n">
        <f aca="false">(COUNTIF('Inventory Data'!B10:T10,"ACRU"))/(19-(COUNTIF('Inventory Data'!B10:T10,"N/A")))</f>
        <v>0</v>
      </c>
      <c r="C10" s="65" t="n">
        <f aca="false">(COUNTIF('Inventory Data'!B10:T10,"CACO"))/(19-(COUNTIF('Inventory Data'!B10:T10,"N/A")))</f>
        <v>0</v>
      </c>
      <c r="D10" s="65" t="n">
        <f aca="false">(COUNTIF('Inventory Data'!B10:T10,"CAGL"))/(19-(COUNTIF('Inventory Data'!B10:T10,"N/A")))</f>
        <v>0</v>
      </c>
      <c r="E10" s="62" t="n">
        <f aca="false">(COUNTIF('Inventory Data'!B10:T10,"CATO"))/(19-(COUNTIF('Inventory Data'!B10:T10,"N/A")))</f>
        <v>0</v>
      </c>
      <c r="F10" s="62" t="n">
        <f aca="false">(COUNTIF('Inventory Data'!B10:T10,"COFL"))/(19-(COUNTIF('Inventory Data'!B10:T10,"N/A")))</f>
        <v>0</v>
      </c>
      <c r="G10" s="63" t="n">
        <f aca="false">(COUNTIF('Inventory Data'!B10:T10,"FAGR"))/(19-(COUNTIF('Inventory Data'!B10:T10,"N/A")))</f>
        <v>0</v>
      </c>
      <c r="H10" s="63" t="n">
        <f aca="false">(COUNTIF('Inventory Data'!B10:T10,"FRAM"))/(19-(COUNTIF('Inventory Data'!B10:T10,"N/A")))</f>
        <v>0</v>
      </c>
      <c r="I10" s="63" t="n">
        <f aca="false">(COUNTIF('Inventory Data'!B10:T10,"FRPE"))/(19-(COUNTIF('Inventory Data'!B10:T10,"N/A")))</f>
        <v>0</v>
      </c>
      <c r="J10" s="63" t="n">
        <f aca="false">(COUNTIF('Inventory Data'!B10:T10,"LITU"))/(19-(COUNTIF('Inventory Data'!B10:T10,"N/A")))</f>
        <v>0</v>
      </c>
      <c r="K10" s="63" t="n">
        <f aca="false">(COUNTIF('Inventory Data'!B10:T10,"MOAL"))/(19-(COUNTIF('Inventory Data'!B10:T10,"N/A")))</f>
        <v>0</v>
      </c>
      <c r="L10" s="62" t="n">
        <f aca="false">(COUNTIF('Inventory Data'!B10:T10,"MORU"))/(19-(COUNTIF('Inventory Data'!B10:T10,"N/A")))</f>
        <v>0</v>
      </c>
      <c r="M10" s="62" t="n">
        <f aca="false">(COUNTIF('Inventory Data'!B10:T10,"NYSY"))/(19-(COUNTIF('Inventory Data'!B10:T10,"N/A")))</f>
        <v>0</v>
      </c>
      <c r="N10" s="65" t="n">
        <f aca="false">(COUNTIF('Inventory Data'!B10:T10,"PATO"))/(19-(COUNTIF('Inventory Data'!B10:T10,"N/A")))</f>
        <v>0</v>
      </c>
      <c r="O10" s="65" t="n">
        <f aca="false">(COUNTIF('Inventory Data'!B10:T10,"PLOC"))/(19-(COUNTIF('Inventory Data'!B10:T10,"N/A")))</f>
        <v>0</v>
      </c>
      <c r="P10" s="65" t="n">
        <f aca="false">(COUNTIF('Inventory Data'!B10:T10,"PRAV"))/(19-(COUNTIF('Inventory Data'!B10:T10,"N/A")))</f>
        <v>0</v>
      </c>
      <c r="Q10" s="62" t="n">
        <f aca="false">(COUNTIF('Inventory Data'!B10:T10,"PRSE"))/(19-(COUNTIF('Inventory Data'!B10:T10,"N/A")))</f>
        <v>0</v>
      </c>
      <c r="R10" s="65" t="n">
        <f aca="false">(COUNTIF('Inventory Data'!B10:T10,"QUAL"))/(19-(COUNTIF('Inventory Data'!B10:T10,"N/A")))</f>
        <v>0</v>
      </c>
      <c r="S10" s="62" t="n">
        <f aca="false">(COUNTIF('Inventory Data'!B10:T10,"QUCO"))/(19-(COUNTIF('Inventory Data'!B10:T10,"N/A")))</f>
        <v>0.333333333333333</v>
      </c>
      <c r="T10" s="65" t="n">
        <f aca="false">(COUNTIF('Inventory Data'!B10:T10,"QUMA2"))/(19-(COUNTIF('Inventory Data'!B10:T10,"N/A")))</f>
        <v>0</v>
      </c>
      <c r="U10" s="62" t="n">
        <f aca="false">(COUNTIF('Inventory Data'!B10:T10,"QUPH"))/(19-(COUNTIF('Inventory Data'!B10:T10,"N/A")))</f>
        <v>0.5</v>
      </c>
      <c r="V10" s="64" t="n">
        <f aca="false">(COUNTIF('Inventory Data'!B10:T10,"QUPR"))/(19-(COUNTIF('Inventory Data'!B10:T10,"N/A")))</f>
        <v>0</v>
      </c>
      <c r="W10" s="62" t="n">
        <f aca="false">(COUNTIF('Inventory Data'!B10:T10,"QURU"))/(19-(COUNTIF('Inventory Data'!B10:T10,"N/A")))</f>
        <v>0.166666666666667</v>
      </c>
      <c r="X10" s="62" t="n">
        <f aca="false">(COUNTIF('Inventory Data'!B10:T10,"QUVE"))/(19-(COUNTIF('Inventory Data'!B10:T10,"N/A")))</f>
        <v>0</v>
      </c>
      <c r="Y10" s="62" t="n">
        <f aca="false">(COUNTIF('Inventory Data'!B10:T10,"ROPS"))/(19-(COUNTIF('Inventory Data'!B10:T10,"N/A")))</f>
        <v>0</v>
      </c>
      <c r="Z10" s="65" t="n">
        <f aca="false">(COUNTIF('Inventory Data'!B10:T10,"SAAL"))/(19-(COUNTIF('Inventory Data'!B10:T10,"N/A")))</f>
        <v>0</v>
      </c>
      <c r="AA10" s="65" t="n">
        <f aca="false">(COUNTIF('Inventory Data'!B10:T10,"ZDEAD"))/(19-(COUNTIF('Inventory Data'!B10:T10,"N/A")))</f>
        <v>0</v>
      </c>
      <c r="AB10" s="62" t="n">
        <f aca="false">SUM(B10:AA10)</f>
        <v>1</v>
      </c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</row>
    <row r="11" customFormat="false" ht="12.75" hidden="false" customHeight="false" outlineLevel="0" collapsed="false">
      <c r="A11" s="61" t="s">
        <v>86</v>
      </c>
      <c r="B11" s="65" t="n">
        <f aca="false">(COUNTIF('Inventory Data'!B11:T11,"ACRU"))/(19-(COUNTIF('Inventory Data'!B11:T11,"N/A")))</f>
        <v>0</v>
      </c>
      <c r="C11" s="65" t="n">
        <f aca="false">(COUNTIF('Inventory Data'!B11:T11,"CACO"))/(19-(COUNTIF('Inventory Data'!B11:T11,"N/A")))</f>
        <v>0</v>
      </c>
      <c r="D11" s="65" t="n">
        <f aca="false">(COUNTIF('Inventory Data'!B11:T11,"CAGL"))/(19-(COUNTIF('Inventory Data'!B11:T11,"N/A")))</f>
        <v>0</v>
      </c>
      <c r="E11" s="62" t="n">
        <f aca="false">(COUNTIF('Inventory Data'!B11:T11,"CATO"))/(19-(COUNTIF('Inventory Data'!B11:T11,"N/A")))</f>
        <v>0.0833333333333333</v>
      </c>
      <c r="F11" s="62" t="n">
        <f aca="false">(COUNTIF('Inventory Data'!B11:T11,"COFL"))/(19-(COUNTIF('Inventory Data'!B11:T11,"N/A")))</f>
        <v>0</v>
      </c>
      <c r="G11" s="63" t="n">
        <f aca="false">(COUNTIF('Inventory Data'!B11:T11,"FAGR"))/(19-(COUNTIF('Inventory Data'!B11:T11,"N/A")))</f>
        <v>0</v>
      </c>
      <c r="H11" s="63" t="n">
        <f aca="false">(COUNTIF('Inventory Data'!B11:T11,"FRAM"))/(19-(COUNTIF('Inventory Data'!B11:T11,"N/A")))</f>
        <v>0</v>
      </c>
      <c r="I11" s="63" t="n">
        <f aca="false">(COUNTIF('Inventory Data'!B11:T11,"FRPE"))/(19-(COUNTIF('Inventory Data'!B11:T11,"N/A")))</f>
        <v>0</v>
      </c>
      <c r="J11" s="63" t="n">
        <f aca="false">(COUNTIF('Inventory Data'!B11:T11,"LITU"))/(19-(COUNTIF('Inventory Data'!B11:T11,"N/A")))</f>
        <v>0</v>
      </c>
      <c r="K11" s="63" t="n">
        <f aca="false">(COUNTIF('Inventory Data'!B11:T11,"MOAL"))/(19-(COUNTIF('Inventory Data'!B11:T11,"N/A")))</f>
        <v>0</v>
      </c>
      <c r="L11" s="62" t="n">
        <f aca="false">(COUNTIF('Inventory Data'!B11:T11,"MORU"))/(19-(COUNTIF('Inventory Data'!B11:T11,"N/A")))</f>
        <v>0</v>
      </c>
      <c r="M11" s="62" t="n">
        <f aca="false">(COUNTIF('Inventory Data'!B11:T11,"NYSY"))/(19-(COUNTIF('Inventory Data'!B11:T11,"N/A")))</f>
        <v>0</v>
      </c>
      <c r="N11" s="65" t="n">
        <f aca="false">(COUNTIF('Inventory Data'!B11:T11,"PATO"))/(19-(COUNTIF('Inventory Data'!B11:T11,"N/A")))</f>
        <v>0</v>
      </c>
      <c r="O11" s="65" t="n">
        <f aca="false">(COUNTIF('Inventory Data'!B11:T11,"PLOC"))/(19-(COUNTIF('Inventory Data'!B11:T11,"N/A")))</f>
        <v>0</v>
      </c>
      <c r="P11" s="65" t="n">
        <f aca="false">(COUNTIF('Inventory Data'!B11:T11,"PRAV"))/(19-(COUNTIF('Inventory Data'!B11:T11,"N/A")))</f>
        <v>0</v>
      </c>
      <c r="Q11" s="62" t="n">
        <f aca="false">(COUNTIF('Inventory Data'!B11:T11,"PRSE"))/(19-(COUNTIF('Inventory Data'!B11:T11,"N/A")))</f>
        <v>0</v>
      </c>
      <c r="R11" s="65" t="n">
        <f aca="false">(COUNTIF('Inventory Data'!B11:T11,"QUAL"))/(19-(COUNTIF('Inventory Data'!B11:T11,"N/A")))</f>
        <v>0</v>
      </c>
      <c r="S11" s="62" t="n">
        <f aca="false">(COUNTIF('Inventory Data'!B11:T11,"QUCO"))/(19-(COUNTIF('Inventory Data'!B11:T11,"N/A")))</f>
        <v>0.416666666666667</v>
      </c>
      <c r="T11" s="65" t="n">
        <f aca="false">(COUNTIF('Inventory Data'!B11:T11,"QUMA2"))/(19-(COUNTIF('Inventory Data'!B11:T11,"N/A")))</f>
        <v>0</v>
      </c>
      <c r="U11" s="62" t="n">
        <f aca="false">(COUNTIF('Inventory Data'!B11:T11,"QUPH"))/(19-(COUNTIF('Inventory Data'!B11:T11,"N/A")))</f>
        <v>0.0833333333333333</v>
      </c>
      <c r="V11" s="64" t="n">
        <f aca="false">(COUNTIF('Inventory Data'!B11:T11,"QUPR"))/(19-(COUNTIF('Inventory Data'!B11:T11,"N/A")))</f>
        <v>0</v>
      </c>
      <c r="W11" s="62" t="n">
        <f aca="false">(COUNTIF('Inventory Data'!B11:T11,"QURU"))/(19-(COUNTIF('Inventory Data'!B11:T11,"N/A")))</f>
        <v>0.333333333333333</v>
      </c>
      <c r="X11" s="62" t="n">
        <f aca="false">(COUNTIF('Inventory Data'!B11:T11,"QUVE"))/(19-(COUNTIF('Inventory Data'!B11:T11,"N/A")))</f>
        <v>0</v>
      </c>
      <c r="Y11" s="62" t="n">
        <f aca="false">(COUNTIF('Inventory Data'!B11:T11,"ROPS"))/(19-(COUNTIF('Inventory Data'!B11:T11,"N/A")))</f>
        <v>0</v>
      </c>
      <c r="Z11" s="65" t="n">
        <f aca="false">(COUNTIF('Inventory Data'!B11:T11,"SAAL"))/(19-(COUNTIF('Inventory Data'!B11:T11,"N/A")))</f>
        <v>0</v>
      </c>
      <c r="AA11" s="65" t="n">
        <f aca="false">(COUNTIF('Inventory Data'!B11:T11,"ZDEAD"))/(19-(COUNTIF('Inventory Data'!B11:T11,"N/A")))</f>
        <v>0.0833333333333333</v>
      </c>
      <c r="AB11" s="62" t="n">
        <f aca="false">SUM(B11:AA11)</f>
        <v>1</v>
      </c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</row>
    <row r="12" customFormat="false" ht="12.75" hidden="false" customHeight="false" outlineLevel="0" collapsed="false">
      <c r="A12" s="61" t="s">
        <v>93</v>
      </c>
      <c r="B12" s="65" t="n">
        <f aca="false">(COUNTIF('Inventory Data'!B12:T12,"ACRU"))/(19-(COUNTIF('Inventory Data'!B12:T12,"N/A")))</f>
        <v>0</v>
      </c>
      <c r="C12" s="65" t="n">
        <f aca="false">(COUNTIF('Inventory Data'!B12:T12,"CACO"))/(19-(COUNTIF('Inventory Data'!B12:T12,"N/A")))</f>
        <v>0</v>
      </c>
      <c r="D12" s="65" t="n">
        <f aca="false">(COUNTIF('Inventory Data'!B12:T12,"CAGL"))/(19-(COUNTIF('Inventory Data'!B12:T12,"N/A")))</f>
        <v>0.0714285714285714</v>
      </c>
      <c r="E12" s="62" t="n">
        <f aca="false">(COUNTIF('Inventory Data'!B12:T12,"CATO"))/(19-(COUNTIF('Inventory Data'!B12:T12,"N/A")))</f>
        <v>0</v>
      </c>
      <c r="F12" s="62" t="n">
        <f aca="false">(COUNTIF('Inventory Data'!B12:T12,"COFL"))/(19-(COUNTIF('Inventory Data'!B12:T12,"N/A")))</f>
        <v>0</v>
      </c>
      <c r="G12" s="63" t="n">
        <f aca="false">(COUNTIF('Inventory Data'!B12:T12,"FAGR"))/(19-(COUNTIF('Inventory Data'!B12:T12,"N/A")))</f>
        <v>0.0714285714285714</v>
      </c>
      <c r="H12" s="63" t="n">
        <f aca="false">(COUNTIF('Inventory Data'!B12:T12,"FRAM"))/(19-(COUNTIF('Inventory Data'!B12:T12,"N/A")))</f>
        <v>0</v>
      </c>
      <c r="I12" s="63" t="n">
        <f aca="false">(COUNTIF('Inventory Data'!B12:T12,"FRPE"))/(19-(COUNTIF('Inventory Data'!B12:T12,"N/A")))</f>
        <v>0.0714285714285714</v>
      </c>
      <c r="J12" s="63" t="n">
        <f aca="false">(COUNTIF('Inventory Data'!B12:T12,"LITU"))/(19-(COUNTIF('Inventory Data'!B12:T12,"N/A")))</f>
        <v>0</v>
      </c>
      <c r="K12" s="63" t="n">
        <f aca="false">(COUNTIF('Inventory Data'!B12:T12,"MOAL"))/(19-(COUNTIF('Inventory Data'!B12:T12,"N/A")))</f>
        <v>0</v>
      </c>
      <c r="L12" s="62" t="n">
        <f aca="false">(COUNTIF('Inventory Data'!B12:T12,"MORU"))/(19-(COUNTIF('Inventory Data'!B12:T12,"N/A")))</f>
        <v>0</v>
      </c>
      <c r="M12" s="62" t="n">
        <f aca="false">(COUNTIF('Inventory Data'!B12:T12,"NYSY"))/(19-(COUNTIF('Inventory Data'!B12:T12,"N/A")))</f>
        <v>0.0714285714285714</v>
      </c>
      <c r="N12" s="65" t="n">
        <f aca="false">(COUNTIF('Inventory Data'!B12:T12,"PATO"))/(19-(COUNTIF('Inventory Data'!B12:T12,"N/A")))</f>
        <v>0</v>
      </c>
      <c r="O12" s="65" t="n">
        <f aca="false">(COUNTIF('Inventory Data'!B12:T12,"PLOC"))/(19-(COUNTIF('Inventory Data'!B12:T12,"N/A")))</f>
        <v>0</v>
      </c>
      <c r="P12" s="65" t="n">
        <f aca="false">(COUNTIF('Inventory Data'!B12:T12,"PRAV"))/(19-(COUNTIF('Inventory Data'!B12:T12,"N/A")))</f>
        <v>0</v>
      </c>
      <c r="Q12" s="62" t="n">
        <f aca="false">(COUNTIF('Inventory Data'!B12:T12,"PRSE"))/(19-(COUNTIF('Inventory Data'!B12:T12,"N/A")))</f>
        <v>0.0714285714285714</v>
      </c>
      <c r="R12" s="65" t="n">
        <f aca="false">(COUNTIF('Inventory Data'!B12:T12,"QUAL"))/(19-(COUNTIF('Inventory Data'!B12:T12,"N/A")))</f>
        <v>0.142857142857143</v>
      </c>
      <c r="S12" s="62" t="n">
        <f aca="false">(COUNTIF('Inventory Data'!B12:T12,"QUCO"))/(19-(COUNTIF('Inventory Data'!B12:T12,"N/A")))</f>
        <v>0.285714285714286</v>
      </c>
      <c r="T12" s="65" t="n">
        <f aca="false">(COUNTIF('Inventory Data'!B12:T12,"QUMA2"))/(19-(COUNTIF('Inventory Data'!B12:T12,"N/A")))</f>
        <v>0</v>
      </c>
      <c r="U12" s="62" t="n">
        <f aca="false">(COUNTIF('Inventory Data'!B12:T12,"QUPH"))/(19-(COUNTIF('Inventory Data'!B12:T12,"N/A")))</f>
        <v>0</v>
      </c>
      <c r="V12" s="64" t="n">
        <f aca="false">(COUNTIF('Inventory Data'!B12:T12,"QUPR"))/(19-(COUNTIF('Inventory Data'!B12:T12,"N/A")))</f>
        <v>0</v>
      </c>
      <c r="W12" s="62" t="n">
        <f aca="false">(COUNTIF('Inventory Data'!B12:T12,"QURU"))/(19-(COUNTIF('Inventory Data'!B12:T12,"N/A")))</f>
        <v>0.214285714285714</v>
      </c>
      <c r="X12" s="62" t="n">
        <f aca="false">(COUNTIF('Inventory Data'!B12:T12,"QUVE"))/(19-(COUNTIF('Inventory Data'!B12:T12,"N/A")))</f>
        <v>0</v>
      </c>
      <c r="Y12" s="62" t="n">
        <f aca="false">(COUNTIF('Inventory Data'!B12:T12,"ROPS"))/(19-(COUNTIF('Inventory Data'!B12:T12,"N/A")))</f>
        <v>0</v>
      </c>
      <c r="Z12" s="65" t="n">
        <f aca="false">(COUNTIF('Inventory Data'!B12:T12,"SAAL"))/(19-(COUNTIF('Inventory Data'!B12:T12,"N/A")))</f>
        <v>0</v>
      </c>
      <c r="AA12" s="65" t="n">
        <f aca="false">(COUNTIF('Inventory Data'!B12:T12,"ZDEAD"))/(19-(COUNTIF('Inventory Data'!B12:T12,"N/A")))</f>
        <v>0</v>
      </c>
      <c r="AB12" s="62" t="n">
        <f aca="false">SUM(B12:AA12)</f>
        <v>1</v>
      </c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</row>
    <row r="13" customFormat="false" ht="12.75" hidden="false" customHeight="false" outlineLevel="0" collapsed="false">
      <c r="A13" s="61" t="s">
        <v>100</v>
      </c>
      <c r="B13" s="65" t="n">
        <f aca="false">(COUNTIF('Inventory Data'!B13:T13,"ACRU"))/(19-(COUNTIF('Inventory Data'!B13:T13,"N/A")))</f>
        <v>0.0588235294117647</v>
      </c>
      <c r="C13" s="65" t="n">
        <f aca="false">(COUNTIF('Inventory Data'!B13:T13,"CACO"))/(19-(COUNTIF('Inventory Data'!B13:T13,"N/A")))</f>
        <v>0.0588235294117647</v>
      </c>
      <c r="D13" s="65" t="n">
        <f aca="false">(COUNTIF('Inventory Data'!B13:T13,"CAGL"))/(19-(COUNTIF('Inventory Data'!B13:T13,"N/A")))</f>
        <v>0</v>
      </c>
      <c r="E13" s="62" t="n">
        <f aca="false">(COUNTIF('Inventory Data'!B13:T13,"CATO"))/(19-(COUNTIF('Inventory Data'!B13:T13,"N/A")))</f>
        <v>0.0588235294117647</v>
      </c>
      <c r="F13" s="62" t="n">
        <f aca="false">(COUNTIF('Inventory Data'!B13:T13,"COFL"))/(19-(COUNTIF('Inventory Data'!B13:T13,"N/A")))</f>
        <v>0</v>
      </c>
      <c r="G13" s="63" t="n">
        <f aca="false">(COUNTIF('Inventory Data'!B13:T13,"FAGR"))/(19-(COUNTIF('Inventory Data'!B13:T13,"N/A")))</f>
        <v>0.235294117647059</v>
      </c>
      <c r="H13" s="63" t="n">
        <f aca="false">(COUNTIF('Inventory Data'!B13:T13,"FRAM"))/(19-(COUNTIF('Inventory Data'!B13:T13,"N/A")))</f>
        <v>0.0588235294117647</v>
      </c>
      <c r="I13" s="63" t="n">
        <f aca="false">(COUNTIF('Inventory Data'!B13:T13,"FRPE"))/(19-(COUNTIF('Inventory Data'!B13:T13,"N/A")))</f>
        <v>0.0588235294117647</v>
      </c>
      <c r="J13" s="63" t="n">
        <f aca="false">(COUNTIF('Inventory Data'!B13:T13,"LITU"))/(19-(COUNTIF('Inventory Data'!B13:T13,"N/A")))</f>
        <v>0.0588235294117647</v>
      </c>
      <c r="K13" s="63" t="n">
        <f aca="false">(COUNTIF('Inventory Data'!B13:T13,"MOAL"))/(19-(COUNTIF('Inventory Data'!B13:T13,"N/A")))</f>
        <v>0</v>
      </c>
      <c r="L13" s="62" t="n">
        <f aca="false">(COUNTIF('Inventory Data'!B13:T13,"MORU"))/(19-(COUNTIF('Inventory Data'!B13:T13,"N/A")))</f>
        <v>0</v>
      </c>
      <c r="M13" s="62" t="n">
        <f aca="false">(COUNTIF('Inventory Data'!B13:T13,"NYSY"))/(19-(COUNTIF('Inventory Data'!B13:T13,"N/A")))</f>
        <v>0.0588235294117647</v>
      </c>
      <c r="N13" s="65" t="n">
        <f aca="false">(COUNTIF('Inventory Data'!B13:T13,"PATO"))/(19-(COUNTIF('Inventory Data'!B13:T13,"N/A")))</f>
        <v>0</v>
      </c>
      <c r="O13" s="65" t="n">
        <f aca="false">(COUNTIF('Inventory Data'!B13:T13,"PLOC"))/(19-(COUNTIF('Inventory Data'!B13:T13,"N/A")))</f>
        <v>0</v>
      </c>
      <c r="P13" s="65" t="n">
        <f aca="false">(COUNTIF('Inventory Data'!B13:T13,"PRAV"))/(19-(COUNTIF('Inventory Data'!B13:T13,"N/A")))</f>
        <v>0</v>
      </c>
      <c r="Q13" s="62" t="n">
        <f aca="false">(COUNTIF('Inventory Data'!B13:T13,"PRSE"))/(19-(COUNTIF('Inventory Data'!B13:T13,"N/A")))</f>
        <v>0.0588235294117647</v>
      </c>
      <c r="R13" s="65" t="n">
        <f aca="false">(COUNTIF('Inventory Data'!B13:T13,"QUAL"))/(19-(COUNTIF('Inventory Data'!B13:T13,"N/A")))</f>
        <v>0.117647058823529</v>
      </c>
      <c r="S13" s="62" t="n">
        <f aca="false">(COUNTIF('Inventory Data'!B13:T13,"QUCO"))/(19-(COUNTIF('Inventory Data'!B13:T13,"N/A")))</f>
        <v>0.0588235294117647</v>
      </c>
      <c r="T13" s="65" t="n">
        <f aca="false">(COUNTIF('Inventory Data'!B13:T13,"QUMA2"))/(19-(COUNTIF('Inventory Data'!B13:T13,"N/A")))</f>
        <v>0</v>
      </c>
      <c r="U13" s="62" t="n">
        <f aca="false">(COUNTIF('Inventory Data'!B13:T13,"QUPH"))/(19-(COUNTIF('Inventory Data'!B13:T13,"N/A")))</f>
        <v>0</v>
      </c>
      <c r="V13" s="64" t="n">
        <f aca="false">(COUNTIF('Inventory Data'!B13:T13,"QUPR"))/(19-(COUNTIF('Inventory Data'!B13:T13,"N/A")))</f>
        <v>0</v>
      </c>
      <c r="W13" s="62" t="n">
        <f aca="false">(COUNTIF('Inventory Data'!B13:T13,"QURU"))/(19-(COUNTIF('Inventory Data'!B13:T13,"N/A")))</f>
        <v>0.0588235294117647</v>
      </c>
      <c r="X13" s="62" t="n">
        <f aca="false">(COUNTIF('Inventory Data'!B13:T13,"QUVE"))/(19-(COUNTIF('Inventory Data'!B13:T13,"N/A")))</f>
        <v>0</v>
      </c>
      <c r="Y13" s="62" t="n">
        <f aca="false">(COUNTIF('Inventory Data'!B13:T13,"ROPS"))/(19-(COUNTIF('Inventory Data'!B13:T13,"N/A")))</f>
        <v>0</v>
      </c>
      <c r="Z13" s="65" t="n">
        <f aca="false">(COUNTIF('Inventory Data'!B13:T13,"SAAL"))/(19-(COUNTIF('Inventory Data'!B13:T13,"N/A")))</f>
        <v>0</v>
      </c>
      <c r="AA13" s="65" t="n">
        <f aca="false">(COUNTIF('Inventory Data'!B13:T13,"ZDEAD"))/(19-(COUNTIF('Inventory Data'!B13:T13,"N/A")))</f>
        <v>0.0588235294117647</v>
      </c>
      <c r="AB13" s="62" t="n">
        <f aca="false">SUM(B13:AA13)</f>
        <v>1</v>
      </c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</row>
    <row r="14" customFormat="false" ht="12.75" hidden="false" customHeight="false" outlineLevel="0" collapsed="false">
      <c r="A14" s="61" t="s">
        <v>110</v>
      </c>
      <c r="B14" s="65" t="n">
        <f aca="false">(COUNTIF('Inventory Data'!B14:T14,"ACRU"))/(19-(COUNTIF('Inventory Data'!B14:T14,"N/A")))</f>
        <v>0.117647058823529</v>
      </c>
      <c r="C14" s="65" t="n">
        <f aca="false">(COUNTIF('Inventory Data'!B14:T14,"CACO"))/(19-(COUNTIF('Inventory Data'!B14:T14,"N/A")))</f>
        <v>0.117647058823529</v>
      </c>
      <c r="D14" s="65" t="n">
        <f aca="false">(COUNTIF('Inventory Data'!B14:T14,"CAGL"))/(19-(COUNTIF('Inventory Data'!B14:T14,"N/A")))</f>
        <v>0</v>
      </c>
      <c r="E14" s="62" t="n">
        <f aca="false">(COUNTIF('Inventory Data'!B14:T14,"CATO"))/(19-(COUNTIF('Inventory Data'!B14:T14,"N/A")))</f>
        <v>0</v>
      </c>
      <c r="F14" s="62" t="n">
        <f aca="false">(COUNTIF('Inventory Data'!B14:T14,"COFL"))/(19-(COUNTIF('Inventory Data'!B14:T14,"N/A")))</f>
        <v>0.0588235294117647</v>
      </c>
      <c r="G14" s="63" t="n">
        <f aca="false">(COUNTIF('Inventory Data'!B14:T14,"FAGR"))/(19-(COUNTIF('Inventory Data'!B14:T14,"N/A")))</f>
        <v>0</v>
      </c>
      <c r="H14" s="63" t="n">
        <f aca="false">(COUNTIF('Inventory Data'!B14:T14,"FRAM"))/(19-(COUNTIF('Inventory Data'!B14:T14,"N/A")))</f>
        <v>0.0588235294117647</v>
      </c>
      <c r="I14" s="63" t="n">
        <f aca="false">(COUNTIF('Inventory Data'!B14:T14,"FRPE"))/(19-(COUNTIF('Inventory Data'!B14:T14,"N/A")))</f>
        <v>0.0588235294117647</v>
      </c>
      <c r="J14" s="63" t="n">
        <f aca="false">(COUNTIF('Inventory Data'!B14:T14,"LITU"))/(19-(COUNTIF('Inventory Data'!B14:T14,"N/A")))</f>
        <v>0.176470588235294</v>
      </c>
      <c r="K14" s="63" t="n">
        <f aca="false">(COUNTIF('Inventory Data'!B14:T14,"MOAL"))/(19-(COUNTIF('Inventory Data'!B14:T14,"N/A")))</f>
        <v>0</v>
      </c>
      <c r="L14" s="62" t="n">
        <f aca="false">(COUNTIF('Inventory Data'!B14:T14,"MORU"))/(19-(COUNTIF('Inventory Data'!B14:T14,"N/A")))</f>
        <v>0.0588235294117647</v>
      </c>
      <c r="M14" s="62" t="n">
        <f aca="false">(COUNTIF('Inventory Data'!B14:T14,"NYSY"))/(19-(COUNTIF('Inventory Data'!B14:T14,"N/A")))</f>
        <v>0</v>
      </c>
      <c r="N14" s="65" t="n">
        <f aca="false">(COUNTIF('Inventory Data'!B14:T14,"PATO"))/(19-(COUNTIF('Inventory Data'!B14:T14,"N/A")))</f>
        <v>0</v>
      </c>
      <c r="O14" s="65" t="n">
        <f aca="false">(COUNTIF('Inventory Data'!B14:T14,"PLOC"))/(19-(COUNTIF('Inventory Data'!B14:T14,"N/A")))</f>
        <v>0</v>
      </c>
      <c r="P14" s="65" t="n">
        <f aca="false">(COUNTIF('Inventory Data'!B14:T14,"PRAV"))/(19-(COUNTIF('Inventory Data'!B14:T14,"N/A")))</f>
        <v>0</v>
      </c>
      <c r="Q14" s="62" t="n">
        <f aca="false">(COUNTIF('Inventory Data'!B14:T14,"PRSE"))/(19-(COUNTIF('Inventory Data'!B14:T14,"N/A")))</f>
        <v>0.117647058823529</v>
      </c>
      <c r="R14" s="65" t="n">
        <f aca="false">(COUNTIF('Inventory Data'!B14:T14,"QUAL"))/(19-(COUNTIF('Inventory Data'!B14:T14,"N/A")))</f>
        <v>0.117647058823529</v>
      </c>
      <c r="S14" s="62" t="n">
        <f aca="false">(COUNTIF('Inventory Data'!B14:T14,"QUCO"))/(19-(COUNTIF('Inventory Data'!B14:T14,"N/A")))</f>
        <v>0</v>
      </c>
      <c r="T14" s="65" t="n">
        <f aca="false">(COUNTIF('Inventory Data'!B14:T14,"QUMA2"))/(19-(COUNTIF('Inventory Data'!B14:T14,"N/A")))</f>
        <v>0</v>
      </c>
      <c r="U14" s="62" t="n">
        <f aca="false">(COUNTIF('Inventory Data'!B14:T14,"QUPH"))/(19-(COUNTIF('Inventory Data'!B14:T14,"N/A")))</f>
        <v>0</v>
      </c>
      <c r="V14" s="64" t="n">
        <f aca="false">(COUNTIF('Inventory Data'!B14:T14,"QUPR"))/(19-(COUNTIF('Inventory Data'!B14:T14,"N/A")))</f>
        <v>0</v>
      </c>
      <c r="W14" s="62" t="n">
        <f aca="false">(COUNTIF('Inventory Data'!B14:T14,"QURU"))/(19-(COUNTIF('Inventory Data'!B14:T14,"N/A")))</f>
        <v>0.0588235294117647</v>
      </c>
      <c r="X14" s="62" t="n">
        <f aca="false">(COUNTIF('Inventory Data'!B14:T14,"QUVE"))/(19-(COUNTIF('Inventory Data'!B14:T14,"N/A")))</f>
        <v>0.0588235294117647</v>
      </c>
      <c r="Y14" s="62" t="n">
        <f aca="false">(COUNTIF('Inventory Data'!B14:T14,"ROPS"))/(19-(COUNTIF('Inventory Data'!B14:T14,"N/A")))</f>
        <v>0</v>
      </c>
      <c r="Z14" s="65" t="n">
        <f aca="false">(COUNTIF('Inventory Data'!B14:T14,"SAAL"))/(19-(COUNTIF('Inventory Data'!B14:T14,"N/A")))</f>
        <v>0</v>
      </c>
      <c r="AA14" s="65" t="n">
        <f aca="false">(COUNTIF('Inventory Data'!B14:T14,"ZDEAD"))/(19-(COUNTIF('Inventory Data'!B14:T14,"N/A")))</f>
        <v>0</v>
      </c>
      <c r="AB14" s="62" t="n">
        <f aca="false">SUM(B14:AA14)</f>
        <v>1</v>
      </c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</row>
    <row r="15" customFormat="false" ht="12.75" hidden="false" customHeight="false" outlineLevel="0" collapsed="false">
      <c r="A15" s="61" t="s">
        <v>115</v>
      </c>
      <c r="B15" s="65" t="n">
        <v>0</v>
      </c>
      <c r="C15" s="65" t="n">
        <v>0</v>
      </c>
      <c r="D15" s="65" t="n">
        <v>0</v>
      </c>
      <c r="E15" s="65" t="n">
        <v>0</v>
      </c>
      <c r="F15" s="62" t="n">
        <v>0</v>
      </c>
      <c r="G15" s="65" t="n">
        <v>0</v>
      </c>
      <c r="H15" s="65" t="n">
        <v>0</v>
      </c>
      <c r="I15" s="65" t="n">
        <v>0</v>
      </c>
      <c r="J15" s="65" t="n">
        <v>0</v>
      </c>
      <c r="K15" s="65" t="n">
        <v>0</v>
      </c>
      <c r="L15" s="65" t="n">
        <v>0</v>
      </c>
      <c r="M15" s="65" t="n">
        <v>0</v>
      </c>
      <c r="N15" s="65" t="n">
        <v>0</v>
      </c>
      <c r="O15" s="65" t="n">
        <v>0</v>
      </c>
      <c r="P15" s="65" t="n">
        <v>0</v>
      </c>
      <c r="Q15" s="65" t="n">
        <v>0</v>
      </c>
      <c r="R15" s="65" t="n">
        <v>0</v>
      </c>
      <c r="S15" s="65" t="n">
        <v>0</v>
      </c>
      <c r="T15" s="65" t="n">
        <v>0</v>
      </c>
      <c r="U15" s="65" t="n">
        <v>0</v>
      </c>
      <c r="V15" s="65" t="n">
        <v>0</v>
      </c>
      <c r="W15" s="62" t="n">
        <v>0</v>
      </c>
      <c r="X15" s="65" t="n">
        <v>0</v>
      </c>
      <c r="Y15" s="65" t="n">
        <v>0</v>
      </c>
      <c r="Z15" s="65" t="n">
        <v>0</v>
      </c>
      <c r="AA15" s="65" t="n">
        <v>0</v>
      </c>
      <c r="AB15" s="62" t="n">
        <v>0</v>
      </c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</row>
    <row r="16" customFormat="false" ht="12.75" hidden="false" customHeight="false" outlineLevel="0" collapsed="false">
      <c r="A16" s="61" t="s">
        <v>117</v>
      </c>
      <c r="B16" s="65" t="n">
        <v>0</v>
      </c>
      <c r="C16" s="65" t="n">
        <v>0</v>
      </c>
      <c r="D16" s="65" t="n">
        <v>0</v>
      </c>
      <c r="E16" s="65" t="n">
        <v>0</v>
      </c>
      <c r="F16" s="62" t="n">
        <v>0</v>
      </c>
      <c r="G16" s="65" t="n">
        <v>0</v>
      </c>
      <c r="H16" s="65" t="n">
        <v>0</v>
      </c>
      <c r="I16" s="65" t="n">
        <v>0</v>
      </c>
      <c r="J16" s="65" t="n">
        <v>0</v>
      </c>
      <c r="K16" s="65" t="n">
        <v>0</v>
      </c>
      <c r="L16" s="65" t="n">
        <v>0</v>
      </c>
      <c r="M16" s="65" t="n">
        <v>0</v>
      </c>
      <c r="N16" s="65" t="n">
        <v>0</v>
      </c>
      <c r="O16" s="65" t="n">
        <v>0</v>
      </c>
      <c r="P16" s="65" t="n">
        <v>0</v>
      </c>
      <c r="Q16" s="65" t="n">
        <v>0</v>
      </c>
      <c r="R16" s="65" t="n">
        <v>0</v>
      </c>
      <c r="S16" s="65" t="n">
        <v>0</v>
      </c>
      <c r="T16" s="65" t="n">
        <v>0</v>
      </c>
      <c r="U16" s="65" t="n">
        <v>0</v>
      </c>
      <c r="V16" s="65" t="n">
        <v>0</v>
      </c>
      <c r="W16" s="62" t="n">
        <v>0</v>
      </c>
      <c r="X16" s="65" t="n">
        <v>0</v>
      </c>
      <c r="Y16" s="65" t="n">
        <v>0</v>
      </c>
      <c r="Z16" s="65" t="n">
        <v>0</v>
      </c>
      <c r="AA16" s="65" t="n">
        <v>0</v>
      </c>
      <c r="AB16" s="62" t="n">
        <v>0</v>
      </c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</row>
    <row r="17" customFormat="false" ht="12.75" hidden="false" customHeight="false" outlineLevel="0" collapsed="false">
      <c r="A17" s="61" t="s">
        <v>119</v>
      </c>
      <c r="B17" s="65" t="n">
        <f aca="false">(COUNTIF('Inventory Data'!B17:T17,"ACRU"))/(19-(COUNTIF('Inventory Data'!B17:T17,"N/A")))</f>
        <v>0</v>
      </c>
      <c r="C17" s="65" t="n">
        <f aca="false">(COUNTIF('Inventory Data'!B17:T17,"CACO"))/(19-(COUNTIF('Inventory Data'!B17:T17,"N/A")))</f>
        <v>0</v>
      </c>
      <c r="D17" s="65" t="n">
        <f aca="false">(COUNTIF('Inventory Data'!B17:T17,"CAGL"))/(19-(COUNTIF('Inventory Data'!B17:T17,"N/A")))</f>
        <v>0</v>
      </c>
      <c r="E17" s="62" t="n">
        <f aca="false">(COUNTIF('Inventory Data'!B17:T17,"CATO"))/(19-(COUNTIF('Inventory Data'!B17:T17,"N/A")))</f>
        <v>0</v>
      </c>
      <c r="F17" s="62" t="n">
        <f aca="false">(COUNTIF('Inventory Data'!B17:T17,"COFL"))/(19-(COUNTIF('Inventory Data'!B17:T17,"N/A")))</f>
        <v>0</v>
      </c>
      <c r="G17" s="63" t="n">
        <f aca="false">(COUNTIF('Inventory Data'!B17:T17,"FAGR"))/(19-(COUNTIF('Inventory Data'!B17:T17,"N/A")))</f>
        <v>0</v>
      </c>
      <c r="H17" s="63" t="n">
        <f aca="false">(COUNTIF('Inventory Data'!B17:T17,"FRAM"))/(19-(COUNTIF('Inventory Data'!B17:T17,"N/A")))</f>
        <v>0.0833333333333333</v>
      </c>
      <c r="I17" s="63" t="n">
        <f aca="false">(COUNTIF('Inventory Data'!B17:T17,"FRPE"))/(19-(COUNTIF('Inventory Data'!B17:T17,"N/A")))</f>
        <v>0.0833333333333333</v>
      </c>
      <c r="J17" s="63" t="n">
        <f aca="false">(COUNTIF('Inventory Data'!B17:T17,"LITU"))/(19-(COUNTIF('Inventory Data'!B17:T17,"N/A")))</f>
        <v>0</v>
      </c>
      <c r="K17" s="63" t="n">
        <f aca="false">(COUNTIF('Inventory Data'!B17:T17,"MOAL"))/(19-(COUNTIF('Inventory Data'!B17:T17,"N/A")))</f>
        <v>0</v>
      </c>
      <c r="L17" s="62" t="n">
        <f aca="false">(COUNTIF('Inventory Data'!B17:T17,"MORU"))/(19-(COUNTIF('Inventory Data'!B17:T17,"N/A")))</f>
        <v>0</v>
      </c>
      <c r="M17" s="62" t="n">
        <f aca="false">(COUNTIF('Inventory Data'!B17:T17,"NYSY"))/(19-(COUNTIF('Inventory Data'!B17:T17,"N/A")))</f>
        <v>0.583333333333333</v>
      </c>
      <c r="N17" s="65" t="n">
        <f aca="false">(COUNTIF('Inventory Data'!B17:T17,"PATO"))/(19-(COUNTIF('Inventory Data'!B17:T17,"N/A")))</f>
        <v>0</v>
      </c>
      <c r="O17" s="65" t="n">
        <f aca="false">(COUNTIF('Inventory Data'!B17:T17,"PLOC"))/(19-(COUNTIF('Inventory Data'!B17:T17,"N/A")))</f>
        <v>0</v>
      </c>
      <c r="P17" s="65" t="n">
        <f aca="false">(COUNTIF('Inventory Data'!B17:T17,"PRAV"))/(19-(COUNTIF('Inventory Data'!B17:T17,"N/A")))</f>
        <v>0</v>
      </c>
      <c r="Q17" s="62" t="n">
        <f aca="false">(COUNTIF('Inventory Data'!B17:T17,"PRSE"))/(19-(COUNTIF('Inventory Data'!B17:T17,"N/A")))</f>
        <v>0</v>
      </c>
      <c r="R17" s="65" t="n">
        <f aca="false">(COUNTIF('Inventory Data'!B17:T17,"QUAL"))/(19-(COUNTIF('Inventory Data'!B17:T17,"N/A")))</f>
        <v>0</v>
      </c>
      <c r="S17" s="62" t="n">
        <f aca="false">(COUNTIF('Inventory Data'!B17:T17,"QUCO"))/(19-(COUNTIF('Inventory Data'!B17:T17,"N/A")))</f>
        <v>0</v>
      </c>
      <c r="T17" s="65" t="n">
        <f aca="false">(COUNTIF('Inventory Data'!B17:T17,"QUMA2"))/(19-(COUNTIF('Inventory Data'!B17:T17,"N/A")))</f>
        <v>0</v>
      </c>
      <c r="U17" s="62" t="n">
        <f aca="false">(COUNTIF('Inventory Data'!B17:T17,"QUPH"))/(19-(COUNTIF('Inventory Data'!B17:T17,"N/A")))</f>
        <v>0</v>
      </c>
      <c r="V17" s="64" t="n">
        <f aca="false">(COUNTIF('Inventory Data'!B17:T17,"QUPR"))/(19-(COUNTIF('Inventory Data'!B17:T17,"N/A")))</f>
        <v>0</v>
      </c>
      <c r="W17" s="62" t="n">
        <f aca="false">(COUNTIF('Inventory Data'!B17:T17,"QURU"))/(19-(COUNTIF('Inventory Data'!B17:T17,"N/A")))</f>
        <v>0.166666666666667</v>
      </c>
      <c r="X17" s="62" t="n">
        <f aca="false">(COUNTIF('Inventory Data'!B17:T17,"QUVE"))/(19-(COUNTIF('Inventory Data'!B17:T17,"N/A")))</f>
        <v>0</v>
      </c>
      <c r="Y17" s="62" t="n">
        <f aca="false">(COUNTIF('Inventory Data'!B17:T17,"ROPS"))/(19-(COUNTIF('Inventory Data'!B17:T17,"N/A")))</f>
        <v>0</v>
      </c>
      <c r="Z17" s="65" t="n">
        <f aca="false">(COUNTIF('Inventory Data'!B17:T17,"SAAL"))/(19-(COUNTIF('Inventory Data'!B17:T17,"N/A")))</f>
        <v>0</v>
      </c>
      <c r="AA17" s="65" t="n">
        <f aca="false">(COUNTIF('Inventory Data'!B17:T17,"ZDEAD"))/(19-(COUNTIF('Inventory Data'!B17:T17,"N/A")))</f>
        <v>0.0833333333333333</v>
      </c>
      <c r="AB17" s="62" t="n">
        <f aca="false">SUM(B17:AA17)</f>
        <v>1</v>
      </c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</row>
    <row r="18" customFormat="false" ht="12.75" hidden="false" customHeight="false" outlineLevel="0" collapsed="false">
      <c r="A18" s="61" t="s">
        <v>127</v>
      </c>
      <c r="B18" s="65" t="n">
        <f aca="false">(COUNTIF('Inventory Data'!B18:T18,"ACRU"))/(19-(COUNTIF('Inventory Data'!B18:T18,"N/A")))</f>
        <v>0</v>
      </c>
      <c r="C18" s="65" t="n">
        <f aca="false">(COUNTIF('Inventory Data'!B18:T18,"CACO"))/(19-(COUNTIF('Inventory Data'!B18:T18,"N/A")))</f>
        <v>0</v>
      </c>
      <c r="D18" s="65" t="n">
        <f aca="false">(COUNTIF('Inventory Data'!B18:T18,"CAGL"))/(19-(COUNTIF('Inventory Data'!B18:T18,"N/A")))</f>
        <v>0</v>
      </c>
      <c r="E18" s="62" t="n">
        <f aca="false">(COUNTIF('Inventory Data'!B18:T18,"CATO"))/(19-(COUNTIF('Inventory Data'!B18:T18,"N/A")))</f>
        <v>0</v>
      </c>
      <c r="F18" s="62" t="n">
        <f aca="false">(COUNTIF('Inventory Data'!B18:T18,"COFL"))/(19-(COUNTIF('Inventory Data'!B18:T18,"N/A")))</f>
        <v>0</v>
      </c>
      <c r="G18" s="63" t="n">
        <f aca="false">(COUNTIF('Inventory Data'!B18:T18,"FAGR"))/(19-(COUNTIF('Inventory Data'!B18:T18,"N/A")))</f>
        <v>0.1</v>
      </c>
      <c r="H18" s="63" t="n">
        <f aca="false">(COUNTIF('Inventory Data'!B18:T18,"FRAM"))/(19-(COUNTIF('Inventory Data'!B18:T18,"N/A")))</f>
        <v>0</v>
      </c>
      <c r="I18" s="63" t="n">
        <f aca="false">(COUNTIF('Inventory Data'!B18:T18,"FRPE"))/(19-(COUNTIF('Inventory Data'!B18:T18,"N/A")))</f>
        <v>0</v>
      </c>
      <c r="J18" s="63" t="n">
        <f aca="false">(COUNTIF('Inventory Data'!B18:T18,"LITU"))/(19-(COUNTIF('Inventory Data'!B18:T18,"N/A")))</f>
        <v>0.1</v>
      </c>
      <c r="K18" s="63" t="n">
        <f aca="false">(COUNTIF('Inventory Data'!B18:T18,"MOAL"))/(19-(COUNTIF('Inventory Data'!B18:T18,"N/A")))</f>
        <v>0</v>
      </c>
      <c r="L18" s="62" t="n">
        <f aca="false">(COUNTIF('Inventory Data'!B18:T18,"MORU"))/(19-(COUNTIF('Inventory Data'!B18:T18,"N/A")))</f>
        <v>0</v>
      </c>
      <c r="M18" s="62" t="n">
        <f aca="false">(COUNTIF('Inventory Data'!B18:T18,"NYSY"))/(19-(COUNTIF('Inventory Data'!B18:T18,"N/A")))</f>
        <v>0.6</v>
      </c>
      <c r="N18" s="65" t="n">
        <f aca="false">(COUNTIF('Inventory Data'!B18:T18,"PATO"))/(19-(COUNTIF('Inventory Data'!B18:T18,"N/A")))</f>
        <v>0</v>
      </c>
      <c r="O18" s="65" t="n">
        <f aca="false">(COUNTIF('Inventory Data'!B18:T18,"PLOC"))/(19-(COUNTIF('Inventory Data'!B18:T18,"N/A")))</f>
        <v>0</v>
      </c>
      <c r="P18" s="65" t="n">
        <f aca="false">(COUNTIF('Inventory Data'!B18:T18,"PRAV"))/(19-(COUNTIF('Inventory Data'!B18:T18,"N/A")))</f>
        <v>0</v>
      </c>
      <c r="Q18" s="62" t="n">
        <f aca="false">(COUNTIF('Inventory Data'!B18:T18,"PRSE"))/(19-(COUNTIF('Inventory Data'!B18:T18,"N/A")))</f>
        <v>0.1</v>
      </c>
      <c r="R18" s="65" t="n">
        <f aca="false">(COUNTIF('Inventory Data'!B18:T18,"QUAL"))/(19-(COUNTIF('Inventory Data'!B18:T18,"N/A")))</f>
        <v>0</v>
      </c>
      <c r="S18" s="62" t="n">
        <f aca="false">(COUNTIF('Inventory Data'!B18:T18,"QUCO"))/(19-(COUNTIF('Inventory Data'!B18:T18,"N/A")))</f>
        <v>0</v>
      </c>
      <c r="T18" s="65" t="n">
        <f aca="false">(COUNTIF('Inventory Data'!B18:T18,"QUMA2"))/(19-(COUNTIF('Inventory Data'!B18:T18,"N/A")))</f>
        <v>0</v>
      </c>
      <c r="U18" s="62" t="n">
        <f aca="false">(COUNTIF('Inventory Data'!B18:T18,"QUPH"))/(19-(COUNTIF('Inventory Data'!B18:T18,"N/A")))</f>
        <v>0</v>
      </c>
      <c r="V18" s="64" t="n">
        <f aca="false">(COUNTIF('Inventory Data'!B18:T18,"QUPR"))/(19-(COUNTIF('Inventory Data'!B18:T18,"N/A")))</f>
        <v>0</v>
      </c>
      <c r="W18" s="62" t="n">
        <f aca="false">(COUNTIF('Inventory Data'!B18:T18,"QURU"))/(19-(COUNTIF('Inventory Data'!B18:T18,"N/A")))</f>
        <v>0</v>
      </c>
      <c r="X18" s="62" t="n">
        <f aca="false">(COUNTIF('Inventory Data'!B18:T18,"QUVE"))/(19-(COUNTIF('Inventory Data'!B18:T18,"N/A")))</f>
        <v>0</v>
      </c>
      <c r="Y18" s="62" t="n">
        <f aca="false">(COUNTIF('Inventory Data'!B18:T18,"ROPS"))/(19-(COUNTIF('Inventory Data'!B18:T18,"N/A")))</f>
        <v>0</v>
      </c>
      <c r="Z18" s="65" t="n">
        <f aca="false">(COUNTIF('Inventory Data'!B18:T18,"SAAL"))/(19-(COUNTIF('Inventory Data'!B18:T18,"N/A")))</f>
        <v>0</v>
      </c>
      <c r="AA18" s="65" t="n">
        <f aca="false">(COUNTIF('Inventory Data'!B18:T18,"ZDEAD"))/(19-(COUNTIF('Inventory Data'!B18:T18,"N/A")))</f>
        <v>0.1</v>
      </c>
      <c r="AB18" s="62" t="n">
        <f aca="false">SUM(B18:AA18)</f>
        <v>1</v>
      </c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</row>
    <row r="19" customFormat="false" ht="12.75" hidden="false" customHeight="false" outlineLevel="0" collapsed="false">
      <c r="A19" s="61" t="s">
        <v>136</v>
      </c>
      <c r="B19" s="65" t="n">
        <f aca="false">(COUNTIF('Inventory Data'!B19:T19,"ACRU"))/(19-(COUNTIF('Inventory Data'!B19:T19,"N/A")))</f>
        <v>0</v>
      </c>
      <c r="C19" s="65" t="n">
        <f aca="false">(COUNTIF('Inventory Data'!B19:T19,"CACO"))/(19-(COUNTIF('Inventory Data'!B19:T19,"N/A")))</f>
        <v>0</v>
      </c>
      <c r="D19" s="65" t="n">
        <f aca="false">(COUNTIF('Inventory Data'!B19:T19,"CAGL"))/(19-(COUNTIF('Inventory Data'!B19:T19,"N/A")))</f>
        <v>0</v>
      </c>
      <c r="E19" s="62" t="n">
        <f aca="false">(COUNTIF('Inventory Data'!B19:T19,"CATO"))/(19-(COUNTIF('Inventory Data'!B19:T19,"N/A")))</f>
        <v>0.181818181818182</v>
      </c>
      <c r="F19" s="62" t="n">
        <f aca="false">(COUNTIF('Inventory Data'!B19:T19,"COFL"))/(19-(COUNTIF('Inventory Data'!B19:T19,"N/A")))</f>
        <v>0</v>
      </c>
      <c r="G19" s="63" t="n">
        <f aca="false">(COUNTIF('Inventory Data'!B19:T19,"FAGR"))/(19-(COUNTIF('Inventory Data'!B19:T19,"N/A")))</f>
        <v>0.181818181818182</v>
      </c>
      <c r="H19" s="63" t="n">
        <f aca="false">(COUNTIF('Inventory Data'!B19:T19,"FRAM"))/(19-(COUNTIF('Inventory Data'!B19:T19,"N/A")))</f>
        <v>0</v>
      </c>
      <c r="I19" s="63" t="n">
        <f aca="false">(COUNTIF('Inventory Data'!B19:T19,"FRPE"))/(19-(COUNTIF('Inventory Data'!B19:T19,"N/A")))</f>
        <v>0</v>
      </c>
      <c r="J19" s="63" t="n">
        <f aca="false">(COUNTIF('Inventory Data'!B19:T19,"LITU"))/(19-(COUNTIF('Inventory Data'!B19:T19,"N/A")))</f>
        <v>0.181818181818182</v>
      </c>
      <c r="K19" s="63" t="n">
        <f aca="false">(COUNTIF('Inventory Data'!B19:T19,"MOAL"))/(19-(COUNTIF('Inventory Data'!B19:T19,"N/A")))</f>
        <v>0</v>
      </c>
      <c r="L19" s="62" t="n">
        <f aca="false">(COUNTIF('Inventory Data'!B19:T19,"MORU"))/(19-(COUNTIF('Inventory Data'!B19:T19,"N/A")))</f>
        <v>0</v>
      </c>
      <c r="M19" s="62" t="n">
        <f aca="false">(COUNTIF('Inventory Data'!B19:T19,"NYSY"))/(19-(COUNTIF('Inventory Data'!B19:T19,"N/A")))</f>
        <v>0.272727272727273</v>
      </c>
      <c r="N19" s="65" t="n">
        <f aca="false">(COUNTIF('Inventory Data'!B19:T19,"PATO"))/(19-(COUNTIF('Inventory Data'!B19:T19,"N/A")))</f>
        <v>0</v>
      </c>
      <c r="O19" s="65" t="n">
        <f aca="false">(COUNTIF('Inventory Data'!B19:T19,"PLOC"))/(19-(COUNTIF('Inventory Data'!B19:T19,"N/A")))</f>
        <v>0</v>
      </c>
      <c r="P19" s="65" t="n">
        <f aca="false">(COUNTIF('Inventory Data'!B19:T19,"PRAV"))/(19-(COUNTIF('Inventory Data'!B19:T19,"N/A")))</f>
        <v>0</v>
      </c>
      <c r="Q19" s="62" t="n">
        <f aca="false">(COUNTIF('Inventory Data'!B19:T19,"PRSE"))/(19-(COUNTIF('Inventory Data'!B19:T19,"N/A")))</f>
        <v>0</v>
      </c>
      <c r="R19" s="65" t="n">
        <f aca="false">(COUNTIF('Inventory Data'!B19:T19,"QUAL"))/(19-(COUNTIF('Inventory Data'!B19:T19,"N/A")))</f>
        <v>0.0909090909090909</v>
      </c>
      <c r="S19" s="62" t="n">
        <f aca="false">(COUNTIF('Inventory Data'!B19:T19,"QUCO"))/(19-(COUNTIF('Inventory Data'!B19:T19,"N/A")))</f>
        <v>0</v>
      </c>
      <c r="T19" s="65" t="n">
        <f aca="false">(COUNTIF('Inventory Data'!B19:T19,"QUMA2"))/(19-(COUNTIF('Inventory Data'!B19:T19,"N/A")))</f>
        <v>0</v>
      </c>
      <c r="U19" s="62" t="n">
        <f aca="false">(COUNTIF('Inventory Data'!B19:T19,"QUPH"))/(19-(COUNTIF('Inventory Data'!B19:T19,"N/A")))</f>
        <v>0</v>
      </c>
      <c r="V19" s="64" t="n">
        <f aca="false">(COUNTIF('Inventory Data'!B19:T19,"QUPR"))/(19-(COUNTIF('Inventory Data'!B19:T19,"N/A")))</f>
        <v>0</v>
      </c>
      <c r="W19" s="62" t="n">
        <f aca="false">(COUNTIF('Inventory Data'!B19:T19,"QURU"))/(19-(COUNTIF('Inventory Data'!B19:T19,"N/A")))</f>
        <v>0</v>
      </c>
      <c r="X19" s="62" t="n">
        <f aca="false">(COUNTIF('Inventory Data'!B19:T19,"QUVE"))/(19-(COUNTIF('Inventory Data'!B19:T19,"N/A")))</f>
        <v>0.0909090909090909</v>
      </c>
      <c r="Y19" s="62" t="n">
        <f aca="false">(COUNTIF('Inventory Data'!B19:T19,"ROPS"))/(19-(COUNTIF('Inventory Data'!B19:T19,"N/A")))</f>
        <v>0</v>
      </c>
      <c r="Z19" s="65" t="n">
        <f aca="false">(COUNTIF('Inventory Data'!B19:T19,"SAAL"))/(19-(COUNTIF('Inventory Data'!B19:T19,"N/A")))</f>
        <v>0</v>
      </c>
      <c r="AA19" s="65" t="n">
        <f aca="false">(COUNTIF('Inventory Data'!B19:T19,"ZDEAD"))/(19-(COUNTIF('Inventory Data'!B19:T19,"N/A")))</f>
        <v>0</v>
      </c>
      <c r="AB19" s="62" t="n">
        <f aca="false">SUM(B19:AA19)</f>
        <v>1</v>
      </c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</row>
    <row r="20" customFormat="false" ht="12.75" hidden="false" customHeight="false" outlineLevel="0" collapsed="false">
      <c r="A20" s="61" t="s">
        <v>1481</v>
      </c>
      <c r="B20" s="65" t="n">
        <f aca="false">(COUNTIF('Inventory Data'!B20:T20,"ACRU"))/(19-(COUNTIF('Inventory Data'!B20:T20,"N/A")))</f>
        <v>0</v>
      </c>
      <c r="C20" s="65" t="n">
        <f aca="false">(COUNTIF('Inventory Data'!B20:T20,"CACO"))/(19-(COUNTIF('Inventory Data'!B20:T20,"N/A")))</f>
        <v>0</v>
      </c>
      <c r="D20" s="65" t="n">
        <f aca="false">(COUNTIF('Inventory Data'!B20:T20,"CAGL"))/(19-(COUNTIF('Inventory Data'!B20:T20,"N/A")))</f>
        <v>0</v>
      </c>
      <c r="E20" s="62" t="n">
        <f aca="false">(COUNTIF('Inventory Data'!B20:T20,"CATO"))/(19-(COUNTIF('Inventory Data'!B20:T20,"N/A")))</f>
        <v>0.0909090909090909</v>
      </c>
      <c r="F20" s="62" t="n">
        <f aca="false">(COUNTIF('Inventory Data'!B20:T20,"COFL"))/(19-(COUNTIF('Inventory Data'!B20:T20,"N/A")))</f>
        <v>0</v>
      </c>
      <c r="G20" s="63" t="n">
        <f aca="false">(COUNTIF('Inventory Data'!B20:T20,"FAGR"))/(19-(COUNTIF('Inventory Data'!B20:T20,"N/A")))</f>
        <v>0.0909090909090909</v>
      </c>
      <c r="H20" s="63" t="n">
        <f aca="false">(COUNTIF('Inventory Data'!B20:T20,"FRAM"))/(19-(COUNTIF('Inventory Data'!B20:T20,"N/A")))</f>
        <v>0</v>
      </c>
      <c r="I20" s="63" t="n">
        <f aca="false">(COUNTIF('Inventory Data'!B20:T20,"FRPE"))/(19-(COUNTIF('Inventory Data'!B20:T20,"N/A")))</f>
        <v>0</v>
      </c>
      <c r="J20" s="63" t="n">
        <f aca="false">(COUNTIF('Inventory Data'!B20:T20,"LITU"))/(19-(COUNTIF('Inventory Data'!B20:T20,"N/A")))</f>
        <v>0.363636363636364</v>
      </c>
      <c r="K20" s="63" t="n">
        <f aca="false">(COUNTIF('Inventory Data'!B20:T20,"MOAL"))/(19-(COUNTIF('Inventory Data'!B20:T20,"N/A")))</f>
        <v>0</v>
      </c>
      <c r="L20" s="62" t="n">
        <f aca="false">(COUNTIF('Inventory Data'!B20:T20,"MORU"))/(19-(COUNTIF('Inventory Data'!B20:T20,"N/A")))</f>
        <v>0</v>
      </c>
      <c r="M20" s="62" t="n">
        <f aca="false">(COUNTIF('Inventory Data'!B20:T20,"NYSY"))/(19-(COUNTIF('Inventory Data'!B20:T20,"N/A")))</f>
        <v>0.181818181818182</v>
      </c>
      <c r="N20" s="65" t="n">
        <f aca="false">(COUNTIF('Inventory Data'!B20:T20,"PATO"))/(19-(COUNTIF('Inventory Data'!B20:T20,"N/A")))</f>
        <v>0</v>
      </c>
      <c r="O20" s="65" t="n">
        <f aca="false">(COUNTIF('Inventory Data'!B20:T20,"PLOC"))/(19-(COUNTIF('Inventory Data'!B20:T20,"N/A")))</f>
        <v>0</v>
      </c>
      <c r="P20" s="65" t="n">
        <f aca="false">(COUNTIF('Inventory Data'!B20:T20,"PRAV"))/(19-(COUNTIF('Inventory Data'!B20:T20,"N/A")))</f>
        <v>0</v>
      </c>
      <c r="Q20" s="62" t="n">
        <f aca="false">(COUNTIF('Inventory Data'!B20:T20,"PRSE"))/(19-(COUNTIF('Inventory Data'!B20:T20,"N/A")))</f>
        <v>0.0909090909090909</v>
      </c>
      <c r="R20" s="65" t="n">
        <f aca="false">(COUNTIF('Inventory Data'!B20:T20,"QUAL"))/(19-(COUNTIF('Inventory Data'!B20:T20,"N/A")))</f>
        <v>0</v>
      </c>
      <c r="S20" s="62" t="n">
        <f aca="false">(COUNTIF('Inventory Data'!B20:T20,"QUCO"))/(19-(COUNTIF('Inventory Data'!B20:T20,"N/A")))</f>
        <v>0</v>
      </c>
      <c r="T20" s="65" t="n">
        <f aca="false">(COUNTIF('Inventory Data'!B20:T20,"QUMA2"))/(19-(COUNTIF('Inventory Data'!B20:T20,"N/A")))</f>
        <v>0</v>
      </c>
      <c r="U20" s="62" t="n">
        <f aca="false">(COUNTIF('Inventory Data'!B20:T20,"QUPH"))/(19-(COUNTIF('Inventory Data'!B20:T20,"N/A")))</f>
        <v>0</v>
      </c>
      <c r="V20" s="64" t="n">
        <f aca="false">(COUNTIF('Inventory Data'!B20:T20,"QUPR"))/(19-(COUNTIF('Inventory Data'!B20:T20,"N/A")))</f>
        <v>0</v>
      </c>
      <c r="W20" s="62" t="n">
        <f aca="false">(COUNTIF('Inventory Data'!B20:T20,"QURU"))/(19-(COUNTIF('Inventory Data'!B20:T20,"N/A")))</f>
        <v>0</v>
      </c>
      <c r="X20" s="62" t="n">
        <f aca="false">(COUNTIF('Inventory Data'!B20:T20,"QUVE"))/(19-(COUNTIF('Inventory Data'!B20:T20,"N/A")))</f>
        <v>0</v>
      </c>
      <c r="Y20" s="62" t="n">
        <f aca="false">(COUNTIF('Inventory Data'!B20:T20,"ROPS"))/(19-(COUNTIF('Inventory Data'!B20:T20,"N/A")))</f>
        <v>0</v>
      </c>
      <c r="Z20" s="65" t="n">
        <f aca="false">(COUNTIF('Inventory Data'!B20:T20,"SAAL"))/(19-(COUNTIF('Inventory Data'!B20:T20,"N/A")))</f>
        <v>0.0909090909090909</v>
      </c>
      <c r="AA20" s="65" t="n">
        <f aca="false">(COUNTIF('Inventory Data'!B20:T20,"ZDEAD"))/(19-(COUNTIF('Inventory Data'!B20:T20,"N/A")))</f>
        <v>0.0909090909090909</v>
      </c>
      <c r="AB20" s="62" t="n">
        <f aca="false">SUM(B20:AA20)</f>
        <v>1</v>
      </c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</row>
    <row r="21" customFormat="false" ht="12.75" hidden="false" customHeight="false" outlineLevel="0" collapsed="false">
      <c r="A21" s="61" t="s">
        <v>148</v>
      </c>
      <c r="B21" s="65" t="n">
        <f aca="false">(COUNTIF('Inventory Data'!B21:T21,"ACRU"))/(19-(COUNTIF('Inventory Data'!B21:T21,"N/A")))</f>
        <v>0</v>
      </c>
      <c r="C21" s="65" t="n">
        <f aca="false">(COUNTIF('Inventory Data'!B21:T21,"CACO"))/(19-(COUNTIF('Inventory Data'!B21:T21,"N/A")))</f>
        <v>0</v>
      </c>
      <c r="D21" s="65" t="n">
        <f aca="false">(COUNTIF('Inventory Data'!B21:T21,"CAGL"))/(19-(COUNTIF('Inventory Data'!B21:T21,"N/A")))</f>
        <v>0</v>
      </c>
      <c r="E21" s="62" t="n">
        <f aca="false">(COUNTIF('Inventory Data'!B21:T21,"CATO"))/(19-(COUNTIF('Inventory Data'!B21:T21,"N/A")))</f>
        <v>0.0909090909090909</v>
      </c>
      <c r="F21" s="62" t="n">
        <f aca="false">(COUNTIF('Inventory Data'!B21:T21,"COFL"))/(19-(COUNTIF('Inventory Data'!B21:T21,"N/A")))</f>
        <v>0</v>
      </c>
      <c r="G21" s="63" t="n">
        <f aca="false">(COUNTIF('Inventory Data'!B21:T21,"FAGR"))/(19-(COUNTIF('Inventory Data'!B21:T21,"N/A")))</f>
        <v>0.0909090909090909</v>
      </c>
      <c r="H21" s="63" t="n">
        <f aca="false">(COUNTIF('Inventory Data'!B21:T21,"FRAM"))/(19-(COUNTIF('Inventory Data'!B21:T21,"N/A")))</f>
        <v>0</v>
      </c>
      <c r="I21" s="63" t="n">
        <f aca="false">(COUNTIF('Inventory Data'!B21:T21,"FRPE"))/(19-(COUNTIF('Inventory Data'!B21:T21,"N/A")))</f>
        <v>0</v>
      </c>
      <c r="J21" s="63" t="n">
        <f aca="false">(COUNTIF('Inventory Data'!B21:T21,"LITU"))/(19-(COUNTIF('Inventory Data'!B21:T21,"N/A")))</f>
        <v>0.181818181818182</v>
      </c>
      <c r="K21" s="63" t="n">
        <f aca="false">(COUNTIF('Inventory Data'!B21:T21,"MOAL"))/(19-(COUNTIF('Inventory Data'!B21:T21,"N/A")))</f>
        <v>0</v>
      </c>
      <c r="L21" s="62" t="n">
        <f aca="false">(COUNTIF('Inventory Data'!B21:T21,"MORU"))/(19-(COUNTIF('Inventory Data'!B21:T21,"N/A")))</f>
        <v>0</v>
      </c>
      <c r="M21" s="62" t="n">
        <f aca="false">(COUNTIF('Inventory Data'!B21:T21,"NYSY"))/(19-(COUNTIF('Inventory Data'!B21:T21,"N/A")))</f>
        <v>0.272727272727273</v>
      </c>
      <c r="N21" s="65" t="n">
        <f aca="false">(COUNTIF('Inventory Data'!B21:T21,"PATO"))/(19-(COUNTIF('Inventory Data'!B21:T21,"N/A")))</f>
        <v>0</v>
      </c>
      <c r="O21" s="65" t="n">
        <f aca="false">(COUNTIF('Inventory Data'!B21:T21,"PLOC"))/(19-(COUNTIF('Inventory Data'!B21:T21,"N/A")))</f>
        <v>0</v>
      </c>
      <c r="P21" s="65" t="n">
        <f aca="false">(COUNTIF('Inventory Data'!B21:T21,"PRAV"))/(19-(COUNTIF('Inventory Data'!B21:T21,"N/A")))</f>
        <v>0</v>
      </c>
      <c r="Q21" s="62" t="n">
        <f aca="false">(COUNTIF('Inventory Data'!B21:T21,"PRSE"))/(19-(COUNTIF('Inventory Data'!B21:T21,"N/A")))</f>
        <v>0</v>
      </c>
      <c r="R21" s="65" t="n">
        <f aca="false">(COUNTIF('Inventory Data'!B21:T21,"QUAL"))/(19-(COUNTIF('Inventory Data'!B21:T21,"N/A")))</f>
        <v>0.0909090909090909</v>
      </c>
      <c r="S21" s="62" t="n">
        <f aca="false">(COUNTIF('Inventory Data'!B21:T21,"QUCO"))/(19-(COUNTIF('Inventory Data'!B21:T21,"N/A")))</f>
        <v>0</v>
      </c>
      <c r="T21" s="65" t="n">
        <f aca="false">(COUNTIF('Inventory Data'!B21:T21,"QUMA2"))/(19-(COUNTIF('Inventory Data'!B21:T21,"N/A")))</f>
        <v>0</v>
      </c>
      <c r="U21" s="62" t="n">
        <f aca="false">(COUNTIF('Inventory Data'!B21:T21,"QUPH"))/(19-(COUNTIF('Inventory Data'!B21:T21,"N/A")))</f>
        <v>0</v>
      </c>
      <c r="V21" s="64" t="n">
        <f aca="false">(COUNTIF('Inventory Data'!B21:T21,"QUPR"))/(19-(COUNTIF('Inventory Data'!B21:T21,"N/A")))</f>
        <v>0</v>
      </c>
      <c r="W21" s="62" t="n">
        <f aca="false">(COUNTIF('Inventory Data'!B21:T21,"QURU"))/(19-(COUNTIF('Inventory Data'!B21:T21,"N/A")))</f>
        <v>0.181818181818182</v>
      </c>
      <c r="X21" s="62" t="n">
        <f aca="false">(COUNTIF('Inventory Data'!B21:T21,"QUVE"))/(19-(COUNTIF('Inventory Data'!B21:T21,"N/A")))</f>
        <v>0</v>
      </c>
      <c r="Y21" s="62" t="n">
        <f aca="false">(COUNTIF('Inventory Data'!B21:T21,"ROPS"))/(19-(COUNTIF('Inventory Data'!B21:T21,"N/A")))</f>
        <v>0</v>
      </c>
      <c r="Z21" s="65" t="n">
        <f aca="false">(COUNTIF('Inventory Data'!B21:T21,"SAAL"))/(19-(COUNTIF('Inventory Data'!B21:T21,"N/A")))</f>
        <v>0</v>
      </c>
      <c r="AA21" s="65" t="n">
        <f aca="false">(COUNTIF('Inventory Data'!B21:T21,"ZDEAD"))/(19-(COUNTIF('Inventory Data'!B21:T21,"N/A")))</f>
        <v>0.0909090909090909</v>
      </c>
      <c r="AB21" s="62" t="n">
        <f aca="false">SUM(B21:AA21)</f>
        <v>1</v>
      </c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</row>
    <row r="22" customFormat="false" ht="12.75" hidden="false" customHeight="false" outlineLevel="0" collapsed="false">
      <c r="A22" s="61" t="s">
        <v>152</v>
      </c>
      <c r="B22" s="65" t="n">
        <f aca="false">(COUNTIF('Inventory Data'!B22:T22,"ACRU"))/(19-(COUNTIF('Inventory Data'!B22:T22,"N/A")))</f>
        <v>0</v>
      </c>
      <c r="C22" s="65" t="n">
        <f aca="false">(COUNTIF('Inventory Data'!B22:T22,"CACO"))/(19-(COUNTIF('Inventory Data'!B22:T22,"N/A")))</f>
        <v>0.0909090909090909</v>
      </c>
      <c r="D22" s="65" t="n">
        <f aca="false">(COUNTIF('Inventory Data'!B22:T22,"CAGL"))/(19-(COUNTIF('Inventory Data'!B22:T22,"N/A")))</f>
        <v>0</v>
      </c>
      <c r="E22" s="62" t="n">
        <f aca="false">(COUNTIF('Inventory Data'!B22:T22,"CATO"))/(19-(COUNTIF('Inventory Data'!B22:T22,"N/A")))</f>
        <v>0</v>
      </c>
      <c r="F22" s="62" t="n">
        <f aca="false">(COUNTIF('Inventory Data'!B22:T22,"COFL"))/(19-(COUNTIF('Inventory Data'!B22:T22,"N/A")))</f>
        <v>0</v>
      </c>
      <c r="G22" s="63" t="n">
        <f aca="false">(COUNTIF('Inventory Data'!B22:T22,"FAGR"))/(19-(COUNTIF('Inventory Data'!B22:T22,"N/A")))</f>
        <v>0</v>
      </c>
      <c r="H22" s="63" t="n">
        <f aca="false">(COUNTIF('Inventory Data'!B22:T22,"FRAM"))/(19-(COUNTIF('Inventory Data'!B22:T22,"N/A")))</f>
        <v>0.0909090909090909</v>
      </c>
      <c r="I22" s="63" t="n">
        <f aca="false">(COUNTIF('Inventory Data'!B22:T22,"FRPE"))/(19-(COUNTIF('Inventory Data'!B22:T22,"N/A")))</f>
        <v>0</v>
      </c>
      <c r="J22" s="63" t="n">
        <f aca="false">(COUNTIF('Inventory Data'!B22:T22,"LITU"))/(19-(COUNTIF('Inventory Data'!B22:T22,"N/A")))</f>
        <v>0.0909090909090909</v>
      </c>
      <c r="K22" s="63" t="n">
        <f aca="false">(COUNTIF('Inventory Data'!B22:T22,"MOAL"))/(19-(COUNTIF('Inventory Data'!B22:T22,"N/A")))</f>
        <v>0</v>
      </c>
      <c r="L22" s="62" t="n">
        <f aca="false">(COUNTIF('Inventory Data'!B22:T22,"MORU"))/(19-(COUNTIF('Inventory Data'!B22:T22,"N/A")))</f>
        <v>0</v>
      </c>
      <c r="M22" s="62" t="n">
        <f aca="false">(COUNTIF('Inventory Data'!B22:T22,"NYSY"))/(19-(COUNTIF('Inventory Data'!B22:T22,"N/A")))</f>
        <v>0</v>
      </c>
      <c r="N22" s="65" t="n">
        <f aca="false">(COUNTIF('Inventory Data'!B22:T22,"PATO"))/(19-(COUNTIF('Inventory Data'!B22:T22,"N/A")))</f>
        <v>0</v>
      </c>
      <c r="O22" s="65" t="n">
        <f aca="false">(COUNTIF('Inventory Data'!B22:T22,"PLOC"))/(19-(COUNTIF('Inventory Data'!B22:T22,"N/A")))</f>
        <v>0</v>
      </c>
      <c r="P22" s="65" t="n">
        <f aca="false">(COUNTIF('Inventory Data'!B22:T22,"PRAV"))/(19-(COUNTIF('Inventory Data'!B22:T22,"N/A")))</f>
        <v>0</v>
      </c>
      <c r="Q22" s="62" t="n">
        <f aca="false">(COUNTIF('Inventory Data'!B22:T22,"PRSE"))/(19-(COUNTIF('Inventory Data'!B22:T22,"N/A")))</f>
        <v>0.0909090909090909</v>
      </c>
      <c r="R22" s="65" t="n">
        <f aca="false">(COUNTIF('Inventory Data'!B22:T22,"QUAL"))/(19-(COUNTIF('Inventory Data'!B22:T22,"N/A")))</f>
        <v>0</v>
      </c>
      <c r="S22" s="62" t="n">
        <f aca="false">(COUNTIF('Inventory Data'!B22:T22,"QUCO"))/(19-(COUNTIF('Inventory Data'!B22:T22,"N/A")))</f>
        <v>0.363636363636364</v>
      </c>
      <c r="T22" s="65" t="n">
        <f aca="false">(COUNTIF('Inventory Data'!B22:T22,"QUMA2"))/(19-(COUNTIF('Inventory Data'!B22:T22,"N/A")))</f>
        <v>0</v>
      </c>
      <c r="U22" s="62" t="n">
        <f aca="false">(COUNTIF('Inventory Data'!B22:T22,"QUPH"))/(19-(COUNTIF('Inventory Data'!B22:T22,"N/A")))</f>
        <v>0</v>
      </c>
      <c r="V22" s="64" t="n">
        <f aca="false">(COUNTIF('Inventory Data'!B22:T22,"QUPR"))/(19-(COUNTIF('Inventory Data'!B22:T22,"N/A")))</f>
        <v>0</v>
      </c>
      <c r="W22" s="62" t="n">
        <f aca="false">(COUNTIF('Inventory Data'!B22:T22,"QURU"))/(19-(COUNTIF('Inventory Data'!B22:T22,"N/A")))</f>
        <v>0.181818181818182</v>
      </c>
      <c r="X22" s="62" t="n">
        <f aca="false">(COUNTIF('Inventory Data'!B22:T22,"QUVE"))/(19-(COUNTIF('Inventory Data'!B22:T22,"N/A")))</f>
        <v>0</v>
      </c>
      <c r="Y22" s="62" t="n">
        <f aca="false">(COUNTIF('Inventory Data'!B22:T22,"ROPS"))/(19-(COUNTIF('Inventory Data'!B22:T22,"N/A")))</f>
        <v>0</v>
      </c>
      <c r="Z22" s="65" t="n">
        <f aca="false">(COUNTIF('Inventory Data'!B22:T22,"SAAL"))/(19-(COUNTIF('Inventory Data'!B22:T22,"N/A")))</f>
        <v>0</v>
      </c>
      <c r="AA22" s="65" t="n">
        <f aca="false">(COUNTIF('Inventory Data'!B22:T22,"ZDEAD"))/(19-(COUNTIF('Inventory Data'!B22:T22,"N/A")))</f>
        <v>0.0909090909090909</v>
      </c>
      <c r="AB22" s="62" t="n">
        <f aca="false">SUM(B22:AA22)</f>
        <v>1</v>
      </c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</row>
    <row r="23" customFormat="false" ht="12.75" hidden="false" customHeight="false" outlineLevel="0" collapsed="false">
      <c r="A23" s="61" t="s">
        <v>158</v>
      </c>
      <c r="B23" s="65" t="n">
        <f aca="false">(COUNTIF('Inventory Data'!B23:T23,"ACRU"))/(19-(COUNTIF('Inventory Data'!B23:T23,"N/A")))</f>
        <v>0</v>
      </c>
      <c r="C23" s="65" t="n">
        <f aca="false">(COUNTIF('Inventory Data'!B23:T23,"CACO"))/(19-(COUNTIF('Inventory Data'!B23:T23,"N/A")))</f>
        <v>0</v>
      </c>
      <c r="D23" s="65" t="n">
        <f aca="false">(COUNTIF('Inventory Data'!B23:T23,"CAGL"))/(19-(COUNTIF('Inventory Data'!B23:T23,"N/A")))</f>
        <v>0</v>
      </c>
      <c r="E23" s="62" t="n">
        <f aca="false">(COUNTIF('Inventory Data'!B23:T23,"CATO"))/(19-(COUNTIF('Inventory Data'!B23:T23,"N/A")))</f>
        <v>0</v>
      </c>
      <c r="F23" s="62" t="n">
        <f aca="false">(COUNTIF('Inventory Data'!B23:T23,"COFL"))/(19-(COUNTIF('Inventory Data'!B23:T23,"N/A")))</f>
        <v>0</v>
      </c>
      <c r="G23" s="63" t="n">
        <f aca="false">(COUNTIF('Inventory Data'!B23:T23,"FAGR"))/(19-(COUNTIF('Inventory Data'!B23:T23,"N/A")))</f>
        <v>0</v>
      </c>
      <c r="H23" s="63" t="n">
        <f aca="false">(COUNTIF('Inventory Data'!B23:T23,"FRAM"))/(19-(COUNTIF('Inventory Data'!B23:T23,"N/A")))</f>
        <v>0</v>
      </c>
      <c r="I23" s="63" t="n">
        <f aca="false">(COUNTIF('Inventory Data'!B23:T23,"FRPE"))/(19-(COUNTIF('Inventory Data'!B23:T23,"N/A")))</f>
        <v>0</v>
      </c>
      <c r="J23" s="63" t="n">
        <f aca="false">(COUNTIF('Inventory Data'!B23:T23,"LITU"))/(19-(COUNTIF('Inventory Data'!B23:T23,"N/A")))</f>
        <v>0</v>
      </c>
      <c r="K23" s="63" t="n">
        <f aca="false">(COUNTIF('Inventory Data'!B23:T23,"MOAL"))/(19-(COUNTIF('Inventory Data'!B23:T23,"N/A")))</f>
        <v>0</v>
      </c>
      <c r="L23" s="62" t="n">
        <f aca="false">(COUNTIF('Inventory Data'!B23:T23,"MORU"))/(19-(COUNTIF('Inventory Data'!B23:T23,"N/A")))</f>
        <v>0</v>
      </c>
      <c r="M23" s="62" t="n">
        <f aca="false">(COUNTIF('Inventory Data'!B23:T23,"NYSY"))/(19-(COUNTIF('Inventory Data'!B23:T23,"N/A")))</f>
        <v>0</v>
      </c>
      <c r="N23" s="65" t="n">
        <f aca="false">(COUNTIF('Inventory Data'!B23:T23,"PATO"))/(19-(COUNTIF('Inventory Data'!B23:T23,"N/A")))</f>
        <v>0</v>
      </c>
      <c r="O23" s="65" t="n">
        <f aca="false">(COUNTIF('Inventory Data'!B23:T23,"PLOC"))/(19-(COUNTIF('Inventory Data'!B23:T23,"N/A")))</f>
        <v>0</v>
      </c>
      <c r="P23" s="65" t="n">
        <f aca="false">(COUNTIF('Inventory Data'!B23:T23,"PRAV"))/(19-(COUNTIF('Inventory Data'!B23:T23,"N/A")))</f>
        <v>0</v>
      </c>
      <c r="Q23" s="62" t="n">
        <f aca="false">(COUNTIF('Inventory Data'!B23:T23,"PRSE"))/(19-(COUNTIF('Inventory Data'!B23:T23,"N/A")))</f>
        <v>0</v>
      </c>
      <c r="R23" s="65" t="n">
        <f aca="false">(COUNTIF('Inventory Data'!B23:T23,"QUAL"))/(19-(COUNTIF('Inventory Data'!B23:T23,"N/A")))</f>
        <v>0</v>
      </c>
      <c r="S23" s="62" t="n">
        <f aca="false">(COUNTIF('Inventory Data'!B23:T23,"QUCO"))/(19-(COUNTIF('Inventory Data'!B23:T23,"N/A")))</f>
        <v>0.625</v>
      </c>
      <c r="T23" s="65" t="n">
        <f aca="false">(COUNTIF('Inventory Data'!B23:T23,"QUMA2"))/(19-(COUNTIF('Inventory Data'!B23:T23,"N/A")))</f>
        <v>0.375</v>
      </c>
      <c r="U23" s="62" t="n">
        <f aca="false">(COUNTIF('Inventory Data'!B23:T23,"QUPH"))/(19-(COUNTIF('Inventory Data'!B23:T23,"N/A")))</f>
        <v>0</v>
      </c>
      <c r="V23" s="64" t="n">
        <f aca="false">(COUNTIF('Inventory Data'!B23:T23,"QUPR"))/(19-(COUNTIF('Inventory Data'!B23:T23,"N/A")))</f>
        <v>0</v>
      </c>
      <c r="W23" s="62" t="n">
        <f aca="false">(COUNTIF('Inventory Data'!B23:T23,"QURU"))/(19-(COUNTIF('Inventory Data'!B23:T23,"N/A")))</f>
        <v>0</v>
      </c>
      <c r="X23" s="62" t="n">
        <f aca="false">(COUNTIF('Inventory Data'!B23:T23,"QUVE"))/(19-(COUNTIF('Inventory Data'!B23:T23,"N/A")))</f>
        <v>0</v>
      </c>
      <c r="Y23" s="62" t="n">
        <f aca="false">(COUNTIF('Inventory Data'!B23:T23,"ROPS"))/(19-(COUNTIF('Inventory Data'!B23:T23,"N/A")))</f>
        <v>0</v>
      </c>
      <c r="Z23" s="65" t="n">
        <f aca="false">(COUNTIF('Inventory Data'!B23:T23,"SAAL"))/(19-(COUNTIF('Inventory Data'!B23:T23,"N/A")))</f>
        <v>0</v>
      </c>
      <c r="AA23" s="65" t="n">
        <f aca="false">(COUNTIF('Inventory Data'!B23:T23,"ZDEAD"))/(19-(COUNTIF('Inventory Data'!B23:T23,"N/A")))</f>
        <v>0</v>
      </c>
      <c r="AB23" s="62" t="n">
        <f aca="false">SUM(B23:AA23)</f>
        <v>1</v>
      </c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</row>
    <row r="24" customFormat="false" ht="12.75" hidden="false" customHeight="false" outlineLevel="0" collapsed="false">
      <c r="A24" s="61" t="s">
        <v>163</v>
      </c>
      <c r="B24" s="65" t="n">
        <f aca="false">(COUNTIF('Inventory Data'!B24:T24,"ACRU"))/(19-(COUNTIF('Inventory Data'!B24:T24,"N/A")))</f>
        <v>0</v>
      </c>
      <c r="C24" s="65" t="n">
        <f aca="false">(COUNTIF('Inventory Data'!B24:T24,"CACO"))/(19-(COUNTIF('Inventory Data'!B24:T24,"N/A")))</f>
        <v>0</v>
      </c>
      <c r="D24" s="65" t="n">
        <f aca="false">(COUNTIF('Inventory Data'!B24:T24,"CAGL"))/(19-(COUNTIF('Inventory Data'!B24:T24,"N/A")))</f>
        <v>0</v>
      </c>
      <c r="E24" s="62" t="n">
        <f aca="false">(COUNTIF('Inventory Data'!B24:T24,"CATO"))/(19-(COUNTIF('Inventory Data'!B24:T24,"N/A")))</f>
        <v>0</v>
      </c>
      <c r="F24" s="62" t="n">
        <f aca="false">(COUNTIF('Inventory Data'!B24:T24,"COFL"))/(19-(COUNTIF('Inventory Data'!B24:T24,"N/A")))</f>
        <v>0</v>
      </c>
      <c r="G24" s="63" t="n">
        <f aca="false">(COUNTIF('Inventory Data'!B24:T24,"FAGR"))/(19-(COUNTIF('Inventory Data'!B24:T24,"N/A")))</f>
        <v>0</v>
      </c>
      <c r="H24" s="63" t="n">
        <f aca="false">(COUNTIF('Inventory Data'!B24:T24,"FRAM"))/(19-(COUNTIF('Inventory Data'!B24:T24,"N/A")))</f>
        <v>0</v>
      </c>
      <c r="I24" s="63" t="n">
        <f aca="false">(COUNTIF('Inventory Data'!B24:T24,"FRPE"))/(19-(COUNTIF('Inventory Data'!B24:T24,"N/A")))</f>
        <v>0.2</v>
      </c>
      <c r="J24" s="63" t="n">
        <f aca="false">(COUNTIF('Inventory Data'!B24:T24,"LITU"))/(19-(COUNTIF('Inventory Data'!B24:T24,"N/A")))</f>
        <v>0</v>
      </c>
      <c r="K24" s="63" t="n">
        <f aca="false">(COUNTIF('Inventory Data'!B24:T24,"MOAL"))/(19-(COUNTIF('Inventory Data'!B24:T24,"N/A")))</f>
        <v>0</v>
      </c>
      <c r="L24" s="62" t="n">
        <f aca="false">(COUNTIF('Inventory Data'!B24:T24,"MORU"))/(19-(COUNTIF('Inventory Data'!B24:T24,"N/A")))</f>
        <v>0</v>
      </c>
      <c r="M24" s="62" t="n">
        <f aca="false">(COUNTIF('Inventory Data'!B24:T24,"NYSY"))/(19-(COUNTIF('Inventory Data'!B24:T24,"N/A")))</f>
        <v>0</v>
      </c>
      <c r="N24" s="65" t="n">
        <f aca="false">(COUNTIF('Inventory Data'!B24:T24,"PATO"))/(19-(COUNTIF('Inventory Data'!B24:T24,"N/A")))</f>
        <v>0</v>
      </c>
      <c r="O24" s="65" t="n">
        <f aca="false">(COUNTIF('Inventory Data'!B24:T24,"PLOC"))/(19-(COUNTIF('Inventory Data'!B24:T24,"N/A")))</f>
        <v>0</v>
      </c>
      <c r="P24" s="65" t="n">
        <f aca="false">(COUNTIF('Inventory Data'!B24:T24,"PRAV"))/(19-(COUNTIF('Inventory Data'!B24:T24,"N/A")))</f>
        <v>0</v>
      </c>
      <c r="Q24" s="62" t="n">
        <f aca="false">(COUNTIF('Inventory Data'!B24:T24,"PRSE"))/(19-(COUNTIF('Inventory Data'!B24:T24,"N/A")))</f>
        <v>0</v>
      </c>
      <c r="R24" s="65" t="n">
        <f aca="false">(COUNTIF('Inventory Data'!B24:T24,"QUAL"))/(19-(COUNTIF('Inventory Data'!B24:T24,"N/A")))</f>
        <v>0</v>
      </c>
      <c r="S24" s="62" t="n">
        <f aca="false">(COUNTIF('Inventory Data'!B24:T24,"QUCO"))/(19-(COUNTIF('Inventory Data'!B24:T24,"N/A")))</f>
        <v>0.2</v>
      </c>
      <c r="T24" s="65" t="n">
        <f aca="false">(COUNTIF('Inventory Data'!B24:T24,"QUMA2"))/(19-(COUNTIF('Inventory Data'!B24:T24,"N/A")))</f>
        <v>0.6</v>
      </c>
      <c r="U24" s="62" t="n">
        <f aca="false">(COUNTIF('Inventory Data'!B24:T24,"QUPH"))/(19-(COUNTIF('Inventory Data'!B24:T24,"N/A")))</f>
        <v>0</v>
      </c>
      <c r="V24" s="64" t="n">
        <f aca="false">(COUNTIF('Inventory Data'!B24:T24,"QUPR"))/(19-(COUNTIF('Inventory Data'!B24:T24,"N/A")))</f>
        <v>0</v>
      </c>
      <c r="W24" s="62" t="n">
        <f aca="false">(COUNTIF('Inventory Data'!B24:T24,"QURU"))/(19-(COUNTIF('Inventory Data'!B24:T24,"N/A")))</f>
        <v>0</v>
      </c>
      <c r="X24" s="62" t="n">
        <f aca="false">(COUNTIF('Inventory Data'!B24:T24,"QUVE"))/(19-(COUNTIF('Inventory Data'!B24:T24,"N/A")))</f>
        <v>0</v>
      </c>
      <c r="Y24" s="62" t="n">
        <f aca="false">(COUNTIF('Inventory Data'!B24:T24,"ROPS"))/(19-(COUNTIF('Inventory Data'!B24:T24,"N/A")))</f>
        <v>0</v>
      </c>
      <c r="Z24" s="65" t="n">
        <f aca="false">(COUNTIF('Inventory Data'!B24:T24,"SAAL"))/(19-(COUNTIF('Inventory Data'!B24:T24,"N/A")))</f>
        <v>0</v>
      </c>
      <c r="AA24" s="65" t="n">
        <f aca="false">(COUNTIF('Inventory Data'!B24:T24,"ZDEAD"))/(19-(COUNTIF('Inventory Data'!B24:T24,"N/A")))</f>
        <v>0</v>
      </c>
      <c r="AB24" s="62" t="n">
        <f aca="false">SUM(B24:AA24)</f>
        <v>1</v>
      </c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</row>
    <row r="25" customFormat="false" ht="12.75" hidden="false" customHeight="false" outlineLevel="0" collapsed="false">
      <c r="A25" s="61" t="s">
        <v>168</v>
      </c>
      <c r="B25" s="65" t="n">
        <f aca="false">(COUNTIF('Inventory Data'!B25:T25,"ACRU"))/(19-(COUNTIF('Inventory Data'!B25:T25,"N/A")))</f>
        <v>0</v>
      </c>
      <c r="C25" s="65" t="n">
        <f aca="false">(COUNTIF('Inventory Data'!B25:T25,"CACO"))/(19-(COUNTIF('Inventory Data'!B25:T25,"N/A")))</f>
        <v>0</v>
      </c>
      <c r="D25" s="65" t="n">
        <f aca="false">(COUNTIF('Inventory Data'!B25:T25,"CAGL"))/(19-(COUNTIF('Inventory Data'!B25:T25,"N/A")))</f>
        <v>0.111111111111111</v>
      </c>
      <c r="E25" s="62" t="n">
        <f aca="false">(COUNTIF('Inventory Data'!B25:T25,"CATO"))/(19-(COUNTIF('Inventory Data'!B25:T25,"N/A")))</f>
        <v>0.111111111111111</v>
      </c>
      <c r="F25" s="62" t="n">
        <f aca="false">(COUNTIF('Inventory Data'!B25:T25,"COFL"))/(19-(COUNTIF('Inventory Data'!B25:T25,"N/A")))</f>
        <v>0</v>
      </c>
      <c r="G25" s="63" t="n">
        <f aca="false">(COUNTIF('Inventory Data'!B25:T25,"FAGR"))/(19-(COUNTIF('Inventory Data'!B25:T25,"N/A")))</f>
        <v>0</v>
      </c>
      <c r="H25" s="63" t="n">
        <f aca="false">(COUNTIF('Inventory Data'!B25:T25,"FRAM"))/(19-(COUNTIF('Inventory Data'!B25:T25,"N/A")))</f>
        <v>0</v>
      </c>
      <c r="I25" s="63" t="n">
        <f aca="false">(COUNTIF('Inventory Data'!B25:T25,"FRPE"))/(19-(COUNTIF('Inventory Data'!B25:T25,"N/A")))</f>
        <v>0.111111111111111</v>
      </c>
      <c r="J25" s="63" t="n">
        <f aca="false">(COUNTIF('Inventory Data'!B25:T25,"LITU"))/(19-(COUNTIF('Inventory Data'!B25:T25,"N/A")))</f>
        <v>0</v>
      </c>
      <c r="K25" s="63" t="n">
        <f aca="false">(COUNTIF('Inventory Data'!B25:T25,"MOAL"))/(19-(COUNTIF('Inventory Data'!B25:T25,"N/A")))</f>
        <v>0</v>
      </c>
      <c r="L25" s="62" t="n">
        <f aca="false">(COUNTIF('Inventory Data'!B25:T25,"MORU"))/(19-(COUNTIF('Inventory Data'!B25:T25,"N/A")))</f>
        <v>0</v>
      </c>
      <c r="M25" s="62" t="n">
        <f aca="false">(COUNTIF('Inventory Data'!B25:T25,"NYSY"))/(19-(COUNTIF('Inventory Data'!B25:T25,"N/A")))</f>
        <v>0.111111111111111</v>
      </c>
      <c r="N25" s="65" t="n">
        <f aca="false">(COUNTIF('Inventory Data'!B25:T25,"PATO"))/(19-(COUNTIF('Inventory Data'!B25:T25,"N/A")))</f>
        <v>0</v>
      </c>
      <c r="O25" s="65" t="n">
        <f aca="false">(COUNTIF('Inventory Data'!B25:T25,"PLOC"))/(19-(COUNTIF('Inventory Data'!B25:T25,"N/A")))</f>
        <v>0</v>
      </c>
      <c r="P25" s="65" t="n">
        <f aca="false">(COUNTIF('Inventory Data'!B25:T25,"PRAV"))/(19-(COUNTIF('Inventory Data'!B25:T25,"N/A")))</f>
        <v>0.111111111111111</v>
      </c>
      <c r="Q25" s="62" t="n">
        <f aca="false">(COUNTIF('Inventory Data'!B25:T25,"PRSE"))/(19-(COUNTIF('Inventory Data'!B25:T25,"N/A")))</f>
        <v>0</v>
      </c>
      <c r="R25" s="65" t="n">
        <f aca="false">(COUNTIF('Inventory Data'!B25:T25,"QUAL"))/(19-(COUNTIF('Inventory Data'!B25:T25,"N/A")))</f>
        <v>0.111111111111111</v>
      </c>
      <c r="S25" s="62" t="n">
        <f aca="false">(COUNTIF('Inventory Data'!B25:T25,"QUCO"))/(19-(COUNTIF('Inventory Data'!B25:T25,"N/A")))</f>
        <v>0.222222222222222</v>
      </c>
      <c r="T25" s="65" t="n">
        <f aca="false">(COUNTIF('Inventory Data'!B25:T25,"QUMA2"))/(19-(COUNTIF('Inventory Data'!B25:T25,"N/A")))</f>
        <v>0.111111111111111</v>
      </c>
      <c r="U25" s="62" t="n">
        <f aca="false">(COUNTIF('Inventory Data'!B25:T25,"QUPH"))/(19-(COUNTIF('Inventory Data'!B25:T25,"N/A")))</f>
        <v>0</v>
      </c>
      <c r="V25" s="64" t="n">
        <f aca="false">(COUNTIF('Inventory Data'!B25:T25,"QUPR"))/(19-(COUNTIF('Inventory Data'!B25:T25,"N/A")))</f>
        <v>0</v>
      </c>
      <c r="W25" s="62" t="n">
        <f aca="false">(COUNTIF('Inventory Data'!B25:T25,"QURU"))/(19-(COUNTIF('Inventory Data'!B25:T25,"N/A")))</f>
        <v>0</v>
      </c>
      <c r="X25" s="62" t="n">
        <f aca="false">(COUNTIF('Inventory Data'!B25:T25,"QUVE"))/(19-(COUNTIF('Inventory Data'!B25:T25,"N/A")))</f>
        <v>0</v>
      </c>
      <c r="Y25" s="62" t="n">
        <f aca="false">(COUNTIF('Inventory Data'!B25:T25,"ROPS"))/(19-(COUNTIF('Inventory Data'!B25:T25,"N/A")))</f>
        <v>0</v>
      </c>
      <c r="Z25" s="65" t="n">
        <f aca="false">(COUNTIF('Inventory Data'!B25:T25,"SAAL"))/(19-(COUNTIF('Inventory Data'!B25:T25,"N/A")))</f>
        <v>0</v>
      </c>
      <c r="AA25" s="65" t="n">
        <f aca="false">(COUNTIF('Inventory Data'!B25:T25,"ZDEAD"))/(19-(COUNTIF('Inventory Data'!B25:T25,"N/A")))</f>
        <v>0</v>
      </c>
      <c r="AB25" s="62" t="n">
        <f aca="false">SUM(B25:AA25)</f>
        <v>1</v>
      </c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</row>
    <row r="26" customFormat="false" ht="12.75" hidden="false" customHeight="false" outlineLevel="0" collapsed="false">
      <c r="A26" s="61" t="s">
        <v>171</v>
      </c>
      <c r="B26" s="65" t="n">
        <f aca="false">(COUNTIF('Inventory Data'!B26:T26,"ACRU"))/(19-(COUNTIF('Inventory Data'!B26:T26,"N/A")))</f>
        <v>0</v>
      </c>
      <c r="C26" s="65" t="n">
        <f aca="false">(COUNTIF('Inventory Data'!B26:T26,"CACO"))/(19-(COUNTIF('Inventory Data'!B26:T26,"N/A")))</f>
        <v>0</v>
      </c>
      <c r="D26" s="65" t="n">
        <f aca="false">(COUNTIF('Inventory Data'!B26:T26,"CAGL"))/(19-(COUNTIF('Inventory Data'!B26:T26,"N/A")))</f>
        <v>0</v>
      </c>
      <c r="E26" s="62" t="n">
        <f aca="false">(COUNTIF('Inventory Data'!B26:T26,"CATO"))/(19-(COUNTIF('Inventory Data'!B26:T26,"N/A")))</f>
        <v>0</v>
      </c>
      <c r="F26" s="62" t="n">
        <f aca="false">(COUNTIF('Inventory Data'!B26:T26,"COFL"))/(19-(COUNTIF('Inventory Data'!B26:T26,"N/A")))</f>
        <v>0</v>
      </c>
      <c r="G26" s="63" t="n">
        <f aca="false">(COUNTIF('Inventory Data'!B26:T26,"FAGR"))/(19-(COUNTIF('Inventory Data'!B26:T26,"N/A")))</f>
        <v>0.166666666666667</v>
      </c>
      <c r="H26" s="63" t="n">
        <f aca="false">(COUNTIF('Inventory Data'!B26:T26,"FRAM"))/(19-(COUNTIF('Inventory Data'!B26:T26,"N/A")))</f>
        <v>0</v>
      </c>
      <c r="I26" s="63" t="n">
        <f aca="false">(COUNTIF('Inventory Data'!B26:T26,"FRPE"))/(19-(COUNTIF('Inventory Data'!B26:T26,"N/A")))</f>
        <v>0.25</v>
      </c>
      <c r="J26" s="63" t="n">
        <f aca="false">(COUNTIF('Inventory Data'!B26:T26,"LITU"))/(19-(COUNTIF('Inventory Data'!B26:T26,"N/A")))</f>
        <v>0.166666666666667</v>
      </c>
      <c r="K26" s="63" t="n">
        <f aca="false">(COUNTIF('Inventory Data'!B26:T26,"MOAL"))/(19-(COUNTIF('Inventory Data'!B26:T26,"N/A")))</f>
        <v>0</v>
      </c>
      <c r="L26" s="62" t="n">
        <f aca="false">(COUNTIF('Inventory Data'!B26:T26,"MORU"))/(19-(COUNTIF('Inventory Data'!B26:T26,"N/A")))</f>
        <v>0</v>
      </c>
      <c r="M26" s="62" t="n">
        <f aca="false">(COUNTIF('Inventory Data'!B26:T26,"NYSY"))/(19-(COUNTIF('Inventory Data'!B26:T26,"N/A")))</f>
        <v>0</v>
      </c>
      <c r="N26" s="65" t="n">
        <f aca="false">(COUNTIF('Inventory Data'!B26:T26,"PATO"))/(19-(COUNTIF('Inventory Data'!B26:T26,"N/A")))</f>
        <v>0.0833333333333333</v>
      </c>
      <c r="O26" s="65" t="n">
        <f aca="false">(COUNTIF('Inventory Data'!B26:T26,"PLOC"))/(19-(COUNTIF('Inventory Data'!B26:T26,"N/A")))</f>
        <v>0</v>
      </c>
      <c r="P26" s="65" t="n">
        <f aca="false">(COUNTIF('Inventory Data'!B26:T26,"PRAV"))/(19-(COUNTIF('Inventory Data'!B26:T26,"N/A")))</f>
        <v>0</v>
      </c>
      <c r="Q26" s="62" t="n">
        <f aca="false">(COUNTIF('Inventory Data'!B26:T26,"PRSE"))/(19-(COUNTIF('Inventory Data'!B26:T26,"N/A")))</f>
        <v>0.0833333333333333</v>
      </c>
      <c r="R26" s="65" t="n">
        <f aca="false">(COUNTIF('Inventory Data'!B26:T26,"QUAL"))/(19-(COUNTIF('Inventory Data'!B26:T26,"N/A")))</f>
        <v>0.0833333333333333</v>
      </c>
      <c r="S26" s="62" t="n">
        <f aca="false">(COUNTIF('Inventory Data'!B26:T26,"QUCO"))/(19-(COUNTIF('Inventory Data'!B26:T26,"N/A")))</f>
        <v>0</v>
      </c>
      <c r="T26" s="65" t="n">
        <f aca="false">(COUNTIF('Inventory Data'!B26:T26,"QUMA2"))/(19-(COUNTIF('Inventory Data'!B26:T26,"N/A")))</f>
        <v>0</v>
      </c>
      <c r="U26" s="62" t="n">
        <f aca="false">(COUNTIF('Inventory Data'!B26:T26,"QUPH"))/(19-(COUNTIF('Inventory Data'!B26:T26,"N/A")))</f>
        <v>0</v>
      </c>
      <c r="V26" s="64" t="n">
        <f aca="false">(COUNTIF('Inventory Data'!B26:T26,"QUPR"))/(19-(COUNTIF('Inventory Data'!B26:T26,"N/A")))</f>
        <v>0</v>
      </c>
      <c r="W26" s="62" t="n">
        <f aca="false">(COUNTIF('Inventory Data'!B26:T26,"QURU"))/(19-(COUNTIF('Inventory Data'!B26:T26,"N/A")))</f>
        <v>0.166666666666667</v>
      </c>
      <c r="X26" s="62" t="n">
        <f aca="false">(COUNTIF('Inventory Data'!B26:T26,"QUVE"))/(19-(COUNTIF('Inventory Data'!B26:T26,"N/A")))</f>
        <v>0</v>
      </c>
      <c r="Y26" s="62" t="n">
        <f aca="false">(COUNTIF('Inventory Data'!B26:T26,"ROPS"))/(19-(COUNTIF('Inventory Data'!B26:T26,"N/A")))</f>
        <v>0</v>
      </c>
      <c r="Z26" s="65" t="n">
        <f aca="false">(COUNTIF('Inventory Data'!B26:T26,"SAAL"))/(19-(COUNTIF('Inventory Data'!B26:T26,"N/A")))</f>
        <v>0</v>
      </c>
      <c r="AA26" s="65" t="n">
        <f aca="false">(COUNTIF('Inventory Data'!B26:T26,"ZDEAD"))/(19-(COUNTIF('Inventory Data'!B26:T26,"N/A")))</f>
        <v>0</v>
      </c>
      <c r="AB26" s="62" t="n">
        <f aca="false">SUM(B26:AA26)</f>
        <v>1</v>
      </c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</row>
    <row r="27" customFormat="false" ht="12.75" hidden="false" customHeight="false" outlineLevel="0" collapsed="false">
      <c r="A27" s="61" t="s">
        <v>174</v>
      </c>
      <c r="B27" s="65" t="n">
        <f aca="false">(COUNTIF('Inventory Data'!B27:T27,"ACRU"))/(19-(COUNTIF('Inventory Data'!B27:T27,"N/A")))</f>
        <v>0</v>
      </c>
      <c r="C27" s="65" t="n">
        <f aca="false">(COUNTIF('Inventory Data'!B27:T27,"CACO"))/(19-(COUNTIF('Inventory Data'!B27:T27,"N/A")))</f>
        <v>0</v>
      </c>
      <c r="D27" s="65" t="n">
        <f aca="false">(COUNTIF('Inventory Data'!B27:T27,"CAGL"))/(19-(COUNTIF('Inventory Data'!B27:T27,"N/A")))</f>
        <v>0</v>
      </c>
      <c r="E27" s="62" t="n">
        <f aca="false">(COUNTIF('Inventory Data'!B27:T27,"CATO"))/(19-(COUNTIF('Inventory Data'!B27:T27,"N/A")))</f>
        <v>0</v>
      </c>
      <c r="F27" s="62" t="n">
        <f aca="false">(COUNTIF('Inventory Data'!B27:T27,"COFL"))/(19-(COUNTIF('Inventory Data'!B27:T27,"N/A")))</f>
        <v>0</v>
      </c>
      <c r="G27" s="63" t="n">
        <f aca="false">(COUNTIF('Inventory Data'!B27:T27,"FAGR"))/(19-(COUNTIF('Inventory Data'!B27:T27,"N/A")))</f>
        <v>0.133333333333333</v>
      </c>
      <c r="H27" s="63" t="n">
        <f aca="false">(COUNTIF('Inventory Data'!B27:T27,"FRAM"))/(19-(COUNTIF('Inventory Data'!B27:T27,"N/A")))</f>
        <v>0</v>
      </c>
      <c r="I27" s="63" t="n">
        <f aca="false">(COUNTIF('Inventory Data'!B27:T27,"FRPE"))/(19-(COUNTIF('Inventory Data'!B27:T27,"N/A")))</f>
        <v>0.0666666666666667</v>
      </c>
      <c r="J27" s="63" t="n">
        <f aca="false">(COUNTIF('Inventory Data'!B27:T27,"LITU"))/(19-(COUNTIF('Inventory Data'!B27:T27,"N/A")))</f>
        <v>0.2</v>
      </c>
      <c r="K27" s="63" t="n">
        <f aca="false">(COUNTIF('Inventory Data'!B27:T27,"MOAL"))/(19-(COUNTIF('Inventory Data'!B27:T27,"N/A")))</f>
        <v>0</v>
      </c>
      <c r="L27" s="62" t="n">
        <f aca="false">(COUNTIF('Inventory Data'!B27:T27,"MORU"))/(19-(COUNTIF('Inventory Data'!B27:T27,"N/A")))</f>
        <v>0</v>
      </c>
      <c r="M27" s="62" t="n">
        <f aca="false">(COUNTIF('Inventory Data'!B27:T27,"NYSY"))/(19-(COUNTIF('Inventory Data'!B27:T27,"N/A")))</f>
        <v>0.266666666666667</v>
      </c>
      <c r="N27" s="65" t="n">
        <f aca="false">(COUNTIF('Inventory Data'!B27:T27,"PATO"))/(19-(COUNTIF('Inventory Data'!B27:T27,"N/A")))</f>
        <v>0</v>
      </c>
      <c r="O27" s="65" t="n">
        <f aca="false">(COUNTIF('Inventory Data'!B27:T27,"PLOC"))/(19-(COUNTIF('Inventory Data'!B27:T27,"N/A")))</f>
        <v>0</v>
      </c>
      <c r="P27" s="65" t="n">
        <f aca="false">(COUNTIF('Inventory Data'!B27:T27,"PRAV"))/(19-(COUNTIF('Inventory Data'!B27:T27,"N/A")))</f>
        <v>0</v>
      </c>
      <c r="Q27" s="62" t="n">
        <f aca="false">(COUNTIF('Inventory Data'!B27:T27,"PRSE"))/(19-(COUNTIF('Inventory Data'!B27:T27,"N/A")))</f>
        <v>0</v>
      </c>
      <c r="R27" s="65" t="n">
        <f aca="false">(COUNTIF('Inventory Data'!B27:T27,"QUAL"))/(19-(COUNTIF('Inventory Data'!B27:T27,"N/A")))</f>
        <v>0.133333333333333</v>
      </c>
      <c r="S27" s="62" t="n">
        <f aca="false">(COUNTIF('Inventory Data'!B27:T27,"QUCO"))/(19-(COUNTIF('Inventory Data'!B27:T27,"N/A")))</f>
        <v>0</v>
      </c>
      <c r="T27" s="65" t="n">
        <f aca="false">(COUNTIF('Inventory Data'!B27:T27,"QUMA2"))/(19-(COUNTIF('Inventory Data'!B27:T27,"N/A")))</f>
        <v>0</v>
      </c>
      <c r="U27" s="62" t="n">
        <f aca="false">(COUNTIF('Inventory Data'!B27:T27,"QUPH"))/(19-(COUNTIF('Inventory Data'!B27:T27,"N/A")))</f>
        <v>0</v>
      </c>
      <c r="V27" s="64" t="n">
        <f aca="false">(COUNTIF('Inventory Data'!B27:T27,"QUPR"))/(19-(COUNTIF('Inventory Data'!B27:T27,"N/A")))</f>
        <v>0</v>
      </c>
      <c r="W27" s="62" t="n">
        <f aca="false">(COUNTIF('Inventory Data'!B27:T27,"QURU"))/(19-(COUNTIF('Inventory Data'!B27:T27,"N/A")))</f>
        <v>0</v>
      </c>
      <c r="X27" s="62" t="n">
        <f aca="false">(COUNTIF('Inventory Data'!B27:T27,"QUVE"))/(19-(COUNTIF('Inventory Data'!B27:T27,"N/A")))</f>
        <v>0</v>
      </c>
      <c r="Y27" s="62" t="n">
        <f aca="false">(COUNTIF('Inventory Data'!B27:T27,"ROPS"))/(19-(COUNTIF('Inventory Data'!B27:T27,"N/A")))</f>
        <v>0</v>
      </c>
      <c r="Z27" s="65" t="n">
        <f aca="false">(COUNTIF('Inventory Data'!B27:T27,"SAAL"))/(19-(COUNTIF('Inventory Data'!B27:T27,"N/A")))</f>
        <v>0.133333333333333</v>
      </c>
      <c r="AA27" s="65" t="n">
        <f aca="false">(COUNTIF('Inventory Data'!B27:T27,"ZDEAD"))/(19-(COUNTIF('Inventory Data'!B27:T27,"N/A")))</f>
        <v>0.0666666666666667</v>
      </c>
      <c r="AB27" s="62" t="n">
        <f aca="false">SUM(B27:AA27)</f>
        <v>1</v>
      </c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62"/>
      <c r="BR27" s="62"/>
      <c r="BS27" s="62"/>
      <c r="BT27" s="62"/>
      <c r="BU27" s="62"/>
      <c r="BV27" s="62"/>
      <c r="BW27" s="62"/>
      <c r="BX27" s="62"/>
    </row>
    <row r="28" customFormat="false" ht="12.75" hidden="false" customHeight="false" outlineLevel="0" collapsed="false">
      <c r="A28" s="61" t="s">
        <v>177</v>
      </c>
      <c r="B28" s="65" t="n">
        <f aca="false">(COUNTIF('Inventory Data'!B28:T28,"ACRU"))/(19-(COUNTIF('Inventory Data'!B28:T28,"N/A")))</f>
        <v>0.111111111111111</v>
      </c>
      <c r="C28" s="65" t="n">
        <f aca="false">(COUNTIF('Inventory Data'!B28:T28,"CACO"))/(19-(COUNTIF('Inventory Data'!B28:T28,"N/A")))</f>
        <v>0</v>
      </c>
      <c r="D28" s="65" t="n">
        <f aca="false">(COUNTIF('Inventory Data'!B28:T28,"CAGL"))/(19-(COUNTIF('Inventory Data'!B28:T28,"N/A")))</f>
        <v>0</v>
      </c>
      <c r="E28" s="62" t="n">
        <f aca="false">(COUNTIF('Inventory Data'!B28:T28,"CATO"))/(19-(COUNTIF('Inventory Data'!B28:T28,"N/A")))</f>
        <v>0</v>
      </c>
      <c r="F28" s="62" t="n">
        <f aca="false">(COUNTIF('Inventory Data'!B28:T28,"COFL"))/(19-(COUNTIF('Inventory Data'!B28:T28,"N/A")))</f>
        <v>0</v>
      </c>
      <c r="G28" s="63" t="n">
        <f aca="false">(COUNTIF('Inventory Data'!B28:T28,"FAGR"))/(19-(COUNTIF('Inventory Data'!B28:T28,"N/A")))</f>
        <v>0</v>
      </c>
      <c r="H28" s="63" t="n">
        <f aca="false">(COUNTIF('Inventory Data'!B28:T28,"FRAM"))/(19-(COUNTIF('Inventory Data'!B28:T28,"N/A")))</f>
        <v>0</v>
      </c>
      <c r="I28" s="63" t="n">
        <f aca="false">(COUNTIF('Inventory Data'!B28:T28,"FRPE"))/(19-(COUNTIF('Inventory Data'!B28:T28,"N/A")))</f>
        <v>0</v>
      </c>
      <c r="J28" s="63" t="n">
        <f aca="false">(COUNTIF('Inventory Data'!B28:T28,"LITU"))/(19-(COUNTIF('Inventory Data'!B28:T28,"N/A")))</f>
        <v>0.333333333333333</v>
      </c>
      <c r="K28" s="63" t="n">
        <f aca="false">(COUNTIF('Inventory Data'!B28:T28,"MOAL"))/(19-(COUNTIF('Inventory Data'!B28:T28,"N/A")))</f>
        <v>0</v>
      </c>
      <c r="L28" s="62" t="n">
        <f aca="false">(COUNTIF('Inventory Data'!B28:T28,"MORU"))/(19-(COUNTIF('Inventory Data'!B28:T28,"N/A")))</f>
        <v>0</v>
      </c>
      <c r="M28" s="62" t="n">
        <f aca="false">(COUNTIF('Inventory Data'!B28:T28,"NYSY"))/(19-(COUNTIF('Inventory Data'!B28:T28,"N/A")))</f>
        <v>0.222222222222222</v>
      </c>
      <c r="N28" s="65" t="n">
        <f aca="false">(COUNTIF('Inventory Data'!B28:T28,"PATO"))/(19-(COUNTIF('Inventory Data'!B28:T28,"N/A")))</f>
        <v>0</v>
      </c>
      <c r="O28" s="65" t="n">
        <f aca="false">(COUNTIF('Inventory Data'!B28:T28,"PLOC"))/(19-(COUNTIF('Inventory Data'!B28:T28,"N/A")))</f>
        <v>0</v>
      </c>
      <c r="P28" s="65" t="n">
        <f aca="false">(COUNTIF('Inventory Data'!B28:T28,"PRAV"))/(19-(COUNTIF('Inventory Data'!B28:T28,"N/A")))</f>
        <v>0</v>
      </c>
      <c r="Q28" s="62" t="n">
        <f aca="false">(COUNTIF('Inventory Data'!B28:T28,"PRSE"))/(19-(COUNTIF('Inventory Data'!B28:T28,"N/A")))</f>
        <v>0.111111111111111</v>
      </c>
      <c r="R28" s="65" t="n">
        <f aca="false">(COUNTIF('Inventory Data'!B28:T28,"QUAL"))/(19-(COUNTIF('Inventory Data'!B28:T28,"N/A")))</f>
        <v>0.111111111111111</v>
      </c>
      <c r="S28" s="62" t="n">
        <f aca="false">(COUNTIF('Inventory Data'!B28:T28,"QUCO"))/(19-(COUNTIF('Inventory Data'!B28:T28,"N/A")))</f>
        <v>0</v>
      </c>
      <c r="T28" s="65" t="n">
        <f aca="false">(COUNTIF('Inventory Data'!B28:T28,"QUMA2"))/(19-(COUNTIF('Inventory Data'!B28:T28,"N/A")))</f>
        <v>0</v>
      </c>
      <c r="U28" s="62" t="n">
        <f aca="false">(COUNTIF('Inventory Data'!B28:T28,"QUPH"))/(19-(COUNTIF('Inventory Data'!B28:T28,"N/A")))</f>
        <v>0</v>
      </c>
      <c r="V28" s="64" t="n">
        <f aca="false">(COUNTIF('Inventory Data'!B28:T28,"QUPR"))/(19-(COUNTIF('Inventory Data'!B28:T28,"N/A")))</f>
        <v>0</v>
      </c>
      <c r="W28" s="62" t="n">
        <f aca="false">(COUNTIF('Inventory Data'!B28:T28,"QURU"))/(19-(COUNTIF('Inventory Data'!B28:T28,"N/A")))</f>
        <v>0</v>
      </c>
      <c r="X28" s="62" t="n">
        <f aca="false">(COUNTIF('Inventory Data'!B28:T28,"QUVE"))/(19-(COUNTIF('Inventory Data'!B28:T28,"N/A")))</f>
        <v>0</v>
      </c>
      <c r="Y28" s="62" t="n">
        <f aca="false">(COUNTIF('Inventory Data'!B28:T28,"ROPS"))/(19-(COUNTIF('Inventory Data'!B28:T28,"N/A")))</f>
        <v>0</v>
      </c>
      <c r="Z28" s="65" t="n">
        <f aca="false">(COUNTIF('Inventory Data'!B28:T28,"SAAL"))/(19-(COUNTIF('Inventory Data'!B28:T28,"N/A")))</f>
        <v>0</v>
      </c>
      <c r="AA28" s="65" t="n">
        <f aca="false">(COUNTIF('Inventory Data'!B28:T28,"ZDEAD"))/(19-(COUNTIF('Inventory Data'!B28:T28,"N/A")))</f>
        <v>0.111111111111111</v>
      </c>
      <c r="AB28" s="62" t="n">
        <f aca="false">SUM(B28:AA28)</f>
        <v>1</v>
      </c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</row>
    <row r="29" customFormat="false" ht="12.75" hidden="false" customHeight="false" outlineLevel="0" collapsed="false">
      <c r="A29" s="61" t="s">
        <v>181</v>
      </c>
      <c r="B29" s="65" t="n">
        <f aca="false">(COUNTIF('Inventory Data'!B29:T29,"ACRU"))/(19-(COUNTIF('Inventory Data'!B29:T29,"N/A")))</f>
        <v>0.0833333333333333</v>
      </c>
      <c r="C29" s="65" t="n">
        <f aca="false">(COUNTIF('Inventory Data'!B29:T29,"CACO"))/(19-(COUNTIF('Inventory Data'!B29:T29,"N/A")))</f>
        <v>0</v>
      </c>
      <c r="D29" s="65" t="n">
        <f aca="false">(COUNTIF('Inventory Data'!B29:T29,"CAGL"))/(19-(COUNTIF('Inventory Data'!B29:T29,"N/A")))</f>
        <v>0</v>
      </c>
      <c r="E29" s="62" t="n">
        <f aca="false">(COUNTIF('Inventory Data'!B29:T29,"CATO"))/(19-(COUNTIF('Inventory Data'!B29:T29,"N/A")))</f>
        <v>0</v>
      </c>
      <c r="F29" s="62" t="n">
        <f aca="false">(COUNTIF('Inventory Data'!B29:T29,"COFL"))/(19-(COUNTIF('Inventory Data'!B29:T29,"N/A")))</f>
        <v>0</v>
      </c>
      <c r="G29" s="63" t="n">
        <f aca="false">(COUNTIF('Inventory Data'!B29:T29,"FAGR"))/(19-(COUNTIF('Inventory Data'!B29:T29,"N/A")))</f>
        <v>0.0833333333333333</v>
      </c>
      <c r="H29" s="63" t="n">
        <f aca="false">(COUNTIF('Inventory Data'!B29:T29,"FRAM"))/(19-(COUNTIF('Inventory Data'!B29:T29,"N/A")))</f>
        <v>0</v>
      </c>
      <c r="I29" s="63" t="n">
        <f aca="false">(COUNTIF('Inventory Data'!B29:T29,"FRPE"))/(19-(COUNTIF('Inventory Data'!B29:T29,"N/A")))</f>
        <v>0</v>
      </c>
      <c r="J29" s="63" t="n">
        <f aca="false">(COUNTIF('Inventory Data'!B29:T29,"LITU"))/(19-(COUNTIF('Inventory Data'!B29:T29,"N/A")))</f>
        <v>0.0833333333333333</v>
      </c>
      <c r="K29" s="63" t="n">
        <f aca="false">(COUNTIF('Inventory Data'!B29:T29,"MOAL"))/(19-(COUNTIF('Inventory Data'!B29:T29,"N/A")))</f>
        <v>0</v>
      </c>
      <c r="L29" s="62" t="n">
        <f aca="false">(COUNTIF('Inventory Data'!B29:T29,"MORU"))/(19-(COUNTIF('Inventory Data'!B29:T29,"N/A")))</f>
        <v>0</v>
      </c>
      <c r="M29" s="62" t="n">
        <f aca="false">(COUNTIF('Inventory Data'!B29:T29,"NYSY"))/(19-(COUNTIF('Inventory Data'!B29:T29,"N/A")))</f>
        <v>0.416666666666667</v>
      </c>
      <c r="N29" s="65" t="n">
        <f aca="false">(COUNTIF('Inventory Data'!B29:T29,"PATO"))/(19-(COUNTIF('Inventory Data'!B29:T29,"N/A")))</f>
        <v>0</v>
      </c>
      <c r="O29" s="65" t="n">
        <f aca="false">(COUNTIF('Inventory Data'!B29:T29,"PLOC"))/(19-(COUNTIF('Inventory Data'!B29:T29,"N/A")))</f>
        <v>0</v>
      </c>
      <c r="P29" s="65" t="n">
        <f aca="false">(COUNTIF('Inventory Data'!B29:T29,"PRAV"))/(19-(COUNTIF('Inventory Data'!B29:T29,"N/A")))</f>
        <v>0</v>
      </c>
      <c r="Q29" s="62" t="n">
        <f aca="false">(COUNTIF('Inventory Data'!B29:T29,"PRSE"))/(19-(COUNTIF('Inventory Data'!B29:T29,"N/A")))</f>
        <v>0.25</v>
      </c>
      <c r="R29" s="65" t="n">
        <f aca="false">(COUNTIF('Inventory Data'!B29:T29,"QUAL"))/(19-(COUNTIF('Inventory Data'!B29:T29,"N/A")))</f>
        <v>0.0833333333333333</v>
      </c>
      <c r="S29" s="62" t="n">
        <f aca="false">(COUNTIF('Inventory Data'!B29:T29,"QUCO"))/(19-(COUNTIF('Inventory Data'!B29:T29,"N/A")))</f>
        <v>0</v>
      </c>
      <c r="T29" s="65" t="n">
        <f aca="false">(COUNTIF('Inventory Data'!B29:T29,"QUMA2"))/(19-(COUNTIF('Inventory Data'!B29:T29,"N/A")))</f>
        <v>0</v>
      </c>
      <c r="U29" s="62" t="n">
        <f aca="false">(COUNTIF('Inventory Data'!B29:T29,"QUPH"))/(19-(COUNTIF('Inventory Data'!B29:T29,"N/A")))</f>
        <v>0</v>
      </c>
      <c r="V29" s="64" t="n">
        <f aca="false">(COUNTIF('Inventory Data'!B29:T29,"QUPR"))/(19-(COUNTIF('Inventory Data'!B29:T29,"N/A")))</f>
        <v>0</v>
      </c>
      <c r="W29" s="62" t="n">
        <f aca="false">(COUNTIF('Inventory Data'!B29:T29,"QURU"))/(19-(COUNTIF('Inventory Data'!B29:T29,"N/A")))</f>
        <v>0</v>
      </c>
      <c r="X29" s="62" t="n">
        <f aca="false">(COUNTIF('Inventory Data'!B29:T29,"QUVE"))/(19-(COUNTIF('Inventory Data'!B29:T29,"N/A")))</f>
        <v>0</v>
      </c>
      <c r="Y29" s="62" t="n">
        <f aca="false">(COUNTIF('Inventory Data'!B29:T29,"ROPS"))/(19-(COUNTIF('Inventory Data'!B29:T29,"N/A")))</f>
        <v>0</v>
      </c>
      <c r="Z29" s="65" t="n">
        <f aca="false">(COUNTIF('Inventory Data'!B29:T29,"SAAL"))/(19-(COUNTIF('Inventory Data'!B29:T29,"N/A")))</f>
        <v>0</v>
      </c>
      <c r="AA29" s="65" t="n">
        <f aca="false">(COUNTIF('Inventory Data'!B29:T29,"ZDEAD"))/(19-(COUNTIF('Inventory Data'!B29:T29,"N/A")))</f>
        <v>0</v>
      </c>
      <c r="AB29" s="62" t="n">
        <f aca="false">SUM(B29:AA29)</f>
        <v>1</v>
      </c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62"/>
      <c r="BR29" s="62"/>
      <c r="BS29" s="62"/>
      <c r="BT29" s="62"/>
      <c r="BU29" s="62"/>
      <c r="BV29" s="62"/>
      <c r="BW29" s="62"/>
      <c r="BX29" s="62"/>
    </row>
    <row r="30" customFormat="false" ht="12.75" hidden="false" customHeight="false" outlineLevel="0" collapsed="false">
      <c r="A30" s="61" t="s">
        <v>184</v>
      </c>
      <c r="B30" s="65" t="n">
        <f aca="false">(COUNTIF('Inventory Data'!B30:T30,"ACRU"))/(19-(COUNTIF('Inventory Data'!B30:T30,"N/A")))</f>
        <v>0.0909090909090909</v>
      </c>
      <c r="C30" s="65" t="n">
        <f aca="false">(COUNTIF('Inventory Data'!B30:T30,"CACO"))/(19-(COUNTIF('Inventory Data'!B30:T30,"N/A")))</f>
        <v>0</v>
      </c>
      <c r="D30" s="65" t="n">
        <f aca="false">(COUNTIF('Inventory Data'!B30:T30,"CAGL"))/(19-(COUNTIF('Inventory Data'!B30:T30,"N/A")))</f>
        <v>0</v>
      </c>
      <c r="E30" s="62" t="n">
        <f aca="false">(COUNTIF('Inventory Data'!B30:T30,"CATO"))/(19-(COUNTIF('Inventory Data'!B30:T30,"N/A")))</f>
        <v>0</v>
      </c>
      <c r="F30" s="62" t="n">
        <f aca="false">(COUNTIF('Inventory Data'!B30:T30,"COFL"))/(19-(COUNTIF('Inventory Data'!B30:T30,"N/A")))</f>
        <v>0</v>
      </c>
      <c r="G30" s="63" t="n">
        <f aca="false">(COUNTIF('Inventory Data'!B30:T30,"FAGR"))/(19-(COUNTIF('Inventory Data'!B30:T30,"N/A")))</f>
        <v>0.181818181818182</v>
      </c>
      <c r="H30" s="63" t="n">
        <f aca="false">(COUNTIF('Inventory Data'!B30:T30,"FRAM"))/(19-(COUNTIF('Inventory Data'!B30:T30,"N/A")))</f>
        <v>0</v>
      </c>
      <c r="I30" s="63" t="n">
        <f aca="false">(COUNTIF('Inventory Data'!B30:T30,"FRPE"))/(19-(COUNTIF('Inventory Data'!B30:T30,"N/A")))</f>
        <v>0</v>
      </c>
      <c r="J30" s="63" t="n">
        <f aca="false">(COUNTIF('Inventory Data'!B30:T30,"LITU"))/(19-(COUNTIF('Inventory Data'!B30:T30,"N/A")))</f>
        <v>0.0909090909090909</v>
      </c>
      <c r="K30" s="63" t="n">
        <f aca="false">(COUNTIF('Inventory Data'!B30:T30,"MOAL"))/(19-(COUNTIF('Inventory Data'!B30:T30,"N/A")))</f>
        <v>0</v>
      </c>
      <c r="L30" s="62" t="n">
        <f aca="false">(COUNTIF('Inventory Data'!B30:T30,"MORU"))/(19-(COUNTIF('Inventory Data'!B30:T30,"N/A")))</f>
        <v>0</v>
      </c>
      <c r="M30" s="62" t="n">
        <f aca="false">(COUNTIF('Inventory Data'!B30:T30,"NYSY"))/(19-(COUNTIF('Inventory Data'!B30:T30,"N/A")))</f>
        <v>0.363636363636364</v>
      </c>
      <c r="N30" s="65" t="n">
        <f aca="false">(COUNTIF('Inventory Data'!B30:T30,"PATO"))/(19-(COUNTIF('Inventory Data'!B30:T30,"N/A")))</f>
        <v>0</v>
      </c>
      <c r="O30" s="65" t="n">
        <f aca="false">(COUNTIF('Inventory Data'!B30:T30,"PLOC"))/(19-(COUNTIF('Inventory Data'!B30:T30,"N/A")))</f>
        <v>0</v>
      </c>
      <c r="P30" s="65" t="n">
        <f aca="false">(COUNTIF('Inventory Data'!B30:T30,"PRAV"))/(19-(COUNTIF('Inventory Data'!B30:T30,"N/A")))</f>
        <v>0</v>
      </c>
      <c r="Q30" s="62" t="n">
        <f aca="false">(COUNTIF('Inventory Data'!B30:T30,"PRSE"))/(19-(COUNTIF('Inventory Data'!B30:T30,"N/A")))</f>
        <v>0</v>
      </c>
      <c r="R30" s="65" t="n">
        <f aca="false">(COUNTIF('Inventory Data'!B30:T30,"QUAL"))/(19-(COUNTIF('Inventory Data'!B30:T30,"N/A")))</f>
        <v>0.0909090909090909</v>
      </c>
      <c r="S30" s="62" t="n">
        <f aca="false">(COUNTIF('Inventory Data'!B30:T30,"QUCO"))/(19-(COUNTIF('Inventory Data'!B30:T30,"N/A")))</f>
        <v>0</v>
      </c>
      <c r="T30" s="65" t="n">
        <f aca="false">(COUNTIF('Inventory Data'!B30:T30,"QUMA2"))/(19-(COUNTIF('Inventory Data'!B30:T30,"N/A")))</f>
        <v>0</v>
      </c>
      <c r="U30" s="62" t="n">
        <f aca="false">(COUNTIF('Inventory Data'!B30:T30,"QUPH"))/(19-(COUNTIF('Inventory Data'!B30:T30,"N/A")))</f>
        <v>0</v>
      </c>
      <c r="V30" s="64" t="n">
        <f aca="false">(COUNTIF('Inventory Data'!B30:T30,"QUPR"))/(19-(COUNTIF('Inventory Data'!B30:T30,"N/A")))</f>
        <v>0</v>
      </c>
      <c r="W30" s="62" t="n">
        <f aca="false">(COUNTIF('Inventory Data'!B30:T30,"QURU"))/(19-(COUNTIF('Inventory Data'!B30:T30,"N/A")))</f>
        <v>0</v>
      </c>
      <c r="X30" s="62" t="n">
        <f aca="false">(COUNTIF('Inventory Data'!B30:T30,"QUVE"))/(19-(COUNTIF('Inventory Data'!B30:T30,"N/A")))</f>
        <v>0</v>
      </c>
      <c r="Y30" s="62" t="n">
        <f aca="false">(COUNTIF('Inventory Data'!B30:T30,"ROPS"))/(19-(COUNTIF('Inventory Data'!B30:T30,"N/A")))</f>
        <v>0</v>
      </c>
      <c r="Z30" s="65" t="n">
        <f aca="false">(COUNTIF('Inventory Data'!B30:T30,"SAAL"))/(19-(COUNTIF('Inventory Data'!B30:T30,"N/A")))</f>
        <v>0</v>
      </c>
      <c r="AA30" s="65" t="n">
        <f aca="false">(COUNTIF('Inventory Data'!B30:T30,"ZDEAD"))/(19-(COUNTIF('Inventory Data'!B30:T30,"N/A")))</f>
        <v>0.181818181818182</v>
      </c>
      <c r="AB30" s="62" t="n">
        <f aca="false">SUM(B30:AA30)</f>
        <v>1</v>
      </c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62"/>
      <c r="BR30" s="62"/>
      <c r="BS30" s="62"/>
      <c r="BT30" s="62"/>
      <c r="BU30" s="62"/>
      <c r="BV30" s="62"/>
      <c r="BW30" s="62"/>
      <c r="BX30" s="62"/>
    </row>
    <row r="31" customFormat="false" ht="12.75" hidden="false" customHeight="false" outlineLevel="0" collapsed="false">
      <c r="A31" s="61" t="s">
        <v>187</v>
      </c>
      <c r="B31" s="65" t="n">
        <f aca="false">(COUNTIF('Inventory Data'!B31:T31,"ACRU"))/(19-(COUNTIF('Inventory Data'!B31:T31,"N/A")))</f>
        <v>0</v>
      </c>
      <c r="C31" s="65" t="n">
        <f aca="false">(COUNTIF('Inventory Data'!B31:T31,"CACO"))/(19-(COUNTIF('Inventory Data'!B31:T31,"N/A")))</f>
        <v>0.0769230769230769</v>
      </c>
      <c r="D31" s="65" t="n">
        <f aca="false">(COUNTIF('Inventory Data'!B31:T31,"CAGL"))/(19-(COUNTIF('Inventory Data'!B31:T31,"N/A")))</f>
        <v>0</v>
      </c>
      <c r="E31" s="62" t="n">
        <f aca="false">(COUNTIF('Inventory Data'!B31:T31,"CATO"))/(19-(COUNTIF('Inventory Data'!B31:T31,"N/A")))</f>
        <v>0</v>
      </c>
      <c r="F31" s="62" t="n">
        <f aca="false">(COUNTIF('Inventory Data'!B31:T31,"COFL"))/(19-(COUNTIF('Inventory Data'!B31:T31,"N/A")))</f>
        <v>0</v>
      </c>
      <c r="G31" s="63" t="n">
        <f aca="false">(COUNTIF('Inventory Data'!B31:T31,"FAGR"))/(19-(COUNTIF('Inventory Data'!B31:T31,"N/A")))</f>
        <v>0.0769230769230769</v>
      </c>
      <c r="H31" s="63" t="n">
        <f aca="false">(COUNTIF('Inventory Data'!B31:T31,"FRAM"))/(19-(COUNTIF('Inventory Data'!B31:T31,"N/A")))</f>
        <v>0</v>
      </c>
      <c r="I31" s="63" t="n">
        <f aca="false">(COUNTIF('Inventory Data'!B31:T31,"FRPE"))/(19-(COUNTIF('Inventory Data'!B31:T31,"N/A")))</f>
        <v>0</v>
      </c>
      <c r="J31" s="63" t="n">
        <f aca="false">(COUNTIF('Inventory Data'!B31:T31,"LITU"))/(19-(COUNTIF('Inventory Data'!B31:T31,"N/A")))</f>
        <v>0.0769230769230769</v>
      </c>
      <c r="K31" s="63" t="n">
        <f aca="false">(COUNTIF('Inventory Data'!B31:T31,"MOAL"))/(19-(COUNTIF('Inventory Data'!B31:T31,"N/A")))</f>
        <v>0</v>
      </c>
      <c r="L31" s="62" t="n">
        <f aca="false">(COUNTIF('Inventory Data'!B31:T31,"MORU"))/(19-(COUNTIF('Inventory Data'!B31:T31,"N/A")))</f>
        <v>0</v>
      </c>
      <c r="M31" s="62" t="n">
        <f aca="false">(COUNTIF('Inventory Data'!B31:T31,"NYSY"))/(19-(COUNTIF('Inventory Data'!B31:T31,"N/A")))</f>
        <v>0.384615384615385</v>
      </c>
      <c r="N31" s="65" t="n">
        <f aca="false">(COUNTIF('Inventory Data'!B31:T31,"PATO"))/(19-(COUNTIF('Inventory Data'!B31:T31,"N/A")))</f>
        <v>0</v>
      </c>
      <c r="O31" s="65" t="n">
        <f aca="false">(COUNTIF('Inventory Data'!B31:T31,"PLOC"))/(19-(COUNTIF('Inventory Data'!B31:T31,"N/A")))</f>
        <v>0</v>
      </c>
      <c r="P31" s="65" t="n">
        <f aca="false">(COUNTIF('Inventory Data'!B31:T31,"PRAV"))/(19-(COUNTIF('Inventory Data'!B31:T31,"N/A")))</f>
        <v>0</v>
      </c>
      <c r="Q31" s="62" t="n">
        <f aca="false">(COUNTIF('Inventory Data'!B31:T31,"PRSE"))/(19-(COUNTIF('Inventory Data'!B31:T31,"N/A")))</f>
        <v>0</v>
      </c>
      <c r="R31" s="65" t="n">
        <f aca="false">(COUNTIF('Inventory Data'!B31:T31,"QUAL"))/(19-(COUNTIF('Inventory Data'!B31:T31,"N/A")))</f>
        <v>0.0769230769230769</v>
      </c>
      <c r="S31" s="62" t="n">
        <f aca="false">(COUNTIF('Inventory Data'!B31:T31,"QUCO"))/(19-(COUNTIF('Inventory Data'!B31:T31,"N/A")))</f>
        <v>0</v>
      </c>
      <c r="T31" s="65" t="n">
        <f aca="false">(COUNTIF('Inventory Data'!B31:T31,"QUMA2"))/(19-(COUNTIF('Inventory Data'!B31:T31,"N/A")))</f>
        <v>0</v>
      </c>
      <c r="U31" s="62" t="n">
        <f aca="false">(COUNTIF('Inventory Data'!B31:T31,"QUPH"))/(19-(COUNTIF('Inventory Data'!B31:T31,"N/A")))</f>
        <v>0</v>
      </c>
      <c r="V31" s="64" t="n">
        <f aca="false">(COUNTIF('Inventory Data'!B31:T31,"QUPR"))/(19-(COUNTIF('Inventory Data'!B31:T31,"N/A")))</f>
        <v>0</v>
      </c>
      <c r="W31" s="62" t="n">
        <f aca="false">(COUNTIF('Inventory Data'!B31:T31,"QURU"))/(19-(COUNTIF('Inventory Data'!B31:T31,"N/A")))</f>
        <v>0.307692307692308</v>
      </c>
      <c r="X31" s="62" t="n">
        <f aca="false">(COUNTIF('Inventory Data'!B31:T31,"QUVE"))/(19-(COUNTIF('Inventory Data'!B31:T31,"N/A")))</f>
        <v>0</v>
      </c>
      <c r="Y31" s="62" t="n">
        <f aca="false">(COUNTIF('Inventory Data'!B31:T31,"ROPS"))/(19-(COUNTIF('Inventory Data'!B31:T31,"N/A")))</f>
        <v>0</v>
      </c>
      <c r="Z31" s="65" t="n">
        <f aca="false">(COUNTIF('Inventory Data'!B31:T31,"SAAL"))/(19-(COUNTIF('Inventory Data'!B31:T31,"N/A")))</f>
        <v>0</v>
      </c>
      <c r="AA31" s="65" t="n">
        <f aca="false">(COUNTIF('Inventory Data'!B31:T31,"ZDEAD"))/(19-(COUNTIF('Inventory Data'!B31:T31,"N/A")))</f>
        <v>0</v>
      </c>
      <c r="AB31" s="62" t="n">
        <f aca="false">SUM(B31:AA31)</f>
        <v>1</v>
      </c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62"/>
      <c r="BR31" s="62"/>
      <c r="BS31" s="62"/>
      <c r="BT31" s="62"/>
      <c r="BU31" s="62"/>
      <c r="BV31" s="62"/>
      <c r="BW31" s="62"/>
      <c r="BX31" s="62"/>
    </row>
    <row r="32" customFormat="false" ht="12.75" hidden="false" customHeight="false" outlineLevel="0" collapsed="false">
      <c r="A32" s="66" t="s">
        <v>191</v>
      </c>
      <c r="B32" s="65" t="n">
        <v>0</v>
      </c>
      <c r="C32" s="65" t="n">
        <v>0</v>
      </c>
      <c r="D32" s="65" t="n">
        <v>0</v>
      </c>
      <c r="E32" s="65" t="n">
        <v>0</v>
      </c>
      <c r="F32" s="62" t="n">
        <v>0</v>
      </c>
      <c r="G32" s="65" t="n">
        <v>0</v>
      </c>
      <c r="H32" s="65" t="n">
        <v>0</v>
      </c>
      <c r="I32" s="65" t="n">
        <v>0</v>
      </c>
      <c r="J32" s="65" t="n">
        <v>0</v>
      </c>
      <c r="K32" s="65" t="n">
        <v>0</v>
      </c>
      <c r="L32" s="65" t="n">
        <v>0</v>
      </c>
      <c r="M32" s="65" t="n">
        <v>0</v>
      </c>
      <c r="N32" s="65" t="n">
        <v>0</v>
      </c>
      <c r="O32" s="65" t="n">
        <v>0</v>
      </c>
      <c r="P32" s="65" t="n">
        <v>0</v>
      </c>
      <c r="Q32" s="65" t="n">
        <v>0</v>
      </c>
      <c r="R32" s="65" t="n">
        <v>0</v>
      </c>
      <c r="S32" s="65" t="n">
        <v>0</v>
      </c>
      <c r="T32" s="65" t="n">
        <v>0</v>
      </c>
      <c r="U32" s="65" t="n">
        <v>0</v>
      </c>
      <c r="V32" s="65" t="n">
        <v>0</v>
      </c>
      <c r="W32" s="62" t="n">
        <v>0</v>
      </c>
      <c r="X32" s="65" t="n">
        <v>0</v>
      </c>
      <c r="Y32" s="65" t="n">
        <v>0</v>
      </c>
      <c r="Z32" s="65" t="n">
        <v>0</v>
      </c>
      <c r="AA32" s="65" t="n">
        <v>0</v>
      </c>
      <c r="AB32" s="62" t="n">
        <v>0</v>
      </c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</row>
    <row r="33" customFormat="false" ht="12.75" hidden="false" customHeight="false" outlineLevel="0" collapsed="false">
      <c r="A33" s="66" t="s">
        <v>193</v>
      </c>
      <c r="B33" s="65" t="n">
        <v>0</v>
      </c>
      <c r="C33" s="65" t="n">
        <v>0</v>
      </c>
      <c r="D33" s="65" t="n">
        <v>0</v>
      </c>
      <c r="E33" s="65" t="n">
        <v>0</v>
      </c>
      <c r="F33" s="62" t="n">
        <v>0</v>
      </c>
      <c r="G33" s="65" t="n">
        <v>0</v>
      </c>
      <c r="H33" s="65" t="n">
        <v>0</v>
      </c>
      <c r="I33" s="65" t="n">
        <v>0</v>
      </c>
      <c r="J33" s="65" t="n">
        <v>0</v>
      </c>
      <c r="K33" s="65" t="n">
        <v>0</v>
      </c>
      <c r="L33" s="65" t="n">
        <v>0</v>
      </c>
      <c r="M33" s="65" t="n">
        <v>0</v>
      </c>
      <c r="N33" s="65" t="n">
        <v>0</v>
      </c>
      <c r="O33" s="65" t="n">
        <v>0</v>
      </c>
      <c r="P33" s="65" t="n">
        <v>0</v>
      </c>
      <c r="Q33" s="65" t="n">
        <v>0</v>
      </c>
      <c r="R33" s="65" t="n">
        <v>0</v>
      </c>
      <c r="S33" s="65" t="n">
        <v>0</v>
      </c>
      <c r="T33" s="65" t="n">
        <v>0</v>
      </c>
      <c r="U33" s="65" t="n">
        <v>0</v>
      </c>
      <c r="V33" s="65" t="n">
        <v>0</v>
      </c>
      <c r="W33" s="62" t="n">
        <v>0</v>
      </c>
      <c r="X33" s="65" t="n">
        <v>0</v>
      </c>
      <c r="Y33" s="65" t="n">
        <v>0</v>
      </c>
      <c r="Z33" s="65" t="n">
        <v>0</v>
      </c>
      <c r="AA33" s="65" t="n">
        <v>0</v>
      </c>
      <c r="AB33" s="62" t="n">
        <v>0</v>
      </c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</row>
    <row r="34" customFormat="false" ht="12.75" hidden="false" customHeight="false" outlineLevel="0" collapsed="false">
      <c r="A34" s="66" t="s">
        <v>195</v>
      </c>
      <c r="B34" s="65" t="n">
        <v>0</v>
      </c>
      <c r="C34" s="65" t="n">
        <v>0</v>
      </c>
      <c r="D34" s="65" t="n">
        <v>0</v>
      </c>
      <c r="E34" s="65" t="n">
        <v>0</v>
      </c>
      <c r="F34" s="62" t="n">
        <v>0</v>
      </c>
      <c r="G34" s="65" t="n">
        <v>0</v>
      </c>
      <c r="H34" s="65" t="n">
        <v>0</v>
      </c>
      <c r="I34" s="65" t="n">
        <v>0</v>
      </c>
      <c r="J34" s="65" t="n">
        <v>0</v>
      </c>
      <c r="K34" s="65" t="n">
        <v>0</v>
      </c>
      <c r="L34" s="65" t="n">
        <v>0</v>
      </c>
      <c r="M34" s="65" t="n">
        <v>0</v>
      </c>
      <c r="N34" s="65" t="n">
        <v>0</v>
      </c>
      <c r="O34" s="65" t="n">
        <v>0</v>
      </c>
      <c r="P34" s="65" t="n">
        <v>0</v>
      </c>
      <c r="Q34" s="65" t="n">
        <v>0</v>
      </c>
      <c r="R34" s="65" t="n">
        <v>0</v>
      </c>
      <c r="S34" s="65" t="n">
        <v>0</v>
      </c>
      <c r="T34" s="65" t="n">
        <v>0</v>
      </c>
      <c r="U34" s="65" t="n">
        <v>0</v>
      </c>
      <c r="V34" s="65" t="n">
        <v>0</v>
      </c>
      <c r="W34" s="62" t="n">
        <v>0</v>
      </c>
      <c r="X34" s="65" t="n">
        <v>0</v>
      </c>
      <c r="Y34" s="65" t="n">
        <v>0</v>
      </c>
      <c r="Z34" s="65" t="n">
        <v>0</v>
      </c>
      <c r="AA34" s="65" t="n">
        <v>0</v>
      </c>
      <c r="AB34" s="62" t="n">
        <v>0</v>
      </c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</row>
    <row r="35" customFormat="false" ht="12.75" hidden="false" customHeight="false" outlineLevel="0" collapsed="false">
      <c r="A35" s="61" t="s">
        <v>197</v>
      </c>
      <c r="B35" s="65" t="n">
        <f aca="false">(COUNTIF('Inventory Data'!B35:T35,"ACRU"))/(19-(COUNTIF('Inventory Data'!B35:T35,"N/A")))</f>
        <v>0</v>
      </c>
      <c r="C35" s="65" t="n">
        <f aca="false">(COUNTIF('Inventory Data'!B35:T35,"CACO"))/(19-(COUNTIF('Inventory Data'!B35:T35,"N/A")))</f>
        <v>0</v>
      </c>
      <c r="D35" s="65" t="n">
        <f aca="false">(COUNTIF('Inventory Data'!B35:T35,"CAGL"))/(19-(COUNTIF('Inventory Data'!B35:T35,"N/A")))</f>
        <v>0</v>
      </c>
      <c r="E35" s="62" t="n">
        <f aca="false">(COUNTIF('Inventory Data'!B35:T35,"CATO"))/(19-(COUNTIF('Inventory Data'!B35:T35,"N/A")))</f>
        <v>0</v>
      </c>
      <c r="F35" s="62" t="n">
        <f aca="false">(COUNTIF('Inventory Data'!B35:T35,"COFL"))/(19-(COUNTIF('Inventory Data'!B35:T35,"N/A")))</f>
        <v>0</v>
      </c>
      <c r="G35" s="63" t="n">
        <f aca="false">(COUNTIF('Inventory Data'!B35:T35,"FAGR"))/(19-(COUNTIF('Inventory Data'!B35:T35,"N/A")))</f>
        <v>0.111111111111111</v>
      </c>
      <c r="H35" s="63" t="n">
        <f aca="false">(COUNTIF('Inventory Data'!B35:T35,"FRAM"))/(19-(COUNTIF('Inventory Data'!B35:T35,"N/A")))</f>
        <v>0</v>
      </c>
      <c r="I35" s="63" t="n">
        <f aca="false">(COUNTIF('Inventory Data'!B35:T35,"FRPE"))/(19-(COUNTIF('Inventory Data'!B35:T35,"N/A")))</f>
        <v>0</v>
      </c>
      <c r="J35" s="63" t="n">
        <f aca="false">(COUNTIF('Inventory Data'!B35:T35,"LITU"))/(19-(COUNTIF('Inventory Data'!B35:T35,"N/A")))</f>
        <v>0.111111111111111</v>
      </c>
      <c r="K35" s="63" t="n">
        <f aca="false">(COUNTIF('Inventory Data'!B35:T35,"MOAL"))/(19-(COUNTIF('Inventory Data'!B35:T35,"N/A")))</f>
        <v>0</v>
      </c>
      <c r="L35" s="62" t="n">
        <f aca="false">(COUNTIF('Inventory Data'!B35:T35,"MORU"))/(19-(COUNTIF('Inventory Data'!B35:T35,"N/A")))</f>
        <v>0</v>
      </c>
      <c r="M35" s="62" t="n">
        <f aca="false">(COUNTIF('Inventory Data'!B35:T35,"NYSY"))/(19-(COUNTIF('Inventory Data'!B35:T35,"N/A")))</f>
        <v>0</v>
      </c>
      <c r="N35" s="65" t="n">
        <f aca="false">(COUNTIF('Inventory Data'!B35:T35,"PATO"))/(19-(COUNTIF('Inventory Data'!B35:T35,"N/A")))</f>
        <v>0</v>
      </c>
      <c r="O35" s="65" t="n">
        <f aca="false">(COUNTIF('Inventory Data'!B35:T35,"PLOC"))/(19-(COUNTIF('Inventory Data'!B35:T35,"N/A")))</f>
        <v>0</v>
      </c>
      <c r="P35" s="65" t="n">
        <f aca="false">(COUNTIF('Inventory Data'!B35:T35,"PRAV"))/(19-(COUNTIF('Inventory Data'!B35:T35,"N/A")))</f>
        <v>0</v>
      </c>
      <c r="Q35" s="62" t="n">
        <f aca="false">(COUNTIF('Inventory Data'!B35:T35,"PRSE"))/(19-(COUNTIF('Inventory Data'!B35:T35,"N/A")))</f>
        <v>0</v>
      </c>
      <c r="R35" s="65" t="n">
        <f aca="false">(COUNTIF('Inventory Data'!B35:T35,"QUAL"))/(19-(COUNTIF('Inventory Data'!B35:T35,"N/A")))</f>
        <v>0</v>
      </c>
      <c r="S35" s="62" t="n">
        <f aca="false">(COUNTIF('Inventory Data'!B35:T35,"QUCO"))/(19-(COUNTIF('Inventory Data'!B35:T35,"N/A")))</f>
        <v>0.111111111111111</v>
      </c>
      <c r="T35" s="65" t="n">
        <f aca="false">(COUNTIF('Inventory Data'!B35:T35,"QUMA2"))/(19-(COUNTIF('Inventory Data'!B35:T35,"N/A")))</f>
        <v>0</v>
      </c>
      <c r="U35" s="62" t="n">
        <f aca="false">(COUNTIF('Inventory Data'!B35:T35,"QUPH"))/(19-(COUNTIF('Inventory Data'!B35:T35,"N/A")))</f>
        <v>0</v>
      </c>
      <c r="V35" s="64" t="n">
        <f aca="false">(COUNTIF('Inventory Data'!B35:T35,"QUPR"))/(19-(COUNTIF('Inventory Data'!B35:T35,"N/A")))</f>
        <v>0.111111111111111</v>
      </c>
      <c r="W35" s="62" t="n">
        <f aca="false">(COUNTIF('Inventory Data'!B35:T35,"QURU"))/(19-(COUNTIF('Inventory Data'!B35:T35,"N/A")))</f>
        <v>0.333333333333333</v>
      </c>
      <c r="X35" s="62" t="n">
        <f aca="false">(COUNTIF('Inventory Data'!B35:T35,"QUVE"))/(19-(COUNTIF('Inventory Data'!B35:T35,"N/A")))</f>
        <v>0.222222222222222</v>
      </c>
      <c r="Y35" s="62" t="n">
        <f aca="false">(COUNTIF('Inventory Data'!B35:T35,"ROPS"))/(19-(COUNTIF('Inventory Data'!B35:T35,"N/A")))</f>
        <v>0</v>
      </c>
      <c r="Z35" s="65" t="n">
        <f aca="false">(COUNTIF('Inventory Data'!B35:T35,"SAAL"))/(19-(COUNTIF('Inventory Data'!B35:T35,"N/A")))</f>
        <v>0</v>
      </c>
      <c r="AA35" s="65" t="n">
        <f aca="false">(COUNTIF('Inventory Data'!B35:T35,"ZDEAD"))/(19-(COUNTIF('Inventory Data'!B35:T35,"N/A")))</f>
        <v>0</v>
      </c>
      <c r="AB35" s="62" t="n">
        <f aca="false">SUM(B35:AA35)</f>
        <v>1</v>
      </c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62"/>
      <c r="BR35" s="62"/>
      <c r="BS35" s="62"/>
      <c r="BT35" s="62"/>
      <c r="BU35" s="62"/>
      <c r="BV35" s="62"/>
      <c r="BW35" s="62"/>
      <c r="BX35" s="62"/>
    </row>
    <row r="36" customFormat="false" ht="12.75" hidden="false" customHeight="false" outlineLevel="0" collapsed="false">
      <c r="A36" s="61" t="s">
        <v>201</v>
      </c>
      <c r="B36" s="65" t="n">
        <f aca="false">(COUNTIF('Inventory Data'!B36:T36,"ACRU"))/(19-(COUNTIF('Inventory Data'!B36:T36,"N/A")))</f>
        <v>0</v>
      </c>
      <c r="C36" s="65" t="n">
        <f aca="false">(COUNTIF('Inventory Data'!B36:T36,"CACO"))/(19-(COUNTIF('Inventory Data'!B36:T36,"N/A")))</f>
        <v>0</v>
      </c>
      <c r="D36" s="65" t="n">
        <f aca="false">(COUNTIF('Inventory Data'!B36:T36,"CAGL"))/(19-(COUNTIF('Inventory Data'!B36:T36,"N/A")))</f>
        <v>0</v>
      </c>
      <c r="E36" s="62" t="n">
        <f aca="false">(COUNTIF('Inventory Data'!B36:T36,"CATO"))/(19-(COUNTIF('Inventory Data'!B36:T36,"N/A")))</f>
        <v>0</v>
      </c>
      <c r="F36" s="62" t="n">
        <f aca="false">(COUNTIF('Inventory Data'!B36:T36,"COFL"))/(19-(COUNTIF('Inventory Data'!B36:T36,"N/A")))</f>
        <v>0</v>
      </c>
      <c r="G36" s="63" t="n">
        <f aca="false">(COUNTIF('Inventory Data'!B36:T36,"FAGR"))/(19-(COUNTIF('Inventory Data'!B36:T36,"N/A")))</f>
        <v>0.1</v>
      </c>
      <c r="H36" s="63" t="n">
        <f aca="false">(COUNTIF('Inventory Data'!B36:T36,"FRAM"))/(19-(COUNTIF('Inventory Data'!B36:T36,"N/A")))</f>
        <v>0</v>
      </c>
      <c r="I36" s="63" t="n">
        <f aca="false">(COUNTIF('Inventory Data'!B36:T36,"FRPE"))/(19-(COUNTIF('Inventory Data'!B36:T36,"N/A")))</f>
        <v>0</v>
      </c>
      <c r="J36" s="63" t="n">
        <f aca="false">(COUNTIF('Inventory Data'!B36:T36,"LITU"))/(19-(COUNTIF('Inventory Data'!B36:T36,"N/A")))</f>
        <v>0.1</v>
      </c>
      <c r="K36" s="63" t="n">
        <f aca="false">(COUNTIF('Inventory Data'!B36:T36,"MOAL"))/(19-(COUNTIF('Inventory Data'!B36:T36,"N/A")))</f>
        <v>0</v>
      </c>
      <c r="L36" s="62" t="n">
        <f aca="false">(COUNTIF('Inventory Data'!B36:T36,"MORU"))/(19-(COUNTIF('Inventory Data'!B36:T36,"N/A")))</f>
        <v>0</v>
      </c>
      <c r="M36" s="62" t="n">
        <f aca="false">(COUNTIF('Inventory Data'!B36:T36,"NYSY"))/(19-(COUNTIF('Inventory Data'!B36:T36,"N/A")))</f>
        <v>0.1</v>
      </c>
      <c r="N36" s="65" t="n">
        <f aca="false">(COUNTIF('Inventory Data'!B36:T36,"PATO"))/(19-(COUNTIF('Inventory Data'!B36:T36,"N/A")))</f>
        <v>0</v>
      </c>
      <c r="O36" s="65" t="n">
        <f aca="false">(COUNTIF('Inventory Data'!B36:T36,"PLOC"))/(19-(COUNTIF('Inventory Data'!B36:T36,"N/A")))</f>
        <v>0</v>
      </c>
      <c r="P36" s="65" t="n">
        <f aca="false">(COUNTIF('Inventory Data'!B36:T36,"PRAV"))/(19-(COUNTIF('Inventory Data'!B36:T36,"N/A")))</f>
        <v>0</v>
      </c>
      <c r="Q36" s="62" t="n">
        <f aca="false">(COUNTIF('Inventory Data'!B36:T36,"PRSE"))/(19-(COUNTIF('Inventory Data'!B36:T36,"N/A")))</f>
        <v>0</v>
      </c>
      <c r="R36" s="65" t="n">
        <f aca="false">(COUNTIF('Inventory Data'!B36:T36,"QUAL"))/(19-(COUNTIF('Inventory Data'!B36:T36,"N/A")))</f>
        <v>0.1</v>
      </c>
      <c r="S36" s="62" t="n">
        <f aca="false">(COUNTIF('Inventory Data'!B36:T36,"QUCO"))/(19-(COUNTIF('Inventory Data'!B36:T36,"N/A")))</f>
        <v>0</v>
      </c>
      <c r="T36" s="65" t="n">
        <f aca="false">(COUNTIF('Inventory Data'!B36:T36,"QUMA2"))/(19-(COUNTIF('Inventory Data'!B36:T36,"N/A")))</f>
        <v>0</v>
      </c>
      <c r="U36" s="62" t="n">
        <f aca="false">(COUNTIF('Inventory Data'!B36:T36,"QUPH"))/(19-(COUNTIF('Inventory Data'!B36:T36,"N/A")))</f>
        <v>0</v>
      </c>
      <c r="V36" s="64" t="n">
        <f aca="false">(COUNTIF('Inventory Data'!B36:T36,"QUPR"))/(19-(COUNTIF('Inventory Data'!B36:T36,"N/A")))</f>
        <v>0.1</v>
      </c>
      <c r="W36" s="62" t="n">
        <f aca="false">(COUNTIF('Inventory Data'!B36:T36,"QURU"))/(19-(COUNTIF('Inventory Data'!B36:T36,"N/A")))</f>
        <v>0.3</v>
      </c>
      <c r="X36" s="62" t="n">
        <f aca="false">(COUNTIF('Inventory Data'!B36:T36,"QUVE"))/(19-(COUNTIF('Inventory Data'!B36:T36,"N/A")))</f>
        <v>0.1</v>
      </c>
      <c r="Y36" s="62" t="n">
        <f aca="false">(COUNTIF('Inventory Data'!B36:T36,"ROPS"))/(19-(COUNTIF('Inventory Data'!B36:T36,"N/A")))</f>
        <v>0</v>
      </c>
      <c r="Z36" s="65" t="n">
        <f aca="false">(COUNTIF('Inventory Data'!B36:T36,"SAAL"))/(19-(COUNTIF('Inventory Data'!B36:T36,"N/A")))</f>
        <v>0</v>
      </c>
      <c r="AA36" s="65" t="n">
        <f aca="false">(COUNTIF('Inventory Data'!B36:T36,"ZDEAD"))/(19-(COUNTIF('Inventory Data'!B36:T36,"N/A")))</f>
        <v>0.1</v>
      </c>
      <c r="AB36" s="62" t="n">
        <f aca="false">SUM(B36:AA36)</f>
        <v>1</v>
      </c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62"/>
      <c r="BR36" s="62"/>
      <c r="BS36" s="62"/>
      <c r="BT36" s="62"/>
      <c r="BU36" s="62"/>
      <c r="BV36" s="62"/>
      <c r="BW36" s="62"/>
      <c r="BX36" s="62"/>
    </row>
    <row r="37" customFormat="false" ht="12.75" hidden="false" customHeight="false" outlineLevel="0" collapsed="false">
      <c r="A37" s="66" t="s">
        <v>204</v>
      </c>
      <c r="B37" s="65" t="n">
        <v>0</v>
      </c>
      <c r="C37" s="65" t="n">
        <v>0</v>
      </c>
      <c r="D37" s="65" t="n">
        <v>0</v>
      </c>
      <c r="E37" s="65" t="n">
        <v>0</v>
      </c>
      <c r="F37" s="62" t="n">
        <v>0</v>
      </c>
      <c r="G37" s="65" t="n">
        <v>0</v>
      </c>
      <c r="H37" s="65" t="n">
        <v>0</v>
      </c>
      <c r="I37" s="65" t="n">
        <v>0</v>
      </c>
      <c r="J37" s="65" t="n">
        <v>0</v>
      </c>
      <c r="K37" s="65" t="n">
        <v>0</v>
      </c>
      <c r="L37" s="65" t="n">
        <v>0</v>
      </c>
      <c r="M37" s="65" t="n">
        <v>0</v>
      </c>
      <c r="N37" s="65" t="n">
        <v>0</v>
      </c>
      <c r="O37" s="65" t="n">
        <v>0</v>
      </c>
      <c r="P37" s="65" t="n">
        <v>0</v>
      </c>
      <c r="Q37" s="65" t="n">
        <v>0</v>
      </c>
      <c r="R37" s="65" t="n">
        <v>0</v>
      </c>
      <c r="S37" s="65" t="n">
        <v>0</v>
      </c>
      <c r="T37" s="65" t="n">
        <v>0</v>
      </c>
      <c r="U37" s="65" t="n">
        <v>0</v>
      </c>
      <c r="V37" s="65" t="n">
        <v>0</v>
      </c>
      <c r="W37" s="62" t="n">
        <v>0</v>
      </c>
      <c r="X37" s="65" t="n">
        <v>0</v>
      </c>
      <c r="Y37" s="65" t="n">
        <v>0</v>
      </c>
      <c r="Z37" s="65" t="n">
        <v>0</v>
      </c>
      <c r="AA37" s="65" t="n">
        <v>0</v>
      </c>
      <c r="AB37" s="62" t="n">
        <v>0</v>
      </c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</row>
    <row r="38" customFormat="false" ht="12.75" hidden="false" customHeight="false" outlineLevel="0" collapsed="false">
      <c r="A38" s="66" t="s">
        <v>207</v>
      </c>
      <c r="B38" s="65" t="n">
        <v>0</v>
      </c>
      <c r="C38" s="65" t="n">
        <v>0</v>
      </c>
      <c r="D38" s="65" t="n">
        <v>0</v>
      </c>
      <c r="E38" s="65" t="n">
        <v>0</v>
      </c>
      <c r="F38" s="62" t="n">
        <v>0</v>
      </c>
      <c r="G38" s="65" t="n">
        <v>0</v>
      </c>
      <c r="H38" s="65" t="n">
        <v>0</v>
      </c>
      <c r="I38" s="65" t="n">
        <v>0</v>
      </c>
      <c r="J38" s="65" t="n">
        <v>0</v>
      </c>
      <c r="K38" s="65" t="n">
        <v>0</v>
      </c>
      <c r="L38" s="65" t="n">
        <v>0</v>
      </c>
      <c r="M38" s="65" t="n">
        <v>0</v>
      </c>
      <c r="N38" s="65" t="n">
        <v>0</v>
      </c>
      <c r="O38" s="65" t="n">
        <v>0</v>
      </c>
      <c r="P38" s="65" t="n">
        <v>0</v>
      </c>
      <c r="Q38" s="65" t="n">
        <v>0</v>
      </c>
      <c r="R38" s="65" t="n">
        <v>0</v>
      </c>
      <c r="S38" s="65" t="n">
        <v>0</v>
      </c>
      <c r="T38" s="65" t="n">
        <v>0</v>
      </c>
      <c r="U38" s="65" t="n">
        <v>0</v>
      </c>
      <c r="V38" s="65" t="n">
        <v>0</v>
      </c>
      <c r="W38" s="62" t="n">
        <v>0</v>
      </c>
      <c r="X38" s="65" t="n">
        <v>0</v>
      </c>
      <c r="Y38" s="65" t="n">
        <v>0</v>
      </c>
      <c r="Z38" s="65" t="n">
        <v>0</v>
      </c>
      <c r="AA38" s="65" t="n">
        <v>0</v>
      </c>
      <c r="AB38" s="62" t="n">
        <v>0</v>
      </c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</row>
    <row r="39" customFormat="false" ht="12.75" hidden="false" customHeight="false" outlineLevel="0" collapsed="false">
      <c r="A39" s="61" t="s">
        <v>209</v>
      </c>
      <c r="B39" s="65" t="n">
        <f aca="false">(COUNTIF('Inventory Data'!B39:T39,"ACRU"))/(19-(COUNTIF('Inventory Data'!B39:T39,"N/A")))</f>
        <v>0.0769230769230769</v>
      </c>
      <c r="C39" s="65" t="n">
        <f aca="false">(COUNTIF('Inventory Data'!B39:T39,"CACO"))/(19-(COUNTIF('Inventory Data'!B39:T39,"N/A")))</f>
        <v>0</v>
      </c>
      <c r="D39" s="65" t="n">
        <f aca="false">(COUNTIF('Inventory Data'!B39:T39,"CAGL"))/(19-(COUNTIF('Inventory Data'!B39:T39,"N/A")))</f>
        <v>0</v>
      </c>
      <c r="E39" s="62" t="n">
        <f aca="false">(COUNTIF('Inventory Data'!B39:T39,"CATO"))/(19-(COUNTIF('Inventory Data'!B39:T39,"N/A")))</f>
        <v>0</v>
      </c>
      <c r="F39" s="62" t="n">
        <f aca="false">(COUNTIF('Inventory Data'!B39:T39,"COFL"))/(19-(COUNTIF('Inventory Data'!B39:T39,"N/A")))</f>
        <v>0</v>
      </c>
      <c r="G39" s="63" t="n">
        <f aca="false">(COUNTIF('Inventory Data'!B39:T39,"FAGR"))/(19-(COUNTIF('Inventory Data'!B39:T39,"N/A")))</f>
        <v>0</v>
      </c>
      <c r="H39" s="63" t="n">
        <f aca="false">(COUNTIF('Inventory Data'!B39:T39,"FRAM"))/(19-(COUNTIF('Inventory Data'!B39:T39,"N/A")))</f>
        <v>0.0769230769230769</v>
      </c>
      <c r="I39" s="63" t="n">
        <f aca="false">(COUNTIF('Inventory Data'!B39:T39,"FRPE"))/(19-(COUNTIF('Inventory Data'!B39:T39,"N/A")))</f>
        <v>0</v>
      </c>
      <c r="J39" s="63" t="n">
        <f aca="false">(COUNTIF('Inventory Data'!B39:T39,"LITU"))/(19-(COUNTIF('Inventory Data'!B39:T39,"N/A")))</f>
        <v>0.0769230769230769</v>
      </c>
      <c r="K39" s="63" t="n">
        <f aca="false">(COUNTIF('Inventory Data'!B39:T39,"MOAL"))/(19-(COUNTIF('Inventory Data'!B39:T39,"N/A")))</f>
        <v>0</v>
      </c>
      <c r="L39" s="62" t="n">
        <f aca="false">(COUNTIF('Inventory Data'!B39:T39,"MORU"))/(19-(COUNTIF('Inventory Data'!B39:T39,"N/A")))</f>
        <v>0</v>
      </c>
      <c r="M39" s="62" t="n">
        <f aca="false">(COUNTIF('Inventory Data'!B39:T39,"NYSY"))/(19-(COUNTIF('Inventory Data'!B39:T39,"N/A")))</f>
        <v>0.153846153846154</v>
      </c>
      <c r="N39" s="65" t="n">
        <f aca="false">(COUNTIF('Inventory Data'!B39:T39,"PATO"))/(19-(COUNTIF('Inventory Data'!B39:T39,"N/A")))</f>
        <v>0</v>
      </c>
      <c r="O39" s="65" t="n">
        <f aca="false">(COUNTIF('Inventory Data'!B39:T39,"PLOC"))/(19-(COUNTIF('Inventory Data'!B39:T39,"N/A")))</f>
        <v>0</v>
      </c>
      <c r="P39" s="65" t="n">
        <f aca="false">(COUNTIF('Inventory Data'!B39:T39,"PRAV"))/(19-(COUNTIF('Inventory Data'!B39:T39,"N/A")))</f>
        <v>0</v>
      </c>
      <c r="Q39" s="62" t="n">
        <f aca="false">(COUNTIF('Inventory Data'!B39:T39,"PRSE"))/(19-(COUNTIF('Inventory Data'!B39:T39,"N/A")))</f>
        <v>0.0769230769230769</v>
      </c>
      <c r="R39" s="65" t="n">
        <f aca="false">(COUNTIF('Inventory Data'!B39:T39,"QUAL"))/(19-(COUNTIF('Inventory Data'!B39:T39,"N/A")))</f>
        <v>0.307692307692308</v>
      </c>
      <c r="S39" s="62" t="n">
        <f aca="false">(COUNTIF('Inventory Data'!B39:T39,"QUCO"))/(19-(COUNTIF('Inventory Data'!B39:T39,"N/A")))</f>
        <v>0</v>
      </c>
      <c r="T39" s="65" t="n">
        <f aca="false">(COUNTIF('Inventory Data'!B39:T39,"QUMA2"))/(19-(COUNTIF('Inventory Data'!B39:T39,"N/A")))</f>
        <v>0</v>
      </c>
      <c r="U39" s="62" t="n">
        <f aca="false">(COUNTIF('Inventory Data'!B39:T39,"QUPH"))/(19-(COUNTIF('Inventory Data'!B39:T39,"N/A")))</f>
        <v>0</v>
      </c>
      <c r="V39" s="64" t="n">
        <f aca="false">(COUNTIF('Inventory Data'!B39:T39,"QUPR"))/(19-(COUNTIF('Inventory Data'!B39:T39,"N/A")))</f>
        <v>0</v>
      </c>
      <c r="W39" s="62" t="n">
        <f aca="false">(COUNTIF('Inventory Data'!B39:T39,"QURU"))/(19-(COUNTIF('Inventory Data'!B39:T39,"N/A")))</f>
        <v>0</v>
      </c>
      <c r="X39" s="62" t="n">
        <f aca="false">(COUNTIF('Inventory Data'!B39:T39,"QUVE"))/(19-(COUNTIF('Inventory Data'!B39:T39,"N/A")))</f>
        <v>0</v>
      </c>
      <c r="Y39" s="62" t="n">
        <f aca="false">(COUNTIF('Inventory Data'!B39:T39,"ROPS"))/(19-(COUNTIF('Inventory Data'!B39:T39,"N/A")))</f>
        <v>0</v>
      </c>
      <c r="Z39" s="65" t="n">
        <f aca="false">(COUNTIF('Inventory Data'!B39:T39,"SAAL"))/(19-(COUNTIF('Inventory Data'!B39:T39,"N/A")))</f>
        <v>0.0769230769230769</v>
      </c>
      <c r="AA39" s="65" t="n">
        <f aca="false">(COUNTIF('Inventory Data'!B39:T39,"ZDEAD"))/(19-(COUNTIF('Inventory Data'!B39:T39,"N/A")))</f>
        <v>0.153846153846154</v>
      </c>
      <c r="AB39" s="62" t="n">
        <f aca="false">SUM(B39:AA39)</f>
        <v>1</v>
      </c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62"/>
      <c r="BR39" s="62"/>
      <c r="BS39" s="62"/>
      <c r="BT39" s="62"/>
      <c r="BU39" s="62"/>
      <c r="BV39" s="62"/>
      <c r="BW39" s="62"/>
      <c r="BX39" s="62"/>
    </row>
    <row r="40" customFormat="false" ht="12.75" hidden="false" customHeight="false" outlineLevel="0" collapsed="false">
      <c r="A40" s="61" t="s">
        <v>213</v>
      </c>
      <c r="B40" s="65" t="n">
        <f aca="false">(COUNTIF('Inventory Data'!B40:T40,"ACRU"))/(19-(COUNTIF('Inventory Data'!B40:T40,"N/A")))</f>
        <v>0</v>
      </c>
      <c r="C40" s="65" t="n">
        <f aca="false">(COUNTIF('Inventory Data'!B40:T40,"CACO"))/(19-(COUNTIF('Inventory Data'!B40:T40,"N/A")))</f>
        <v>0</v>
      </c>
      <c r="D40" s="65" t="n">
        <f aca="false">(COUNTIF('Inventory Data'!B40:T40,"CAGL"))/(19-(COUNTIF('Inventory Data'!B40:T40,"N/A")))</f>
        <v>0</v>
      </c>
      <c r="E40" s="62" t="n">
        <f aca="false">(COUNTIF('Inventory Data'!B40:T40,"CATO"))/(19-(COUNTIF('Inventory Data'!B40:T40,"N/A")))</f>
        <v>0.1</v>
      </c>
      <c r="F40" s="62" t="n">
        <f aca="false">(COUNTIF('Inventory Data'!B40:T40,"COFL"))/(19-(COUNTIF('Inventory Data'!B40:T40,"N/A")))</f>
        <v>0</v>
      </c>
      <c r="G40" s="63" t="n">
        <f aca="false">(COUNTIF('Inventory Data'!B40:T40,"FAGR"))/(19-(COUNTIF('Inventory Data'!B40:T40,"N/A")))</f>
        <v>0.3</v>
      </c>
      <c r="H40" s="63" t="n">
        <f aca="false">(COUNTIF('Inventory Data'!B40:T40,"FRAM"))/(19-(COUNTIF('Inventory Data'!B40:T40,"N/A")))</f>
        <v>0.1</v>
      </c>
      <c r="I40" s="63" t="n">
        <f aca="false">(COUNTIF('Inventory Data'!B40:T40,"FRPE"))/(19-(COUNTIF('Inventory Data'!B40:T40,"N/A")))</f>
        <v>0</v>
      </c>
      <c r="J40" s="63" t="n">
        <f aca="false">(COUNTIF('Inventory Data'!B40:T40,"LITU"))/(19-(COUNTIF('Inventory Data'!B40:T40,"N/A")))</f>
        <v>0.2</v>
      </c>
      <c r="K40" s="63" t="n">
        <f aca="false">(COUNTIF('Inventory Data'!B40:T40,"MOAL"))/(19-(COUNTIF('Inventory Data'!B40:T40,"N/A")))</f>
        <v>0</v>
      </c>
      <c r="L40" s="62" t="n">
        <f aca="false">(COUNTIF('Inventory Data'!B40:T40,"MORU"))/(19-(COUNTIF('Inventory Data'!B40:T40,"N/A")))</f>
        <v>0</v>
      </c>
      <c r="M40" s="62" t="n">
        <f aca="false">(COUNTIF('Inventory Data'!B40:T40,"NYSY"))/(19-(COUNTIF('Inventory Data'!B40:T40,"N/A")))</f>
        <v>0</v>
      </c>
      <c r="N40" s="65" t="n">
        <f aca="false">(COUNTIF('Inventory Data'!B40:T40,"PATO"))/(19-(COUNTIF('Inventory Data'!B40:T40,"N/A")))</f>
        <v>0</v>
      </c>
      <c r="O40" s="65" t="n">
        <f aca="false">(COUNTIF('Inventory Data'!B40:T40,"PLOC"))/(19-(COUNTIF('Inventory Data'!B40:T40,"N/A")))</f>
        <v>0</v>
      </c>
      <c r="P40" s="65" t="n">
        <f aca="false">(COUNTIF('Inventory Data'!B40:T40,"PRAV"))/(19-(COUNTIF('Inventory Data'!B40:T40,"N/A")))</f>
        <v>0</v>
      </c>
      <c r="Q40" s="62" t="n">
        <f aca="false">(COUNTIF('Inventory Data'!B40:T40,"PRSE"))/(19-(COUNTIF('Inventory Data'!B40:T40,"N/A")))</f>
        <v>0.2</v>
      </c>
      <c r="R40" s="65" t="n">
        <f aca="false">(COUNTIF('Inventory Data'!B40:T40,"QUAL"))/(19-(COUNTIF('Inventory Data'!B40:T40,"N/A")))</f>
        <v>0.1</v>
      </c>
      <c r="S40" s="62" t="n">
        <f aca="false">(COUNTIF('Inventory Data'!B40:T40,"QUCO"))/(19-(COUNTIF('Inventory Data'!B40:T40,"N/A")))</f>
        <v>0</v>
      </c>
      <c r="T40" s="65" t="n">
        <f aca="false">(COUNTIF('Inventory Data'!B40:T40,"QUMA2"))/(19-(COUNTIF('Inventory Data'!B40:T40,"N/A")))</f>
        <v>0</v>
      </c>
      <c r="U40" s="62" t="n">
        <f aca="false">(COUNTIF('Inventory Data'!B40:T40,"QUPH"))/(19-(COUNTIF('Inventory Data'!B40:T40,"N/A")))</f>
        <v>0</v>
      </c>
      <c r="V40" s="64" t="n">
        <f aca="false">(COUNTIF('Inventory Data'!B40:T40,"QUPR"))/(19-(COUNTIF('Inventory Data'!B40:T40,"N/A")))</f>
        <v>0</v>
      </c>
      <c r="W40" s="62" t="n">
        <f aca="false">(COUNTIF('Inventory Data'!B40:T40,"QURU"))/(19-(COUNTIF('Inventory Data'!B40:T40,"N/A")))</f>
        <v>0</v>
      </c>
      <c r="X40" s="62" t="n">
        <f aca="false">(COUNTIF('Inventory Data'!B40:T40,"QUVE"))/(19-(COUNTIF('Inventory Data'!B40:T40,"N/A")))</f>
        <v>0</v>
      </c>
      <c r="Y40" s="62" t="n">
        <f aca="false">(COUNTIF('Inventory Data'!B40:T40,"ROPS"))/(19-(COUNTIF('Inventory Data'!B40:T40,"N/A")))</f>
        <v>0</v>
      </c>
      <c r="Z40" s="65" t="n">
        <f aca="false">(COUNTIF('Inventory Data'!B40:T40,"SAAL"))/(19-(COUNTIF('Inventory Data'!B40:T40,"N/A")))</f>
        <v>0</v>
      </c>
      <c r="AA40" s="65" t="n">
        <f aca="false">(COUNTIF('Inventory Data'!B40:T40,"ZDEAD"))/(19-(COUNTIF('Inventory Data'!B40:T40,"N/A")))</f>
        <v>0</v>
      </c>
      <c r="AB40" s="62" t="n">
        <f aca="false">SUM(B40:AA40)</f>
        <v>1</v>
      </c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62"/>
      <c r="BR40" s="62"/>
      <c r="BS40" s="62"/>
      <c r="BT40" s="62"/>
      <c r="BU40" s="62"/>
      <c r="BV40" s="62"/>
      <c r="BW40" s="62"/>
      <c r="BX40" s="62"/>
    </row>
    <row r="41" customFormat="false" ht="12.75" hidden="false" customHeight="false" outlineLevel="0" collapsed="false">
      <c r="A41" s="66" t="s">
        <v>217</v>
      </c>
      <c r="B41" s="65" t="n">
        <v>0</v>
      </c>
      <c r="C41" s="65" t="n">
        <v>0</v>
      </c>
      <c r="D41" s="65" t="n">
        <v>0</v>
      </c>
      <c r="E41" s="65" t="n">
        <v>0</v>
      </c>
      <c r="F41" s="62" t="n">
        <v>0</v>
      </c>
      <c r="G41" s="65" t="n">
        <v>0</v>
      </c>
      <c r="H41" s="65" t="n">
        <v>0</v>
      </c>
      <c r="I41" s="65" t="n">
        <v>0</v>
      </c>
      <c r="J41" s="65" t="n">
        <v>0</v>
      </c>
      <c r="K41" s="65" t="n">
        <v>0</v>
      </c>
      <c r="L41" s="65" t="n">
        <v>0</v>
      </c>
      <c r="M41" s="65" t="n">
        <v>0</v>
      </c>
      <c r="N41" s="65" t="n">
        <v>0</v>
      </c>
      <c r="O41" s="65" t="n">
        <v>0</v>
      </c>
      <c r="P41" s="65" t="n">
        <v>0</v>
      </c>
      <c r="Q41" s="65" t="n">
        <v>0</v>
      </c>
      <c r="R41" s="65" t="n">
        <v>0</v>
      </c>
      <c r="S41" s="65" t="n">
        <v>0</v>
      </c>
      <c r="T41" s="65" t="n">
        <v>0</v>
      </c>
      <c r="U41" s="65" t="n">
        <v>0</v>
      </c>
      <c r="V41" s="65" t="n">
        <v>0</v>
      </c>
      <c r="W41" s="62" t="n">
        <v>0</v>
      </c>
      <c r="X41" s="65" t="n">
        <v>0</v>
      </c>
      <c r="Y41" s="65" t="n">
        <v>0</v>
      </c>
      <c r="Z41" s="65" t="n">
        <v>0</v>
      </c>
      <c r="AA41" s="65" t="n">
        <v>0</v>
      </c>
      <c r="AB41" s="62" t="n">
        <v>0</v>
      </c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</row>
    <row r="42" customFormat="false" ht="12.75" hidden="false" customHeight="false" outlineLevel="0" collapsed="false">
      <c r="A42" s="66" t="s">
        <v>219</v>
      </c>
      <c r="B42" s="65" t="n">
        <v>0</v>
      </c>
      <c r="C42" s="65" t="n">
        <v>0</v>
      </c>
      <c r="D42" s="65" t="n">
        <v>0</v>
      </c>
      <c r="E42" s="65" t="n">
        <v>0</v>
      </c>
      <c r="F42" s="62" t="n">
        <v>0</v>
      </c>
      <c r="G42" s="65" t="n">
        <v>0</v>
      </c>
      <c r="H42" s="65" t="n">
        <v>0</v>
      </c>
      <c r="I42" s="65" t="n">
        <v>0</v>
      </c>
      <c r="J42" s="65" t="n">
        <v>0</v>
      </c>
      <c r="K42" s="65" t="n">
        <v>0</v>
      </c>
      <c r="L42" s="65" t="n">
        <v>0</v>
      </c>
      <c r="M42" s="65" t="n">
        <v>0</v>
      </c>
      <c r="N42" s="65" t="n">
        <v>0</v>
      </c>
      <c r="O42" s="65" t="n">
        <v>0</v>
      </c>
      <c r="P42" s="65" t="n">
        <v>0</v>
      </c>
      <c r="Q42" s="65" t="n">
        <v>0</v>
      </c>
      <c r="R42" s="65" t="n">
        <v>0</v>
      </c>
      <c r="S42" s="65" t="n">
        <v>0</v>
      </c>
      <c r="T42" s="65" t="n">
        <v>0</v>
      </c>
      <c r="U42" s="65" t="n">
        <v>0</v>
      </c>
      <c r="V42" s="65" t="n">
        <v>0</v>
      </c>
      <c r="W42" s="62" t="n">
        <v>0</v>
      </c>
      <c r="X42" s="65" t="n">
        <v>0</v>
      </c>
      <c r="Y42" s="65" t="n">
        <v>0</v>
      </c>
      <c r="Z42" s="65" t="n">
        <v>0</v>
      </c>
      <c r="AA42" s="65" t="n">
        <v>0</v>
      </c>
      <c r="AB42" s="62" t="n">
        <v>0</v>
      </c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</row>
    <row r="43" customFormat="false" ht="12.75" hidden="false" customHeight="false" outlineLevel="0" collapsed="false">
      <c r="A43" s="66" t="s">
        <v>221</v>
      </c>
      <c r="B43" s="65" t="n">
        <v>0</v>
      </c>
      <c r="C43" s="65" t="n">
        <v>0</v>
      </c>
      <c r="D43" s="65" t="n">
        <v>0</v>
      </c>
      <c r="E43" s="65" t="n">
        <v>0</v>
      </c>
      <c r="F43" s="62" t="n">
        <v>0</v>
      </c>
      <c r="G43" s="65" t="n">
        <v>0</v>
      </c>
      <c r="H43" s="65" t="n">
        <v>0</v>
      </c>
      <c r="I43" s="65" t="n">
        <v>0</v>
      </c>
      <c r="J43" s="65" t="n">
        <v>0</v>
      </c>
      <c r="K43" s="65" t="n">
        <v>0</v>
      </c>
      <c r="L43" s="65" t="n">
        <v>0</v>
      </c>
      <c r="M43" s="65" t="n">
        <v>0</v>
      </c>
      <c r="N43" s="65" t="n">
        <v>0</v>
      </c>
      <c r="O43" s="65" t="n">
        <v>0</v>
      </c>
      <c r="P43" s="65" t="n">
        <v>0</v>
      </c>
      <c r="Q43" s="65" t="n">
        <v>0</v>
      </c>
      <c r="R43" s="65" t="n">
        <v>0</v>
      </c>
      <c r="S43" s="65" t="n">
        <v>0</v>
      </c>
      <c r="T43" s="65" t="n">
        <v>0</v>
      </c>
      <c r="U43" s="65" t="n">
        <v>0</v>
      </c>
      <c r="V43" s="65" t="n">
        <v>0</v>
      </c>
      <c r="W43" s="62" t="n">
        <v>0</v>
      </c>
      <c r="X43" s="65" t="n">
        <v>0</v>
      </c>
      <c r="Y43" s="65" t="n">
        <v>0</v>
      </c>
      <c r="Z43" s="65" t="n">
        <v>0</v>
      </c>
      <c r="AA43" s="65" t="n">
        <v>0</v>
      </c>
      <c r="AB43" s="62" t="n">
        <v>0</v>
      </c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</row>
    <row r="44" customFormat="false" ht="12.75" hidden="false" customHeight="false" outlineLevel="0" collapsed="false">
      <c r="A44" s="61" t="s">
        <v>223</v>
      </c>
      <c r="B44" s="65" t="n">
        <f aca="false">(COUNTIF('Inventory Data'!B44:T44,"ACRU"))/(19-(COUNTIF('Inventory Data'!B44:T44,"N/A")))</f>
        <v>0</v>
      </c>
      <c r="C44" s="65" t="n">
        <f aca="false">(COUNTIF('Inventory Data'!B44:T44,"CACO"))/(19-(COUNTIF('Inventory Data'!B44:T44,"N/A")))</f>
        <v>0.222222222222222</v>
      </c>
      <c r="D44" s="65" t="n">
        <f aca="false">(COUNTIF('Inventory Data'!B44:T44,"CAGL"))/(19-(COUNTIF('Inventory Data'!B44:T44,"N/A")))</f>
        <v>0</v>
      </c>
      <c r="E44" s="62" t="n">
        <f aca="false">(COUNTIF('Inventory Data'!B44:T44,"CATO"))/(19-(COUNTIF('Inventory Data'!B44:T44,"N/A")))</f>
        <v>0</v>
      </c>
      <c r="F44" s="62" t="n">
        <f aca="false">(COUNTIF('Inventory Data'!B44:T44,"COFL"))/(19-(COUNTIF('Inventory Data'!B44:T44,"N/A")))</f>
        <v>0</v>
      </c>
      <c r="G44" s="63" t="n">
        <f aca="false">(COUNTIF('Inventory Data'!B44:T44,"FAGR"))/(19-(COUNTIF('Inventory Data'!B44:T44,"N/A")))</f>
        <v>0</v>
      </c>
      <c r="H44" s="63" t="n">
        <f aca="false">(COUNTIF('Inventory Data'!B44:T44,"FRAM"))/(19-(COUNTIF('Inventory Data'!B44:T44,"N/A")))</f>
        <v>0.333333333333333</v>
      </c>
      <c r="I44" s="63" t="n">
        <f aca="false">(COUNTIF('Inventory Data'!B44:T44,"FRPE"))/(19-(COUNTIF('Inventory Data'!B44:T44,"N/A")))</f>
        <v>0.111111111111111</v>
      </c>
      <c r="J44" s="63" t="n">
        <f aca="false">(COUNTIF('Inventory Data'!B44:T44,"LITU"))/(19-(COUNTIF('Inventory Data'!B44:T44,"N/A")))</f>
        <v>0.111111111111111</v>
      </c>
      <c r="K44" s="63" t="n">
        <f aca="false">(COUNTIF('Inventory Data'!B44:T44,"MOAL"))/(19-(COUNTIF('Inventory Data'!B44:T44,"N/A")))</f>
        <v>0.222222222222222</v>
      </c>
      <c r="L44" s="62" t="n">
        <f aca="false">(COUNTIF('Inventory Data'!B44:T44,"MORU"))/(19-(COUNTIF('Inventory Data'!B44:T44,"N/A")))</f>
        <v>0</v>
      </c>
      <c r="M44" s="62" t="n">
        <f aca="false">(COUNTIF('Inventory Data'!B44:T44,"NYSY"))/(19-(COUNTIF('Inventory Data'!B44:T44,"N/A")))</f>
        <v>0</v>
      </c>
      <c r="N44" s="65" t="n">
        <f aca="false">(COUNTIF('Inventory Data'!B44:T44,"PATO"))/(19-(COUNTIF('Inventory Data'!B44:T44,"N/A")))</f>
        <v>0</v>
      </c>
      <c r="O44" s="65" t="n">
        <f aca="false">(COUNTIF('Inventory Data'!B44:T44,"PLOC"))/(19-(COUNTIF('Inventory Data'!B44:T44,"N/A")))</f>
        <v>0</v>
      </c>
      <c r="P44" s="65" t="n">
        <f aca="false">(COUNTIF('Inventory Data'!B44:T44,"PRAV"))/(19-(COUNTIF('Inventory Data'!B44:T44,"N/A")))</f>
        <v>0</v>
      </c>
      <c r="Q44" s="62" t="n">
        <f aca="false">(COUNTIF('Inventory Data'!B44:T44,"PRSE"))/(19-(COUNTIF('Inventory Data'!B44:T44,"N/A")))</f>
        <v>0</v>
      </c>
      <c r="R44" s="65" t="n">
        <f aca="false">(COUNTIF('Inventory Data'!B44:T44,"QUAL"))/(19-(COUNTIF('Inventory Data'!B44:T44,"N/A")))</f>
        <v>0</v>
      </c>
      <c r="S44" s="62" t="n">
        <f aca="false">(COUNTIF('Inventory Data'!B44:T44,"QUCO"))/(19-(COUNTIF('Inventory Data'!B44:T44,"N/A")))</f>
        <v>0</v>
      </c>
      <c r="T44" s="65" t="n">
        <f aca="false">(COUNTIF('Inventory Data'!B44:T44,"QUMA2"))/(19-(COUNTIF('Inventory Data'!B44:T44,"N/A")))</f>
        <v>0</v>
      </c>
      <c r="U44" s="62" t="n">
        <f aca="false">(COUNTIF('Inventory Data'!B44:T44,"QUPH"))/(19-(COUNTIF('Inventory Data'!B44:T44,"N/A")))</f>
        <v>0</v>
      </c>
      <c r="V44" s="64" t="n">
        <f aca="false">(COUNTIF('Inventory Data'!B44:T44,"QUPR"))/(19-(COUNTIF('Inventory Data'!B44:T44,"N/A")))</f>
        <v>0</v>
      </c>
      <c r="W44" s="62" t="n">
        <f aca="false">(COUNTIF('Inventory Data'!B44:T44,"QURU"))/(19-(COUNTIF('Inventory Data'!B44:T44,"N/A")))</f>
        <v>0</v>
      </c>
      <c r="X44" s="62" t="n">
        <f aca="false">(COUNTIF('Inventory Data'!B44:T44,"QUVE"))/(19-(COUNTIF('Inventory Data'!B44:T44,"N/A")))</f>
        <v>0</v>
      </c>
      <c r="Y44" s="62" t="n">
        <f aca="false">(COUNTIF('Inventory Data'!B44:T44,"ROPS"))/(19-(COUNTIF('Inventory Data'!B44:T44,"N/A")))</f>
        <v>0</v>
      </c>
      <c r="Z44" s="65" t="n">
        <f aca="false">(COUNTIF('Inventory Data'!B44:T44,"SAAL"))/(19-(COUNTIF('Inventory Data'!B44:T44,"N/A")))</f>
        <v>0</v>
      </c>
      <c r="AA44" s="65" t="n">
        <f aca="false">(COUNTIF('Inventory Data'!B44:T44,"ZDEAD"))/(19-(COUNTIF('Inventory Data'!B44:T44,"N/A")))</f>
        <v>0</v>
      </c>
      <c r="AB44" s="62" t="n">
        <f aca="false">SUM(B44:AA44)</f>
        <v>1</v>
      </c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</row>
    <row r="45" customFormat="false" ht="12.75" hidden="false" customHeight="false" outlineLevel="0" collapsed="false">
      <c r="A45" s="61" t="s">
        <v>226</v>
      </c>
      <c r="B45" s="65" t="n">
        <f aca="false">(COUNTIF('Inventory Data'!B45:T45,"ACRU"))/(19-(COUNTIF('Inventory Data'!B45:T45,"N/A")))</f>
        <v>0.0833333333333333</v>
      </c>
      <c r="C45" s="65" t="n">
        <f aca="false">(COUNTIF('Inventory Data'!B45:T45,"CACO"))/(19-(COUNTIF('Inventory Data'!B45:T45,"N/A")))</f>
        <v>0.0833333333333333</v>
      </c>
      <c r="D45" s="65" t="n">
        <f aca="false">(COUNTIF('Inventory Data'!B45:T45,"CAGL"))/(19-(COUNTIF('Inventory Data'!B45:T45,"N/A")))</f>
        <v>0.0833333333333333</v>
      </c>
      <c r="E45" s="62" t="n">
        <f aca="false">(COUNTIF('Inventory Data'!B45:T45,"CATO"))/(19-(COUNTIF('Inventory Data'!B45:T45,"N/A")))</f>
        <v>0</v>
      </c>
      <c r="F45" s="62" t="n">
        <f aca="false">(COUNTIF('Inventory Data'!B45:T45,"COFL"))/(19-(COUNTIF('Inventory Data'!B45:T45,"N/A")))</f>
        <v>0</v>
      </c>
      <c r="G45" s="63" t="n">
        <f aca="false">(COUNTIF('Inventory Data'!B45:T45,"FAGR"))/(19-(COUNTIF('Inventory Data'!B45:T45,"N/A")))</f>
        <v>0</v>
      </c>
      <c r="H45" s="63" t="n">
        <f aca="false">(COUNTIF('Inventory Data'!B45:T45,"FRAM"))/(19-(COUNTIF('Inventory Data'!B45:T45,"N/A")))</f>
        <v>0.166666666666667</v>
      </c>
      <c r="I45" s="63" t="n">
        <f aca="false">(COUNTIF('Inventory Data'!B45:T45,"FRPE"))/(19-(COUNTIF('Inventory Data'!B45:T45,"N/A")))</f>
        <v>0.166666666666667</v>
      </c>
      <c r="J45" s="63" t="n">
        <f aca="false">(COUNTIF('Inventory Data'!B45:T45,"LITU"))/(19-(COUNTIF('Inventory Data'!B45:T45,"N/A")))</f>
        <v>0</v>
      </c>
      <c r="K45" s="63" t="n">
        <f aca="false">(COUNTIF('Inventory Data'!B45:T45,"MOAL"))/(19-(COUNTIF('Inventory Data'!B45:T45,"N/A")))</f>
        <v>0</v>
      </c>
      <c r="L45" s="62" t="n">
        <f aca="false">(COUNTIF('Inventory Data'!B45:T45,"MORU"))/(19-(COUNTIF('Inventory Data'!B45:T45,"N/A")))</f>
        <v>0</v>
      </c>
      <c r="M45" s="62" t="n">
        <f aca="false">(COUNTIF('Inventory Data'!B45:T45,"NYSY"))/(19-(COUNTIF('Inventory Data'!B45:T45,"N/A")))</f>
        <v>0</v>
      </c>
      <c r="N45" s="65" t="n">
        <f aca="false">(COUNTIF('Inventory Data'!B45:T45,"PATO"))/(19-(COUNTIF('Inventory Data'!B45:T45,"N/A")))</f>
        <v>0</v>
      </c>
      <c r="O45" s="65" t="n">
        <f aca="false">(COUNTIF('Inventory Data'!B45:T45,"PLOC"))/(19-(COUNTIF('Inventory Data'!B45:T45,"N/A")))</f>
        <v>0</v>
      </c>
      <c r="P45" s="65" t="n">
        <f aca="false">(COUNTIF('Inventory Data'!B45:T45,"PRAV"))/(19-(COUNTIF('Inventory Data'!B45:T45,"N/A")))</f>
        <v>0.0833333333333333</v>
      </c>
      <c r="Q45" s="62" t="n">
        <f aca="false">(COUNTIF('Inventory Data'!B45:T45,"PRSE"))/(19-(COUNTIF('Inventory Data'!B45:T45,"N/A")))</f>
        <v>0.25</v>
      </c>
      <c r="R45" s="65" t="n">
        <f aca="false">(COUNTIF('Inventory Data'!B45:T45,"QUAL"))/(19-(COUNTIF('Inventory Data'!B45:T45,"N/A")))</f>
        <v>0.0833333333333333</v>
      </c>
      <c r="S45" s="62" t="n">
        <f aca="false">(COUNTIF('Inventory Data'!B45:T45,"QUCO"))/(19-(COUNTIF('Inventory Data'!B45:T45,"N/A")))</f>
        <v>0</v>
      </c>
      <c r="T45" s="65" t="n">
        <f aca="false">(COUNTIF('Inventory Data'!B45:T45,"QUMA2"))/(19-(COUNTIF('Inventory Data'!B45:T45,"N/A")))</f>
        <v>0</v>
      </c>
      <c r="U45" s="62" t="n">
        <f aca="false">(COUNTIF('Inventory Data'!B45:T45,"QUPH"))/(19-(COUNTIF('Inventory Data'!B45:T45,"N/A")))</f>
        <v>0</v>
      </c>
      <c r="V45" s="64" t="n">
        <f aca="false">(COUNTIF('Inventory Data'!B45:T45,"QUPR"))/(19-(COUNTIF('Inventory Data'!B45:T45,"N/A")))</f>
        <v>0</v>
      </c>
      <c r="W45" s="62" t="n">
        <f aca="false">(COUNTIF('Inventory Data'!B45:T45,"QURU"))/(19-(COUNTIF('Inventory Data'!B45:T45,"N/A")))</f>
        <v>0</v>
      </c>
      <c r="X45" s="62" t="n">
        <f aca="false">(COUNTIF('Inventory Data'!B45:T45,"QUVE"))/(19-(COUNTIF('Inventory Data'!B45:T45,"N/A")))</f>
        <v>0</v>
      </c>
      <c r="Y45" s="62" t="n">
        <f aca="false">(COUNTIF('Inventory Data'!B45:T45,"ROPS"))/(19-(COUNTIF('Inventory Data'!B45:T45,"N/A")))</f>
        <v>0</v>
      </c>
      <c r="Z45" s="65" t="n">
        <f aca="false">(COUNTIF('Inventory Data'!B45:T45,"SAAL"))/(19-(COUNTIF('Inventory Data'!B45:T45,"N/A")))</f>
        <v>0</v>
      </c>
      <c r="AA45" s="65" t="n">
        <f aca="false">(COUNTIF('Inventory Data'!B45:T45,"ZDEAD"))/(19-(COUNTIF('Inventory Data'!B45:T45,"N/A")))</f>
        <v>0</v>
      </c>
      <c r="AB45" s="62" t="n">
        <f aca="false">SUM(B45:AA45)</f>
        <v>1</v>
      </c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</row>
    <row r="46" customFormat="false" ht="12.75" hidden="false" customHeight="false" outlineLevel="0" collapsed="false">
      <c r="A46" s="61" t="s">
        <v>229</v>
      </c>
      <c r="B46" s="65" t="n">
        <f aca="false">(COUNTIF('Inventory Data'!B46:T46,"ACRU"))/(19-(COUNTIF('Inventory Data'!B46:T46,"N/A")))</f>
        <v>0</v>
      </c>
      <c r="C46" s="65" t="n">
        <f aca="false">(COUNTIF('Inventory Data'!B46:T46,"CACO"))/(19-(COUNTIF('Inventory Data'!B46:T46,"N/A")))</f>
        <v>0</v>
      </c>
      <c r="D46" s="65" t="n">
        <f aca="false">(COUNTIF('Inventory Data'!B46:T46,"CAGL"))/(19-(COUNTIF('Inventory Data'!B46:T46,"N/A")))</f>
        <v>0</v>
      </c>
      <c r="E46" s="62" t="n">
        <f aca="false">(COUNTIF('Inventory Data'!B46:T46,"CATO"))/(19-(COUNTIF('Inventory Data'!B46:T46,"N/A")))</f>
        <v>0</v>
      </c>
      <c r="F46" s="62" t="n">
        <f aca="false">(COUNTIF('Inventory Data'!B46:T46,"COFL"))/(19-(COUNTIF('Inventory Data'!B46:T46,"N/A")))</f>
        <v>0</v>
      </c>
      <c r="G46" s="63" t="n">
        <f aca="false">(COUNTIF('Inventory Data'!B46:T46,"FAGR"))/(19-(COUNTIF('Inventory Data'!B46:T46,"N/A")))</f>
        <v>0.222222222222222</v>
      </c>
      <c r="H46" s="63" t="n">
        <f aca="false">(COUNTIF('Inventory Data'!B46:T46,"FRAM"))/(19-(COUNTIF('Inventory Data'!B46:T46,"N/A")))</f>
        <v>0</v>
      </c>
      <c r="I46" s="63" t="n">
        <f aca="false">(COUNTIF('Inventory Data'!B46:T46,"FRPE"))/(19-(COUNTIF('Inventory Data'!B46:T46,"N/A")))</f>
        <v>0.111111111111111</v>
      </c>
      <c r="J46" s="63" t="n">
        <f aca="false">(COUNTIF('Inventory Data'!B46:T46,"LITU"))/(19-(COUNTIF('Inventory Data'!B46:T46,"N/A")))</f>
        <v>0.222222222222222</v>
      </c>
      <c r="K46" s="63" t="n">
        <f aca="false">(COUNTIF('Inventory Data'!B46:T46,"MOAL"))/(19-(COUNTIF('Inventory Data'!B46:T46,"N/A")))</f>
        <v>0</v>
      </c>
      <c r="L46" s="62" t="n">
        <f aca="false">(COUNTIF('Inventory Data'!B46:T46,"MORU"))/(19-(COUNTIF('Inventory Data'!B46:T46,"N/A")))</f>
        <v>0</v>
      </c>
      <c r="M46" s="62" t="n">
        <f aca="false">(COUNTIF('Inventory Data'!B46:T46,"NYSY"))/(19-(COUNTIF('Inventory Data'!B46:T46,"N/A")))</f>
        <v>0</v>
      </c>
      <c r="N46" s="65" t="n">
        <f aca="false">(COUNTIF('Inventory Data'!B46:T46,"PATO"))/(19-(COUNTIF('Inventory Data'!B46:T46,"N/A")))</f>
        <v>0</v>
      </c>
      <c r="O46" s="65" t="n">
        <f aca="false">(COUNTIF('Inventory Data'!B46:T46,"PLOC"))/(19-(COUNTIF('Inventory Data'!B46:T46,"N/A")))</f>
        <v>0</v>
      </c>
      <c r="P46" s="65" t="n">
        <f aca="false">(COUNTIF('Inventory Data'!B46:T46,"PRAV"))/(19-(COUNTIF('Inventory Data'!B46:T46,"N/A")))</f>
        <v>0.111111111111111</v>
      </c>
      <c r="Q46" s="62" t="n">
        <f aca="false">(COUNTIF('Inventory Data'!B46:T46,"PRSE"))/(19-(COUNTIF('Inventory Data'!B46:T46,"N/A")))</f>
        <v>0.222222222222222</v>
      </c>
      <c r="R46" s="65" t="n">
        <f aca="false">(COUNTIF('Inventory Data'!B46:T46,"QUAL"))/(19-(COUNTIF('Inventory Data'!B46:T46,"N/A")))</f>
        <v>0</v>
      </c>
      <c r="S46" s="62" t="n">
        <f aca="false">(COUNTIF('Inventory Data'!B46:T46,"QUCO"))/(19-(COUNTIF('Inventory Data'!B46:T46,"N/A")))</f>
        <v>0</v>
      </c>
      <c r="T46" s="65" t="n">
        <f aca="false">(COUNTIF('Inventory Data'!B46:T46,"QUMA2"))/(19-(COUNTIF('Inventory Data'!B46:T46,"N/A")))</f>
        <v>0</v>
      </c>
      <c r="U46" s="62" t="n">
        <f aca="false">(COUNTIF('Inventory Data'!B46:T46,"QUPH"))/(19-(COUNTIF('Inventory Data'!B46:T46,"N/A")))</f>
        <v>0</v>
      </c>
      <c r="V46" s="64" t="n">
        <f aca="false">(COUNTIF('Inventory Data'!B46:T46,"QUPR"))/(19-(COUNTIF('Inventory Data'!B46:T46,"N/A")))</f>
        <v>0</v>
      </c>
      <c r="W46" s="62" t="n">
        <f aca="false">(COUNTIF('Inventory Data'!B46:T46,"QURU"))/(19-(COUNTIF('Inventory Data'!B46:T46,"N/A")))</f>
        <v>0</v>
      </c>
      <c r="X46" s="62" t="n">
        <f aca="false">(COUNTIF('Inventory Data'!B46:T46,"QUVE"))/(19-(COUNTIF('Inventory Data'!B46:T46,"N/A")))</f>
        <v>0</v>
      </c>
      <c r="Y46" s="62" t="n">
        <f aca="false">(COUNTIF('Inventory Data'!B46:T46,"ROPS"))/(19-(COUNTIF('Inventory Data'!B46:T46,"N/A")))</f>
        <v>0</v>
      </c>
      <c r="Z46" s="65" t="n">
        <f aca="false">(COUNTIF('Inventory Data'!B46:T46,"SAAL"))/(19-(COUNTIF('Inventory Data'!B46:T46,"N/A")))</f>
        <v>0</v>
      </c>
      <c r="AA46" s="65" t="n">
        <f aca="false">(COUNTIF('Inventory Data'!B46:T46,"ZDEAD"))/(19-(COUNTIF('Inventory Data'!B46:T46,"N/A")))</f>
        <v>0.111111111111111</v>
      </c>
      <c r="AB46" s="62" t="n">
        <f aca="false">SUM(B46:AA46)</f>
        <v>1</v>
      </c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62"/>
      <c r="BR46" s="62"/>
      <c r="BS46" s="62"/>
      <c r="BT46" s="62"/>
      <c r="BU46" s="62"/>
      <c r="BV46" s="62"/>
      <c r="BW46" s="62"/>
      <c r="BX46" s="62"/>
    </row>
    <row r="47" customFormat="false" ht="12.75" hidden="false" customHeight="false" outlineLevel="0" collapsed="false">
      <c r="A47" s="61" t="s">
        <v>232</v>
      </c>
      <c r="B47" s="65" t="n">
        <f aca="false">(COUNTIF('Inventory Data'!B47:T47,"ACRU"))/(19-(COUNTIF('Inventory Data'!B47:T47,"N/A")))</f>
        <v>0.111111111111111</v>
      </c>
      <c r="C47" s="65" t="n">
        <f aca="false">(COUNTIF('Inventory Data'!B47:T47,"CACO"))/(19-(COUNTIF('Inventory Data'!B47:T47,"N/A")))</f>
        <v>0</v>
      </c>
      <c r="D47" s="65" t="n">
        <f aca="false">(COUNTIF('Inventory Data'!B47:T47,"CAGL"))/(19-(COUNTIF('Inventory Data'!B47:T47,"N/A")))</f>
        <v>0</v>
      </c>
      <c r="E47" s="62" t="n">
        <f aca="false">(COUNTIF('Inventory Data'!B47:T47,"CATO"))/(19-(COUNTIF('Inventory Data'!B47:T47,"N/A")))</f>
        <v>0</v>
      </c>
      <c r="F47" s="62" t="n">
        <f aca="false">(COUNTIF('Inventory Data'!B47:T47,"COFL"))/(19-(COUNTIF('Inventory Data'!B47:T47,"N/A")))</f>
        <v>0</v>
      </c>
      <c r="G47" s="63" t="n">
        <f aca="false">(COUNTIF('Inventory Data'!B47:T47,"FAGR"))/(19-(COUNTIF('Inventory Data'!B47:T47,"N/A")))</f>
        <v>0.333333333333333</v>
      </c>
      <c r="H47" s="63" t="n">
        <f aca="false">(COUNTIF('Inventory Data'!B47:T47,"FRAM"))/(19-(COUNTIF('Inventory Data'!B47:T47,"N/A")))</f>
        <v>0.111111111111111</v>
      </c>
      <c r="I47" s="63" t="n">
        <f aca="false">(COUNTIF('Inventory Data'!B47:T47,"FRPE"))/(19-(COUNTIF('Inventory Data'!B47:T47,"N/A")))</f>
        <v>0</v>
      </c>
      <c r="J47" s="63" t="n">
        <f aca="false">(COUNTIF('Inventory Data'!B47:T47,"LITU"))/(19-(COUNTIF('Inventory Data'!B47:T47,"N/A")))</f>
        <v>0.222222222222222</v>
      </c>
      <c r="K47" s="63" t="n">
        <f aca="false">(COUNTIF('Inventory Data'!B47:T47,"MOAL"))/(19-(COUNTIF('Inventory Data'!B47:T47,"N/A")))</f>
        <v>0</v>
      </c>
      <c r="L47" s="62" t="n">
        <f aca="false">(COUNTIF('Inventory Data'!B47:T47,"MORU"))/(19-(COUNTIF('Inventory Data'!B47:T47,"N/A")))</f>
        <v>0</v>
      </c>
      <c r="M47" s="62" t="n">
        <f aca="false">(COUNTIF('Inventory Data'!B47:T47,"NYSY"))/(19-(COUNTIF('Inventory Data'!B47:T47,"N/A")))</f>
        <v>0</v>
      </c>
      <c r="N47" s="65" t="n">
        <f aca="false">(COUNTIF('Inventory Data'!B47:T47,"PATO"))/(19-(COUNTIF('Inventory Data'!B47:T47,"N/A")))</f>
        <v>0</v>
      </c>
      <c r="O47" s="65" t="n">
        <f aca="false">(COUNTIF('Inventory Data'!B47:T47,"PLOC"))/(19-(COUNTIF('Inventory Data'!B47:T47,"N/A")))</f>
        <v>0</v>
      </c>
      <c r="P47" s="65" t="n">
        <f aca="false">(COUNTIF('Inventory Data'!B47:T47,"PRAV"))/(19-(COUNTIF('Inventory Data'!B47:T47,"N/A")))</f>
        <v>0</v>
      </c>
      <c r="Q47" s="62" t="n">
        <f aca="false">(COUNTIF('Inventory Data'!B47:T47,"PRSE"))/(19-(COUNTIF('Inventory Data'!B47:T47,"N/A")))</f>
        <v>0</v>
      </c>
      <c r="R47" s="65" t="n">
        <f aca="false">(COUNTIF('Inventory Data'!B47:T47,"QUAL"))/(19-(COUNTIF('Inventory Data'!B47:T47,"N/A")))</f>
        <v>0.111111111111111</v>
      </c>
      <c r="S47" s="62" t="n">
        <f aca="false">(COUNTIF('Inventory Data'!B47:T47,"QUCO"))/(19-(COUNTIF('Inventory Data'!B47:T47,"N/A")))</f>
        <v>0</v>
      </c>
      <c r="T47" s="65" t="n">
        <f aca="false">(COUNTIF('Inventory Data'!B47:T47,"QUMA2"))/(19-(COUNTIF('Inventory Data'!B47:T47,"N/A")))</f>
        <v>0</v>
      </c>
      <c r="U47" s="62" t="n">
        <f aca="false">(COUNTIF('Inventory Data'!B47:T47,"QUPH"))/(19-(COUNTIF('Inventory Data'!B47:T47,"N/A")))</f>
        <v>0</v>
      </c>
      <c r="V47" s="64" t="n">
        <f aca="false">(COUNTIF('Inventory Data'!B47:T47,"QUPR"))/(19-(COUNTIF('Inventory Data'!B47:T47,"N/A")))</f>
        <v>0</v>
      </c>
      <c r="W47" s="62" t="n">
        <f aca="false">(COUNTIF('Inventory Data'!B47:T47,"QURU"))/(19-(COUNTIF('Inventory Data'!B47:T47,"N/A")))</f>
        <v>0</v>
      </c>
      <c r="X47" s="62" t="n">
        <f aca="false">(COUNTIF('Inventory Data'!B47:T47,"QUVE"))/(19-(COUNTIF('Inventory Data'!B47:T47,"N/A")))</f>
        <v>0</v>
      </c>
      <c r="Y47" s="62" t="n">
        <f aca="false">(COUNTIF('Inventory Data'!B47:T47,"ROPS"))/(19-(COUNTIF('Inventory Data'!B47:T47,"N/A")))</f>
        <v>0</v>
      </c>
      <c r="Z47" s="65" t="n">
        <f aca="false">(COUNTIF('Inventory Data'!B47:T47,"SAAL"))/(19-(COUNTIF('Inventory Data'!B47:T47,"N/A")))</f>
        <v>0</v>
      </c>
      <c r="AA47" s="65" t="n">
        <f aca="false">(COUNTIF('Inventory Data'!B47:T47,"ZDEAD"))/(19-(COUNTIF('Inventory Data'!B47:T47,"N/A")))</f>
        <v>0.111111111111111</v>
      </c>
      <c r="AB47" s="62" t="n">
        <f aca="false">SUM(B47:AA47)</f>
        <v>1</v>
      </c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62"/>
      <c r="BR47" s="62"/>
      <c r="BS47" s="62"/>
      <c r="BT47" s="62"/>
      <c r="BU47" s="62"/>
      <c r="BV47" s="62"/>
      <c r="BW47" s="62"/>
      <c r="BX47" s="62"/>
    </row>
    <row r="48" customFormat="false" ht="12.75" hidden="false" customHeight="false" outlineLevel="0" collapsed="false">
      <c r="A48" s="61" t="s">
        <v>236</v>
      </c>
      <c r="B48" s="65" t="n">
        <f aca="false">(COUNTIF('Inventory Data'!B48:T48,"ACRU"))/(19-(COUNTIF('Inventory Data'!B48:T48,"N/A")))</f>
        <v>0.0833333333333333</v>
      </c>
      <c r="C48" s="65" t="n">
        <f aca="false">(COUNTIF('Inventory Data'!B48:T48,"CACO"))/(19-(COUNTIF('Inventory Data'!B48:T48,"N/A")))</f>
        <v>0</v>
      </c>
      <c r="D48" s="65" t="n">
        <f aca="false">(COUNTIF('Inventory Data'!B48:T48,"CAGL"))/(19-(COUNTIF('Inventory Data'!B48:T48,"N/A")))</f>
        <v>0</v>
      </c>
      <c r="E48" s="62" t="n">
        <f aca="false">(COUNTIF('Inventory Data'!B48:T48,"CATO"))/(19-(COUNTIF('Inventory Data'!B48:T48,"N/A")))</f>
        <v>0</v>
      </c>
      <c r="F48" s="62" t="n">
        <f aca="false">(COUNTIF('Inventory Data'!B48:T48,"COFL"))/(19-(COUNTIF('Inventory Data'!B48:T48,"N/A")))</f>
        <v>0</v>
      </c>
      <c r="G48" s="63" t="n">
        <f aca="false">(COUNTIF('Inventory Data'!B48:T48,"FAGR"))/(19-(COUNTIF('Inventory Data'!B48:T48,"N/A")))</f>
        <v>0.416666666666667</v>
      </c>
      <c r="H48" s="63" t="n">
        <f aca="false">(COUNTIF('Inventory Data'!B48:T48,"FRAM"))/(19-(COUNTIF('Inventory Data'!B48:T48,"N/A")))</f>
        <v>0</v>
      </c>
      <c r="I48" s="63" t="n">
        <f aca="false">(COUNTIF('Inventory Data'!B48:T48,"FRPE"))/(19-(COUNTIF('Inventory Data'!B48:T48,"N/A")))</f>
        <v>0</v>
      </c>
      <c r="J48" s="63" t="n">
        <f aca="false">(COUNTIF('Inventory Data'!B48:T48,"LITU"))/(19-(COUNTIF('Inventory Data'!B48:T48,"N/A")))</f>
        <v>0.0833333333333333</v>
      </c>
      <c r="K48" s="63" t="n">
        <f aca="false">(COUNTIF('Inventory Data'!B48:T48,"MOAL"))/(19-(COUNTIF('Inventory Data'!B48:T48,"N/A")))</f>
        <v>0</v>
      </c>
      <c r="L48" s="62" t="n">
        <f aca="false">(COUNTIF('Inventory Data'!B48:T48,"MORU"))/(19-(COUNTIF('Inventory Data'!B48:T48,"N/A")))</f>
        <v>0</v>
      </c>
      <c r="M48" s="62" t="n">
        <f aca="false">(COUNTIF('Inventory Data'!B48:T48,"NYSY"))/(19-(COUNTIF('Inventory Data'!B48:T48,"N/A")))</f>
        <v>0</v>
      </c>
      <c r="N48" s="65" t="n">
        <f aca="false">(COUNTIF('Inventory Data'!B48:T48,"PATO"))/(19-(COUNTIF('Inventory Data'!B48:T48,"N/A")))</f>
        <v>0</v>
      </c>
      <c r="O48" s="65" t="n">
        <f aca="false">(COUNTIF('Inventory Data'!B48:T48,"PLOC"))/(19-(COUNTIF('Inventory Data'!B48:T48,"N/A")))</f>
        <v>0</v>
      </c>
      <c r="P48" s="65" t="n">
        <f aca="false">(COUNTIF('Inventory Data'!B48:T48,"PRAV"))/(19-(COUNTIF('Inventory Data'!B48:T48,"N/A")))</f>
        <v>0</v>
      </c>
      <c r="Q48" s="62" t="n">
        <f aca="false">(COUNTIF('Inventory Data'!B48:T48,"PRSE"))/(19-(COUNTIF('Inventory Data'!B48:T48,"N/A")))</f>
        <v>0.0833333333333333</v>
      </c>
      <c r="R48" s="65" t="n">
        <f aca="false">(COUNTIF('Inventory Data'!B48:T48,"QUAL"))/(19-(COUNTIF('Inventory Data'!B48:T48,"N/A")))</f>
        <v>0.166666666666667</v>
      </c>
      <c r="S48" s="62" t="n">
        <f aca="false">(COUNTIF('Inventory Data'!B48:T48,"QUCO"))/(19-(COUNTIF('Inventory Data'!B48:T48,"N/A")))</f>
        <v>0</v>
      </c>
      <c r="T48" s="65" t="n">
        <f aca="false">(COUNTIF('Inventory Data'!B48:T48,"QUMA2"))/(19-(COUNTIF('Inventory Data'!B48:T48,"N/A")))</f>
        <v>0</v>
      </c>
      <c r="U48" s="62" t="n">
        <f aca="false">(COUNTIF('Inventory Data'!B48:T48,"QUPH"))/(19-(COUNTIF('Inventory Data'!B48:T48,"N/A")))</f>
        <v>0</v>
      </c>
      <c r="V48" s="64" t="n">
        <f aca="false">(COUNTIF('Inventory Data'!B48:T48,"QUPR"))/(19-(COUNTIF('Inventory Data'!B48:T48,"N/A")))</f>
        <v>0</v>
      </c>
      <c r="W48" s="62" t="n">
        <f aca="false">(COUNTIF('Inventory Data'!B48:T48,"QURU"))/(19-(COUNTIF('Inventory Data'!B48:T48,"N/A")))</f>
        <v>0</v>
      </c>
      <c r="X48" s="62" t="n">
        <f aca="false">(COUNTIF('Inventory Data'!B48:T48,"QUVE"))/(19-(COUNTIF('Inventory Data'!B48:T48,"N/A")))</f>
        <v>0</v>
      </c>
      <c r="Y48" s="62" t="n">
        <f aca="false">(COUNTIF('Inventory Data'!B48:T48,"ROPS"))/(19-(COUNTIF('Inventory Data'!B48:T48,"N/A")))</f>
        <v>0</v>
      </c>
      <c r="Z48" s="65" t="n">
        <f aca="false">(COUNTIF('Inventory Data'!B48:T48,"SAAL"))/(19-(COUNTIF('Inventory Data'!B48:T48,"N/A")))</f>
        <v>0.0833333333333333</v>
      </c>
      <c r="AA48" s="65" t="n">
        <f aca="false">(COUNTIF('Inventory Data'!B48:T48,"ZDEAD"))/(19-(COUNTIF('Inventory Data'!B48:T48,"N/A")))</f>
        <v>0.0833333333333333</v>
      </c>
      <c r="AB48" s="62" t="n">
        <f aca="false">SUM(B48:AA48)</f>
        <v>1</v>
      </c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62"/>
      <c r="BR48" s="62"/>
      <c r="BS48" s="62"/>
      <c r="BT48" s="62"/>
      <c r="BU48" s="62"/>
      <c r="BV48" s="62"/>
      <c r="BW48" s="62"/>
      <c r="BX48" s="62"/>
    </row>
    <row r="49" customFormat="false" ht="12.75" hidden="false" customHeight="false" outlineLevel="0" collapsed="false">
      <c r="A49" s="61" t="s">
        <v>239</v>
      </c>
      <c r="B49" s="65" t="n">
        <f aca="false">(COUNTIF('Inventory Data'!B49:T49,"ACRU"))/(19-(COUNTIF('Inventory Data'!B49:T49,"N/A")))</f>
        <v>0.111111111111111</v>
      </c>
      <c r="C49" s="65" t="n">
        <f aca="false">(COUNTIF('Inventory Data'!B49:T49,"CACO"))/(19-(COUNTIF('Inventory Data'!B49:T49,"N/A")))</f>
        <v>0</v>
      </c>
      <c r="D49" s="65" t="n">
        <f aca="false">(COUNTIF('Inventory Data'!B49:T49,"CAGL"))/(19-(COUNTIF('Inventory Data'!B49:T49,"N/A")))</f>
        <v>0</v>
      </c>
      <c r="E49" s="62" t="n">
        <f aca="false">(COUNTIF('Inventory Data'!B49:T49,"CATO"))/(19-(COUNTIF('Inventory Data'!B49:T49,"N/A")))</f>
        <v>0.111111111111111</v>
      </c>
      <c r="F49" s="62" t="n">
        <f aca="false">(COUNTIF('Inventory Data'!B49:T49,"COFL"))/(19-(COUNTIF('Inventory Data'!B49:T49,"N/A")))</f>
        <v>0</v>
      </c>
      <c r="G49" s="63" t="n">
        <f aca="false">(COUNTIF('Inventory Data'!B49:T49,"FAGR"))/(19-(COUNTIF('Inventory Data'!B49:T49,"N/A")))</f>
        <v>0.222222222222222</v>
      </c>
      <c r="H49" s="63" t="n">
        <f aca="false">(COUNTIF('Inventory Data'!B49:T49,"FRAM"))/(19-(COUNTIF('Inventory Data'!B49:T49,"N/A")))</f>
        <v>0</v>
      </c>
      <c r="I49" s="63" t="n">
        <f aca="false">(COUNTIF('Inventory Data'!B49:T49,"FRPE"))/(19-(COUNTIF('Inventory Data'!B49:T49,"N/A")))</f>
        <v>0</v>
      </c>
      <c r="J49" s="63" t="n">
        <f aca="false">(COUNTIF('Inventory Data'!B49:T49,"LITU"))/(19-(COUNTIF('Inventory Data'!B49:T49,"N/A")))</f>
        <v>0</v>
      </c>
      <c r="K49" s="63" t="n">
        <f aca="false">(COUNTIF('Inventory Data'!B49:T49,"MOAL"))/(19-(COUNTIF('Inventory Data'!B49:T49,"N/A")))</f>
        <v>0</v>
      </c>
      <c r="L49" s="62" t="n">
        <f aca="false">(COUNTIF('Inventory Data'!B49:T49,"MORU"))/(19-(COUNTIF('Inventory Data'!B49:T49,"N/A")))</f>
        <v>0</v>
      </c>
      <c r="M49" s="62" t="n">
        <f aca="false">(COUNTIF('Inventory Data'!B49:T49,"NYSY"))/(19-(COUNTIF('Inventory Data'!B49:T49,"N/A")))</f>
        <v>0.333333333333333</v>
      </c>
      <c r="N49" s="65" t="n">
        <f aca="false">(COUNTIF('Inventory Data'!B49:T49,"PATO"))/(19-(COUNTIF('Inventory Data'!B49:T49,"N/A")))</f>
        <v>0</v>
      </c>
      <c r="O49" s="65" t="n">
        <f aca="false">(COUNTIF('Inventory Data'!B49:T49,"PLOC"))/(19-(COUNTIF('Inventory Data'!B49:T49,"N/A")))</f>
        <v>0</v>
      </c>
      <c r="P49" s="65" t="n">
        <f aca="false">(COUNTIF('Inventory Data'!B49:T49,"PRAV"))/(19-(COUNTIF('Inventory Data'!B49:T49,"N/A")))</f>
        <v>0</v>
      </c>
      <c r="Q49" s="62" t="n">
        <f aca="false">(COUNTIF('Inventory Data'!B49:T49,"PRSE"))/(19-(COUNTIF('Inventory Data'!B49:T49,"N/A")))</f>
        <v>0</v>
      </c>
      <c r="R49" s="65" t="n">
        <f aca="false">(COUNTIF('Inventory Data'!B49:T49,"QUAL"))/(19-(COUNTIF('Inventory Data'!B49:T49,"N/A")))</f>
        <v>0.111111111111111</v>
      </c>
      <c r="S49" s="62" t="n">
        <f aca="false">(COUNTIF('Inventory Data'!B49:T49,"QUCO"))/(19-(COUNTIF('Inventory Data'!B49:T49,"N/A")))</f>
        <v>0</v>
      </c>
      <c r="T49" s="65" t="n">
        <f aca="false">(COUNTIF('Inventory Data'!B49:T49,"QUMA2"))/(19-(COUNTIF('Inventory Data'!B49:T49,"N/A")))</f>
        <v>0</v>
      </c>
      <c r="U49" s="62" t="n">
        <f aca="false">(COUNTIF('Inventory Data'!B49:T49,"QUPH"))/(19-(COUNTIF('Inventory Data'!B49:T49,"N/A")))</f>
        <v>0</v>
      </c>
      <c r="V49" s="64" t="n">
        <f aca="false">(COUNTIF('Inventory Data'!B49:T49,"QUPR"))/(19-(COUNTIF('Inventory Data'!B49:T49,"N/A")))</f>
        <v>0</v>
      </c>
      <c r="W49" s="62" t="n">
        <f aca="false">(COUNTIF('Inventory Data'!B49:T49,"QURU"))/(19-(COUNTIF('Inventory Data'!B49:T49,"N/A")))</f>
        <v>0.111111111111111</v>
      </c>
      <c r="X49" s="62" t="n">
        <f aca="false">(COUNTIF('Inventory Data'!B49:T49,"QUVE"))/(19-(COUNTIF('Inventory Data'!B49:T49,"N/A")))</f>
        <v>0</v>
      </c>
      <c r="Y49" s="62" t="n">
        <f aca="false">(COUNTIF('Inventory Data'!B49:T49,"ROPS"))/(19-(COUNTIF('Inventory Data'!B49:T49,"N/A")))</f>
        <v>0</v>
      </c>
      <c r="Z49" s="65" t="n">
        <f aca="false">(COUNTIF('Inventory Data'!B49:T49,"SAAL"))/(19-(COUNTIF('Inventory Data'!B49:T49,"N/A")))</f>
        <v>0</v>
      </c>
      <c r="AA49" s="65" t="n">
        <f aca="false">(COUNTIF('Inventory Data'!B49:T49,"ZDEAD"))/(19-(COUNTIF('Inventory Data'!B49:T49,"N/A")))</f>
        <v>0</v>
      </c>
      <c r="AB49" s="62" t="n">
        <f aca="false">SUM(B49:AA49)</f>
        <v>1</v>
      </c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62"/>
      <c r="BR49" s="62"/>
      <c r="BS49" s="62"/>
      <c r="BT49" s="62"/>
      <c r="BU49" s="62"/>
      <c r="BV49" s="62"/>
      <c r="BW49" s="62"/>
      <c r="BX49" s="62"/>
    </row>
    <row r="50" customFormat="false" ht="12.75" hidden="false" customHeight="false" outlineLevel="0" collapsed="false">
      <c r="A50" s="61" t="s">
        <v>244</v>
      </c>
      <c r="B50" s="65" t="n">
        <f aca="false">(COUNTIF('Inventory Data'!B50:T50,"ACRU"))/(19-(COUNTIF('Inventory Data'!B50:T50,"N/A")))</f>
        <v>0</v>
      </c>
      <c r="C50" s="65" t="n">
        <f aca="false">(COUNTIF('Inventory Data'!B50:T50,"CACO"))/(19-(COUNTIF('Inventory Data'!B50:T50,"N/A")))</f>
        <v>0</v>
      </c>
      <c r="D50" s="65" t="n">
        <f aca="false">(COUNTIF('Inventory Data'!B50:T50,"CAGL"))/(19-(COUNTIF('Inventory Data'!B50:T50,"N/A")))</f>
        <v>0.0909090909090909</v>
      </c>
      <c r="E50" s="62" t="n">
        <f aca="false">(COUNTIF('Inventory Data'!B50:T50,"CATO"))/(19-(COUNTIF('Inventory Data'!B50:T50,"N/A")))</f>
        <v>0</v>
      </c>
      <c r="F50" s="62" t="n">
        <f aca="false">(COUNTIF('Inventory Data'!B50:T50,"COFL"))/(19-(COUNTIF('Inventory Data'!B50:T50,"N/A")))</f>
        <v>0</v>
      </c>
      <c r="G50" s="63" t="n">
        <f aca="false">(COUNTIF('Inventory Data'!B50:T50,"FAGR"))/(19-(COUNTIF('Inventory Data'!B50:T50,"N/A")))</f>
        <v>0.363636363636364</v>
      </c>
      <c r="H50" s="63" t="n">
        <f aca="false">(COUNTIF('Inventory Data'!B50:T50,"FRAM"))/(19-(COUNTIF('Inventory Data'!B50:T50,"N/A")))</f>
        <v>0</v>
      </c>
      <c r="I50" s="63" t="n">
        <f aca="false">(COUNTIF('Inventory Data'!B50:T50,"FRPE"))/(19-(COUNTIF('Inventory Data'!B50:T50,"N/A")))</f>
        <v>0</v>
      </c>
      <c r="J50" s="63" t="n">
        <f aca="false">(COUNTIF('Inventory Data'!B50:T50,"LITU"))/(19-(COUNTIF('Inventory Data'!B50:T50,"N/A")))</f>
        <v>0.0909090909090909</v>
      </c>
      <c r="K50" s="63" t="n">
        <f aca="false">(COUNTIF('Inventory Data'!B50:T50,"MOAL"))/(19-(COUNTIF('Inventory Data'!B50:T50,"N/A")))</f>
        <v>0</v>
      </c>
      <c r="L50" s="62" t="n">
        <f aca="false">(COUNTIF('Inventory Data'!B50:T50,"MORU"))/(19-(COUNTIF('Inventory Data'!B50:T50,"N/A")))</f>
        <v>0</v>
      </c>
      <c r="M50" s="62" t="n">
        <f aca="false">(COUNTIF('Inventory Data'!B50:T50,"NYSY"))/(19-(COUNTIF('Inventory Data'!B50:T50,"N/A")))</f>
        <v>0.0909090909090909</v>
      </c>
      <c r="N50" s="65" t="n">
        <f aca="false">(COUNTIF('Inventory Data'!B50:T50,"PATO"))/(19-(COUNTIF('Inventory Data'!B50:T50,"N/A")))</f>
        <v>0</v>
      </c>
      <c r="O50" s="65" t="n">
        <f aca="false">(COUNTIF('Inventory Data'!B50:T50,"PLOC"))/(19-(COUNTIF('Inventory Data'!B50:T50,"N/A")))</f>
        <v>0</v>
      </c>
      <c r="P50" s="65" t="n">
        <f aca="false">(COUNTIF('Inventory Data'!B50:T50,"PRAV"))/(19-(COUNTIF('Inventory Data'!B50:T50,"N/A")))</f>
        <v>0</v>
      </c>
      <c r="Q50" s="62" t="n">
        <f aca="false">(COUNTIF('Inventory Data'!B50:T50,"PRSE"))/(19-(COUNTIF('Inventory Data'!B50:T50,"N/A")))</f>
        <v>0</v>
      </c>
      <c r="R50" s="65" t="n">
        <f aca="false">(COUNTIF('Inventory Data'!B50:T50,"QUAL"))/(19-(COUNTIF('Inventory Data'!B50:T50,"N/A")))</f>
        <v>0</v>
      </c>
      <c r="S50" s="62" t="n">
        <f aca="false">(COUNTIF('Inventory Data'!B50:T50,"QUCO"))/(19-(COUNTIF('Inventory Data'!B50:T50,"N/A")))</f>
        <v>0</v>
      </c>
      <c r="T50" s="65" t="n">
        <f aca="false">(COUNTIF('Inventory Data'!B50:T50,"QUMA2"))/(19-(COUNTIF('Inventory Data'!B50:T50,"N/A")))</f>
        <v>0</v>
      </c>
      <c r="U50" s="62" t="n">
        <f aca="false">(COUNTIF('Inventory Data'!B50:T50,"QUPH"))/(19-(COUNTIF('Inventory Data'!B50:T50,"N/A")))</f>
        <v>0</v>
      </c>
      <c r="V50" s="64" t="n">
        <f aca="false">(COUNTIF('Inventory Data'!B50:T50,"QUPR"))/(19-(COUNTIF('Inventory Data'!B50:T50,"N/A")))</f>
        <v>0</v>
      </c>
      <c r="W50" s="62" t="n">
        <f aca="false">(COUNTIF('Inventory Data'!B50:T50,"QURU"))/(19-(COUNTIF('Inventory Data'!B50:T50,"N/A")))</f>
        <v>0.181818181818182</v>
      </c>
      <c r="X50" s="62" t="n">
        <f aca="false">(COUNTIF('Inventory Data'!B50:T50,"QUVE"))/(19-(COUNTIF('Inventory Data'!B50:T50,"N/A")))</f>
        <v>0.0909090909090909</v>
      </c>
      <c r="Y50" s="62" t="n">
        <f aca="false">(COUNTIF('Inventory Data'!B50:T50,"ROPS"))/(19-(COUNTIF('Inventory Data'!B50:T50,"N/A")))</f>
        <v>0</v>
      </c>
      <c r="Z50" s="65" t="n">
        <f aca="false">(COUNTIF('Inventory Data'!B50:T50,"SAAL"))/(19-(COUNTIF('Inventory Data'!B50:T50,"N/A")))</f>
        <v>0</v>
      </c>
      <c r="AA50" s="65" t="n">
        <f aca="false">(COUNTIF('Inventory Data'!B50:T50,"ZDEAD"))/(19-(COUNTIF('Inventory Data'!B50:T50,"N/A")))</f>
        <v>0.0909090909090909</v>
      </c>
      <c r="AB50" s="62" t="n">
        <f aca="false">SUM(B50:AA50)</f>
        <v>1</v>
      </c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62"/>
      <c r="BR50" s="62"/>
      <c r="BS50" s="62"/>
      <c r="BT50" s="62"/>
      <c r="BU50" s="62"/>
      <c r="BV50" s="62"/>
      <c r="BW50" s="62"/>
      <c r="BX50" s="62"/>
    </row>
    <row r="51" customFormat="false" ht="12.75" hidden="false" customHeight="false" outlineLevel="0" collapsed="false">
      <c r="A51" s="66" t="s">
        <v>249</v>
      </c>
      <c r="B51" s="65" t="n">
        <v>0</v>
      </c>
      <c r="C51" s="65" t="n">
        <v>0</v>
      </c>
      <c r="D51" s="65" t="n">
        <v>0</v>
      </c>
      <c r="E51" s="65" t="n">
        <v>0</v>
      </c>
      <c r="F51" s="62" t="n">
        <v>0</v>
      </c>
      <c r="G51" s="65" t="n">
        <v>0</v>
      </c>
      <c r="H51" s="65" t="n">
        <v>0</v>
      </c>
      <c r="I51" s="65" t="n">
        <v>0</v>
      </c>
      <c r="J51" s="65" t="n">
        <v>0</v>
      </c>
      <c r="K51" s="65" t="n">
        <v>0</v>
      </c>
      <c r="L51" s="65" t="n">
        <v>0</v>
      </c>
      <c r="M51" s="65" t="n">
        <v>0</v>
      </c>
      <c r="N51" s="65" t="n">
        <v>0</v>
      </c>
      <c r="O51" s="65" t="n">
        <v>0</v>
      </c>
      <c r="P51" s="65" t="n">
        <v>0</v>
      </c>
      <c r="Q51" s="65" t="n">
        <v>0</v>
      </c>
      <c r="R51" s="65" t="n">
        <v>0</v>
      </c>
      <c r="S51" s="65" t="n">
        <v>0</v>
      </c>
      <c r="T51" s="65" t="n">
        <v>0</v>
      </c>
      <c r="U51" s="65" t="n">
        <v>0</v>
      </c>
      <c r="V51" s="65" t="n">
        <v>0</v>
      </c>
      <c r="W51" s="62" t="n">
        <v>0</v>
      </c>
      <c r="X51" s="65" t="n">
        <v>0</v>
      </c>
      <c r="Y51" s="65" t="n">
        <v>0</v>
      </c>
      <c r="Z51" s="65" t="n">
        <v>0</v>
      </c>
      <c r="AA51" s="65" t="n">
        <v>0</v>
      </c>
      <c r="AB51" s="62" t="n">
        <v>0</v>
      </c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</row>
    <row r="52" customFormat="false" ht="12.75" hidden="false" customHeight="false" outlineLevel="0" collapsed="false">
      <c r="A52" s="66" t="s">
        <v>251</v>
      </c>
      <c r="B52" s="65" t="n">
        <v>0</v>
      </c>
      <c r="C52" s="65" t="n">
        <v>0</v>
      </c>
      <c r="D52" s="65" t="n">
        <v>0</v>
      </c>
      <c r="E52" s="65" t="n">
        <v>0</v>
      </c>
      <c r="F52" s="62" t="n">
        <v>0</v>
      </c>
      <c r="G52" s="65" t="n">
        <v>0</v>
      </c>
      <c r="H52" s="65" t="n">
        <v>0</v>
      </c>
      <c r="I52" s="65" t="n">
        <v>0</v>
      </c>
      <c r="J52" s="65" t="n">
        <v>0</v>
      </c>
      <c r="K52" s="65" t="n">
        <v>0</v>
      </c>
      <c r="L52" s="65" t="n">
        <v>0</v>
      </c>
      <c r="M52" s="65" t="n">
        <v>0</v>
      </c>
      <c r="N52" s="65" t="n">
        <v>0</v>
      </c>
      <c r="O52" s="65" t="n">
        <v>0</v>
      </c>
      <c r="P52" s="65" t="n">
        <v>0</v>
      </c>
      <c r="Q52" s="65" t="n">
        <v>0</v>
      </c>
      <c r="R52" s="65" t="n">
        <v>0</v>
      </c>
      <c r="S52" s="65" t="n">
        <v>0</v>
      </c>
      <c r="T52" s="65" t="n">
        <v>0</v>
      </c>
      <c r="U52" s="65" t="n">
        <v>0</v>
      </c>
      <c r="V52" s="65" t="n">
        <v>0</v>
      </c>
      <c r="W52" s="62" t="n">
        <v>0</v>
      </c>
      <c r="X52" s="65" t="n">
        <v>0</v>
      </c>
      <c r="Y52" s="65" t="n">
        <v>0</v>
      </c>
      <c r="Z52" s="65" t="n">
        <v>0</v>
      </c>
      <c r="AA52" s="65" t="n">
        <v>0</v>
      </c>
      <c r="AB52" s="62" t="n">
        <v>0</v>
      </c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</row>
    <row r="53" customFormat="false" ht="12.75" hidden="false" customHeight="false" outlineLevel="0" collapsed="false">
      <c r="A53" s="61" t="s">
        <v>253</v>
      </c>
      <c r="B53" s="65" t="n">
        <f aca="false">(COUNTIF('Inventory Data'!B53:T53,"ACRU"))/(19-(COUNTIF('Inventory Data'!B53:T53,"N/A")))</f>
        <v>0</v>
      </c>
      <c r="C53" s="65" t="n">
        <f aca="false">(COUNTIF('Inventory Data'!B53:T53,"CACO"))/(19-(COUNTIF('Inventory Data'!B53:T53,"N/A")))</f>
        <v>0</v>
      </c>
      <c r="D53" s="65" t="n">
        <f aca="false">(COUNTIF('Inventory Data'!B53:T53,"CAGL"))/(19-(COUNTIF('Inventory Data'!B53:T53,"N/A")))</f>
        <v>0</v>
      </c>
      <c r="E53" s="62" t="n">
        <f aca="false">(COUNTIF('Inventory Data'!B53:T53,"CATO"))/(19-(COUNTIF('Inventory Data'!B53:T53,"N/A")))</f>
        <v>0</v>
      </c>
      <c r="F53" s="62" t="n">
        <f aca="false">(COUNTIF('Inventory Data'!B53:T53,"COFL"))/(19-(COUNTIF('Inventory Data'!B53:T53,"N/A")))</f>
        <v>0</v>
      </c>
      <c r="G53" s="63" t="n">
        <f aca="false">(COUNTIF('Inventory Data'!B53:T53,"FAGR"))/(19-(COUNTIF('Inventory Data'!B53:T53,"N/A")))</f>
        <v>0.0909090909090909</v>
      </c>
      <c r="H53" s="63" t="n">
        <f aca="false">(COUNTIF('Inventory Data'!B53:T53,"FRAM"))/(19-(COUNTIF('Inventory Data'!B53:T53,"N/A")))</f>
        <v>0</v>
      </c>
      <c r="I53" s="63" t="n">
        <f aca="false">(COUNTIF('Inventory Data'!B53:T53,"FRPE"))/(19-(COUNTIF('Inventory Data'!B53:T53,"N/A")))</f>
        <v>0</v>
      </c>
      <c r="J53" s="63" t="n">
        <f aca="false">(COUNTIF('Inventory Data'!B53:T53,"LITU"))/(19-(COUNTIF('Inventory Data'!B53:T53,"N/A")))</f>
        <v>0.272727272727273</v>
      </c>
      <c r="K53" s="63" t="n">
        <f aca="false">(COUNTIF('Inventory Data'!B53:T53,"MOAL"))/(19-(COUNTIF('Inventory Data'!B53:T53,"N/A")))</f>
        <v>0</v>
      </c>
      <c r="L53" s="62" t="n">
        <f aca="false">(COUNTIF('Inventory Data'!B53:T53,"MORU"))/(19-(COUNTIF('Inventory Data'!B53:T53,"N/A")))</f>
        <v>0</v>
      </c>
      <c r="M53" s="62" t="n">
        <f aca="false">(COUNTIF('Inventory Data'!B53:T53,"NYSY"))/(19-(COUNTIF('Inventory Data'!B53:T53,"N/A")))</f>
        <v>0</v>
      </c>
      <c r="N53" s="65" t="n">
        <f aca="false">(COUNTIF('Inventory Data'!B53:T53,"PATO"))/(19-(COUNTIF('Inventory Data'!B53:T53,"N/A")))</f>
        <v>0</v>
      </c>
      <c r="O53" s="65" t="n">
        <f aca="false">(COUNTIF('Inventory Data'!B53:T53,"PLOC"))/(19-(COUNTIF('Inventory Data'!B53:T53,"N/A")))</f>
        <v>0</v>
      </c>
      <c r="P53" s="65" t="n">
        <f aca="false">(COUNTIF('Inventory Data'!B53:T53,"PRAV"))/(19-(COUNTIF('Inventory Data'!B53:T53,"N/A")))</f>
        <v>0</v>
      </c>
      <c r="Q53" s="62" t="n">
        <f aca="false">(COUNTIF('Inventory Data'!B53:T53,"PRSE"))/(19-(COUNTIF('Inventory Data'!B53:T53,"N/A")))</f>
        <v>0.181818181818182</v>
      </c>
      <c r="R53" s="65" t="n">
        <f aca="false">(COUNTIF('Inventory Data'!B53:T53,"QUAL"))/(19-(COUNTIF('Inventory Data'!B53:T53,"N/A")))</f>
        <v>0</v>
      </c>
      <c r="S53" s="62" t="n">
        <f aca="false">(COUNTIF('Inventory Data'!B53:T53,"QUCO"))/(19-(COUNTIF('Inventory Data'!B53:T53,"N/A")))</f>
        <v>0</v>
      </c>
      <c r="T53" s="65" t="n">
        <f aca="false">(COUNTIF('Inventory Data'!B53:T53,"QUMA2"))/(19-(COUNTIF('Inventory Data'!B53:T53,"N/A")))</f>
        <v>0</v>
      </c>
      <c r="U53" s="62" t="n">
        <f aca="false">(COUNTIF('Inventory Data'!B53:T53,"QUPH"))/(19-(COUNTIF('Inventory Data'!B53:T53,"N/A")))</f>
        <v>0</v>
      </c>
      <c r="V53" s="64" t="n">
        <f aca="false">(COUNTIF('Inventory Data'!B53:T53,"QUPR"))/(19-(COUNTIF('Inventory Data'!B53:T53,"N/A")))</f>
        <v>0</v>
      </c>
      <c r="W53" s="62" t="n">
        <f aca="false">(COUNTIF('Inventory Data'!B53:T53,"QURU"))/(19-(COUNTIF('Inventory Data'!B53:T53,"N/A")))</f>
        <v>0.0909090909090909</v>
      </c>
      <c r="X53" s="62" t="n">
        <f aca="false">(COUNTIF('Inventory Data'!B53:T53,"QUVE"))/(19-(COUNTIF('Inventory Data'!B53:T53,"N/A")))</f>
        <v>0.0909090909090909</v>
      </c>
      <c r="Y53" s="62" t="n">
        <f aca="false">(COUNTIF('Inventory Data'!B53:T53,"ROPS"))/(19-(COUNTIF('Inventory Data'!B53:T53,"N/A")))</f>
        <v>0.181818181818182</v>
      </c>
      <c r="Z53" s="65" t="n">
        <f aca="false">(COUNTIF('Inventory Data'!B53:T53,"SAAL"))/(19-(COUNTIF('Inventory Data'!B53:T53,"N/A")))</f>
        <v>0</v>
      </c>
      <c r="AA53" s="65" t="n">
        <f aca="false">(COUNTIF('Inventory Data'!B53:T53,"ZDEAD"))/(19-(COUNTIF('Inventory Data'!B53:T53,"N/A")))</f>
        <v>0.0909090909090909</v>
      </c>
      <c r="AB53" s="62" t="n">
        <f aca="false">SUM(B53:AA53)</f>
        <v>1</v>
      </c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62"/>
      <c r="BR53" s="62"/>
      <c r="BS53" s="62"/>
      <c r="BT53" s="62"/>
      <c r="BU53" s="62"/>
      <c r="BV53" s="62"/>
      <c r="BW53" s="62"/>
      <c r="BX53" s="62"/>
    </row>
    <row r="54" customFormat="false" ht="12.75" hidden="false" customHeight="false" outlineLevel="0" collapsed="false">
      <c r="A54" s="61" t="s">
        <v>257</v>
      </c>
      <c r="B54" s="65" t="n">
        <f aca="false">(COUNTIF('Inventory Data'!B54:T54,"ACRU"))/(19-(COUNTIF('Inventory Data'!B54:T54,"N/A")))</f>
        <v>0.0833333333333333</v>
      </c>
      <c r="C54" s="65" t="n">
        <f aca="false">(COUNTIF('Inventory Data'!B54:T54,"CACO"))/(19-(COUNTIF('Inventory Data'!B54:T54,"N/A")))</f>
        <v>0</v>
      </c>
      <c r="D54" s="65" t="n">
        <f aca="false">(COUNTIF('Inventory Data'!B54:T54,"CAGL"))/(19-(COUNTIF('Inventory Data'!B54:T54,"N/A")))</f>
        <v>0</v>
      </c>
      <c r="E54" s="62" t="n">
        <f aca="false">(COUNTIF('Inventory Data'!B54:T54,"CATO"))/(19-(COUNTIF('Inventory Data'!B54:T54,"N/A")))</f>
        <v>0</v>
      </c>
      <c r="F54" s="62" t="n">
        <f aca="false">(COUNTIF('Inventory Data'!B54:T54,"COFL"))/(19-(COUNTIF('Inventory Data'!B54:T54,"N/A")))</f>
        <v>0</v>
      </c>
      <c r="G54" s="63" t="n">
        <f aca="false">(COUNTIF('Inventory Data'!B54:T54,"FAGR"))/(19-(COUNTIF('Inventory Data'!B54:T54,"N/A")))</f>
        <v>0.0833333333333333</v>
      </c>
      <c r="H54" s="63" t="n">
        <f aca="false">(COUNTIF('Inventory Data'!B54:T54,"FRAM"))/(19-(COUNTIF('Inventory Data'!B54:T54,"N/A")))</f>
        <v>0</v>
      </c>
      <c r="I54" s="63" t="n">
        <f aca="false">(COUNTIF('Inventory Data'!B54:T54,"FRPE"))/(19-(COUNTIF('Inventory Data'!B54:T54,"N/A")))</f>
        <v>0</v>
      </c>
      <c r="J54" s="63" t="n">
        <f aca="false">(COUNTIF('Inventory Data'!B54:T54,"LITU"))/(19-(COUNTIF('Inventory Data'!B54:T54,"N/A")))</f>
        <v>0.166666666666667</v>
      </c>
      <c r="K54" s="63" t="n">
        <f aca="false">(COUNTIF('Inventory Data'!B54:T54,"MOAL"))/(19-(COUNTIF('Inventory Data'!B54:T54,"N/A")))</f>
        <v>0</v>
      </c>
      <c r="L54" s="62" t="n">
        <f aca="false">(COUNTIF('Inventory Data'!B54:T54,"MORU"))/(19-(COUNTIF('Inventory Data'!B54:T54,"N/A")))</f>
        <v>0</v>
      </c>
      <c r="M54" s="62" t="n">
        <f aca="false">(COUNTIF('Inventory Data'!B54:T54,"NYSY"))/(19-(COUNTIF('Inventory Data'!B54:T54,"N/A")))</f>
        <v>0</v>
      </c>
      <c r="N54" s="65" t="n">
        <f aca="false">(COUNTIF('Inventory Data'!B54:T54,"PATO"))/(19-(COUNTIF('Inventory Data'!B54:T54,"N/A")))</f>
        <v>0</v>
      </c>
      <c r="O54" s="65" t="n">
        <f aca="false">(COUNTIF('Inventory Data'!B54:T54,"PLOC"))/(19-(COUNTIF('Inventory Data'!B54:T54,"N/A")))</f>
        <v>0</v>
      </c>
      <c r="P54" s="65" t="n">
        <f aca="false">(COUNTIF('Inventory Data'!B54:T54,"PRAV"))/(19-(COUNTIF('Inventory Data'!B54:T54,"N/A")))</f>
        <v>0</v>
      </c>
      <c r="Q54" s="62" t="n">
        <f aca="false">(COUNTIF('Inventory Data'!B54:T54,"PRSE"))/(19-(COUNTIF('Inventory Data'!B54:T54,"N/A")))</f>
        <v>0.25</v>
      </c>
      <c r="R54" s="65" t="n">
        <f aca="false">(COUNTIF('Inventory Data'!B54:T54,"QUAL"))/(19-(COUNTIF('Inventory Data'!B54:T54,"N/A")))</f>
        <v>0.0833333333333333</v>
      </c>
      <c r="S54" s="62" t="n">
        <f aca="false">(COUNTIF('Inventory Data'!B54:T54,"QUCO"))/(19-(COUNTIF('Inventory Data'!B54:T54,"N/A")))</f>
        <v>0</v>
      </c>
      <c r="T54" s="65" t="n">
        <f aca="false">(COUNTIF('Inventory Data'!B54:T54,"QUMA2"))/(19-(COUNTIF('Inventory Data'!B54:T54,"N/A")))</f>
        <v>0</v>
      </c>
      <c r="U54" s="62" t="n">
        <f aca="false">(COUNTIF('Inventory Data'!B54:T54,"QUPH"))/(19-(COUNTIF('Inventory Data'!B54:T54,"N/A")))</f>
        <v>0</v>
      </c>
      <c r="V54" s="64" t="n">
        <f aca="false">(COUNTIF('Inventory Data'!B54:T54,"QUPR"))/(19-(COUNTIF('Inventory Data'!B54:T54,"N/A")))</f>
        <v>0</v>
      </c>
      <c r="W54" s="62" t="n">
        <f aca="false">(COUNTIF('Inventory Data'!B54:T54,"QURU"))/(19-(COUNTIF('Inventory Data'!B54:T54,"N/A")))</f>
        <v>0.25</v>
      </c>
      <c r="X54" s="62" t="n">
        <f aca="false">(COUNTIF('Inventory Data'!B54:T54,"QUVE"))/(19-(COUNTIF('Inventory Data'!B54:T54,"N/A")))</f>
        <v>0.0833333333333333</v>
      </c>
      <c r="Y54" s="62" t="n">
        <f aca="false">(COUNTIF('Inventory Data'!B54:T54,"ROPS"))/(19-(COUNTIF('Inventory Data'!B54:T54,"N/A")))</f>
        <v>0</v>
      </c>
      <c r="Z54" s="65" t="n">
        <f aca="false">(COUNTIF('Inventory Data'!B54:T54,"SAAL"))/(19-(COUNTIF('Inventory Data'!B54:T54,"N/A")))</f>
        <v>0</v>
      </c>
      <c r="AA54" s="65" t="n">
        <f aca="false">(COUNTIF('Inventory Data'!B54:T54,"ZDEAD"))/(19-(COUNTIF('Inventory Data'!B54:T54,"N/A")))</f>
        <v>0</v>
      </c>
      <c r="AB54" s="62" t="n">
        <f aca="false">SUM(B54:AA54)</f>
        <v>1</v>
      </c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62"/>
      <c r="BR54" s="62"/>
      <c r="BS54" s="62"/>
      <c r="BT54" s="62"/>
      <c r="BU54" s="62"/>
      <c r="BV54" s="62"/>
      <c r="BW54" s="62"/>
      <c r="BX54" s="62"/>
    </row>
    <row r="55" customFormat="false" ht="12.75" hidden="false" customHeight="false" outlineLevel="0" collapsed="false">
      <c r="A55" s="61" t="s">
        <v>260</v>
      </c>
      <c r="B55" s="65" t="n">
        <f aca="false">(COUNTIF('Inventory Data'!B55:T55,"ACRU"))/(19-(COUNTIF('Inventory Data'!B55:T55,"N/A")))</f>
        <v>0</v>
      </c>
      <c r="C55" s="65" t="n">
        <f aca="false">(COUNTIF('Inventory Data'!B55:T55,"CACO"))/(19-(COUNTIF('Inventory Data'!B55:T55,"N/A")))</f>
        <v>0</v>
      </c>
      <c r="D55" s="65" t="n">
        <f aca="false">(COUNTIF('Inventory Data'!B55:T55,"CAGL"))/(19-(COUNTIF('Inventory Data'!B55:T55,"N/A")))</f>
        <v>0</v>
      </c>
      <c r="E55" s="62" t="n">
        <f aca="false">(COUNTIF('Inventory Data'!B55:T55,"CATO"))/(19-(COUNTIF('Inventory Data'!B55:T55,"N/A")))</f>
        <v>0.0909090909090909</v>
      </c>
      <c r="F55" s="62" t="n">
        <f aca="false">(COUNTIF('Inventory Data'!B55:T55,"COFL"))/(19-(COUNTIF('Inventory Data'!B55:T55,"N/A")))</f>
        <v>0</v>
      </c>
      <c r="G55" s="63" t="n">
        <f aca="false">(COUNTIF('Inventory Data'!B55:T55,"FAGR"))/(19-(COUNTIF('Inventory Data'!B55:T55,"N/A")))</f>
        <v>0.272727272727273</v>
      </c>
      <c r="H55" s="63" t="n">
        <f aca="false">(COUNTIF('Inventory Data'!B55:T55,"FRAM"))/(19-(COUNTIF('Inventory Data'!B55:T55,"N/A")))</f>
        <v>0</v>
      </c>
      <c r="I55" s="63" t="n">
        <f aca="false">(COUNTIF('Inventory Data'!B55:T55,"FRPE"))/(19-(COUNTIF('Inventory Data'!B55:T55,"N/A")))</f>
        <v>0</v>
      </c>
      <c r="J55" s="63" t="n">
        <f aca="false">(COUNTIF('Inventory Data'!B55:T55,"LITU"))/(19-(COUNTIF('Inventory Data'!B55:T55,"N/A")))</f>
        <v>0.0909090909090909</v>
      </c>
      <c r="K55" s="63" t="n">
        <f aca="false">(COUNTIF('Inventory Data'!B55:T55,"MOAL"))/(19-(COUNTIF('Inventory Data'!B55:T55,"N/A")))</f>
        <v>0</v>
      </c>
      <c r="L55" s="62" t="n">
        <f aca="false">(COUNTIF('Inventory Data'!B55:T55,"MORU"))/(19-(COUNTIF('Inventory Data'!B55:T55,"N/A")))</f>
        <v>0</v>
      </c>
      <c r="M55" s="62" t="n">
        <f aca="false">(COUNTIF('Inventory Data'!B55:T55,"NYSY"))/(19-(COUNTIF('Inventory Data'!B55:T55,"N/A")))</f>
        <v>0</v>
      </c>
      <c r="N55" s="65" t="n">
        <f aca="false">(COUNTIF('Inventory Data'!B55:T55,"PATO"))/(19-(COUNTIF('Inventory Data'!B55:T55,"N/A")))</f>
        <v>0</v>
      </c>
      <c r="O55" s="65" t="n">
        <f aca="false">(COUNTIF('Inventory Data'!B55:T55,"PLOC"))/(19-(COUNTIF('Inventory Data'!B55:T55,"N/A")))</f>
        <v>0</v>
      </c>
      <c r="P55" s="65" t="n">
        <f aca="false">(COUNTIF('Inventory Data'!B55:T55,"PRAV"))/(19-(COUNTIF('Inventory Data'!B55:T55,"N/A")))</f>
        <v>0</v>
      </c>
      <c r="Q55" s="62" t="n">
        <f aca="false">(COUNTIF('Inventory Data'!B55:T55,"PRSE"))/(19-(COUNTIF('Inventory Data'!B55:T55,"N/A")))</f>
        <v>0</v>
      </c>
      <c r="R55" s="65" t="n">
        <f aca="false">(COUNTIF('Inventory Data'!B55:T55,"QUAL"))/(19-(COUNTIF('Inventory Data'!B55:T55,"N/A")))</f>
        <v>0.0909090909090909</v>
      </c>
      <c r="S55" s="62" t="n">
        <f aca="false">(COUNTIF('Inventory Data'!B55:T55,"QUCO"))/(19-(COUNTIF('Inventory Data'!B55:T55,"N/A")))</f>
        <v>0</v>
      </c>
      <c r="T55" s="65" t="n">
        <f aca="false">(COUNTIF('Inventory Data'!B55:T55,"QUMA2"))/(19-(COUNTIF('Inventory Data'!B55:T55,"N/A")))</f>
        <v>0</v>
      </c>
      <c r="U55" s="62" t="n">
        <f aca="false">(COUNTIF('Inventory Data'!B55:T55,"QUPH"))/(19-(COUNTIF('Inventory Data'!B55:T55,"N/A")))</f>
        <v>0</v>
      </c>
      <c r="V55" s="64" t="n">
        <f aca="false">(COUNTIF('Inventory Data'!B55:T55,"QUPR"))/(19-(COUNTIF('Inventory Data'!B55:T55,"N/A")))</f>
        <v>0</v>
      </c>
      <c r="W55" s="62" t="n">
        <f aca="false">(COUNTIF('Inventory Data'!B55:T55,"QURU"))/(19-(COUNTIF('Inventory Data'!B55:T55,"N/A")))</f>
        <v>0.181818181818182</v>
      </c>
      <c r="X55" s="62" t="n">
        <f aca="false">(COUNTIF('Inventory Data'!B55:T55,"QUVE"))/(19-(COUNTIF('Inventory Data'!B55:T55,"N/A")))</f>
        <v>0</v>
      </c>
      <c r="Y55" s="62" t="n">
        <f aca="false">(COUNTIF('Inventory Data'!B55:T55,"ROPS"))/(19-(COUNTIF('Inventory Data'!B55:T55,"N/A")))</f>
        <v>0</v>
      </c>
      <c r="Z55" s="65" t="n">
        <f aca="false">(COUNTIF('Inventory Data'!B55:T55,"SAAL"))/(19-(COUNTIF('Inventory Data'!B55:T55,"N/A")))</f>
        <v>0</v>
      </c>
      <c r="AA55" s="65" t="n">
        <f aca="false">(COUNTIF('Inventory Data'!B55:T55,"ZDEAD"))/(19-(COUNTIF('Inventory Data'!B55:T55,"N/A")))</f>
        <v>0.272727272727273</v>
      </c>
      <c r="AB55" s="62" t="n">
        <f aca="false">SUM(B55:AA55)</f>
        <v>1</v>
      </c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62"/>
      <c r="BR55" s="62"/>
      <c r="BS55" s="62"/>
      <c r="BT55" s="62"/>
      <c r="BU55" s="62"/>
      <c r="BV55" s="62"/>
      <c r="BW55" s="62"/>
      <c r="BX55" s="62"/>
    </row>
    <row r="56" customFormat="false" ht="12.75" hidden="false" customHeight="false" outlineLevel="0" collapsed="false">
      <c r="A56" s="61" t="s">
        <v>263</v>
      </c>
      <c r="B56" s="65" t="n">
        <f aca="false">(COUNTIF('Inventory Data'!B56:T56,"ACRU"))/(19-(COUNTIF('Inventory Data'!B56:T56,"N/A")))</f>
        <v>0.0769230769230769</v>
      </c>
      <c r="C56" s="65" t="n">
        <f aca="false">(COUNTIF('Inventory Data'!B56:T56,"CACO"))/(19-(COUNTIF('Inventory Data'!B56:T56,"N/A")))</f>
        <v>0</v>
      </c>
      <c r="D56" s="65" t="n">
        <f aca="false">(COUNTIF('Inventory Data'!B56:T56,"CAGL"))/(19-(COUNTIF('Inventory Data'!B56:T56,"N/A")))</f>
        <v>0</v>
      </c>
      <c r="E56" s="62" t="n">
        <f aca="false">(COUNTIF('Inventory Data'!B56:T56,"CATO"))/(19-(COUNTIF('Inventory Data'!B56:T56,"N/A")))</f>
        <v>0</v>
      </c>
      <c r="F56" s="62" t="n">
        <f aca="false">(COUNTIF('Inventory Data'!B56:T56,"COFL"))/(19-(COUNTIF('Inventory Data'!B56:T56,"N/A")))</f>
        <v>0</v>
      </c>
      <c r="G56" s="63" t="n">
        <f aca="false">(COUNTIF('Inventory Data'!B56:T56,"FAGR"))/(19-(COUNTIF('Inventory Data'!B56:T56,"N/A")))</f>
        <v>0.230769230769231</v>
      </c>
      <c r="H56" s="63" t="n">
        <f aca="false">(COUNTIF('Inventory Data'!B56:T56,"FRAM"))/(19-(COUNTIF('Inventory Data'!B56:T56,"N/A")))</f>
        <v>0.0769230769230769</v>
      </c>
      <c r="I56" s="63" t="n">
        <f aca="false">(COUNTIF('Inventory Data'!B56:T56,"FRPE"))/(19-(COUNTIF('Inventory Data'!B56:T56,"N/A")))</f>
        <v>0</v>
      </c>
      <c r="J56" s="63" t="n">
        <f aca="false">(COUNTIF('Inventory Data'!B56:T56,"LITU"))/(19-(COUNTIF('Inventory Data'!B56:T56,"N/A")))</f>
        <v>0.230769230769231</v>
      </c>
      <c r="K56" s="63" t="n">
        <f aca="false">(COUNTIF('Inventory Data'!B56:T56,"MOAL"))/(19-(COUNTIF('Inventory Data'!B56:T56,"N/A")))</f>
        <v>0</v>
      </c>
      <c r="L56" s="62" t="n">
        <f aca="false">(COUNTIF('Inventory Data'!B56:T56,"MORU"))/(19-(COUNTIF('Inventory Data'!B56:T56,"N/A")))</f>
        <v>0</v>
      </c>
      <c r="M56" s="62" t="n">
        <f aca="false">(COUNTIF('Inventory Data'!B56:T56,"NYSY"))/(19-(COUNTIF('Inventory Data'!B56:T56,"N/A")))</f>
        <v>0</v>
      </c>
      <c r="N56" s="65" t="n">
        <f aca="false">(COUNTIF('Inventory Data'!B56:T56,"PATO"))/(19-(COUNTIF('Inventory Data'!B56:T56,"N/A")))</f>
        <v>0</v>
      </c>
      <c r="O56" s="65" t="n">
        <f aca="false">(COUNTIF('Inventory Data'!B56:T56,"PLOC"))/(19-(COUNTIF('Inventory Data'!B56:T56,"N/A")))</f>
        <v>0.0769230769230769</v>
      </c>
      <c r="P56" s="65" t="n">
        <f aca="false">(COUNTIF('Inventory Data'!B56:T56,"PRAV"))/(19-(COUNTIF('Inventory Data'!B56:T56,"N/A")))</f>
        <v>0</v>
      </c>
      <c r="Q56" s="62" t="n">
        <f aca="false">(COUNTIF('Inventory Data'!B56:T56,"PRSE"))/(19-(COUNTIF('Inventory Data'!B56:T56,"N/A")))</f>
        <v>0.307692307692308</v>
      </c>
      <c r="R56" s="65" t="n">
        <f aca="false">(COUNTIF('Inventory Data'!B56:T56,"QUAL"))/(19-(COUNTIF('Inventory Data'!B56:T56,"N/A")))</f>
        <v>0</v>
      </c>
      <c r="S56" s="62" t="n">
        <f aca="false">(COUNTIF('Inventory Data'!B56:T56,"QUCO"))/(19-(COUNTIF('Inventory Data'!B56:T56,"N/A")))</f>
        <v>0</v>
      </c>
      <c r="T56" s="65" t="n">
        <f aca="false">(COUNTIF('Inventory Data'!B56:T56,"QUMA2"))/(19-(COUNTIF('Inventory Data'!B56:T56,"N/A")))</f>
        <v>0</v>
      </c>
      <c r="U56" s="62" t="n">
        <f aca="false">(COUNTIF('Inventory Data'!B56:T56,"QUPH"))/(19-(COUNTIF('Inventory Data'!B56:T56,"N/A")))</f>
        <v>0</v>
      </c>
      <c r="V56" s="64" t="n">
        <f aca="false">(COUNTIF('Inventory Data'!B56:T56,"QUPR"))/(19-(COUNTIF('Inventory Data'!B56:T56,"N/A")))</f>
        <v>0</v>
      </c>
      <c r="W56" s="62" t="n">
        <f aca="false">(COUNTIF('Inventory Data'!B56:T56,"QURU"))/(19-(COUNTIF('Inventory Data'!B56:T56,"N/A")))</f>
        <v>0</v>
      </c>
      <c r="X56" s="62" t="n">
        <f aca="false">(COUNTIF('Inventory Data'!B56:T56,"QUVE"))/(19-(COUNTIF('Inventory Data'!B56:T56,"N/A")))</f>
        <v>0</v>
      </c>
      <c r="Y56" s="62" t="n">
        <f aca="false">(COUNTIF('Inventory Data'!B56:T56,"ROPS"))/(19-(COUNTIF('Inventory Data'!B56:T56,"N/A")))</f>
        <v>0</v>
      </c>
      <c r="Z56" s="65" t="n">
        <f aca="false">(COUNTIF('Inventory Data'!B56:T56,"SAAL"))/(19-(COUNTIF('Inventory Data'!B56:T56,"N/A")))</f>
        <v>0</v>
      </c>
      <c r="AA56" s="65" t="n">
        <f aca="false">(COUNTIF('Inventory Data'!B56:T56,"ZDEAD"))/(19-(COUNTIF('Inventory Data'!B56:T56,"N/A")))</f>
        <v>0</v>
      </c>
      <c r="AB56" s="62" t="n">
        <f aca="false">SUM(B56:AA56)</f>
        <v>1</v>
      </c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2"/>
      <c r="BR56" s="62"/>
      <c r="BS56" s="62"/>
      <c r="BT56" s="62"/>
      <c r="BU56" s="62"/>
      <c r="BV56" s="62"/>
      <c r="BW56" s="62"/>
      <c r="BX56" s="62"/>
    </row>
    <row r="57" customFormat="false" ht="12.75" hidden="false" customHeight="false" outlineLevel="0" collapsed="false">
      <c r="A57" s="61" t="s">
        <v>270</v>
      </c>
      <c r="B57" s="65" t="n">
        <f aca="false">(COUNTIF('Inventory Data'!B57:T57,"ACRU"))/(19-(COUNTIF('Inventory Data'!B57:T57,"N/A")))</f>
        <v>0.625</v>
      </c>
      <c r="C57" s="65" t="n">
        <f aca="false">(COUNTIF('Inventory Data'!B57:T57,"CACO"))/(19-(COUNTIF('Inventory Data'!B57:T57,"N/A")))</f>
        <v>0</v>
      </c>
      <c r="D57" s="65" t="n">
        <f aca="false">(COUNTIF('Inventory Data'!B57:T57,"CAGL"))/(19-(COUNTIF('Inventory Data'!B57:T57,"N/A")))</f>
        <v>0</v>
      </c>
      <c r="E57" s="62" t="n">
        <f aca="false">(COUNTIF('Inventory Data'!B57:T57,"CATO"))/(19-(COUNTIF('Inventory Data'!B57:T57,"N/A")))</f>
        <v>0</v>
      </c>
      <c r="F57" s="62" t="n">
        <f aca="false">(COUNTIF('Inventory Data'!B57:T57,"COFL"))/(19-(COUNTIF('Inventory Data'!B57:T57,"N/A")))</f>
        <v>0</v>
      </c>
      <c r="G57" s="63" t="n">
        <f aca="false">(COUNTIF('Inventory Data'!B57:T57,"FAGR"))/(19-(COUNTIF('Inventory Data'!B57:T57,"N/A")))</f>
        <v>0.125</v>
      </c>
      <c r="H57" s="63" t="n">
        <f aca="false">(COUNTIF('Inventory Data'!B57:T57,"FRAM"))/(19-(COUNTIF('Inventory Data'!B57:T57,"N/A")))</f>
        <v>0.125</v>
      </c>
      <c r="I57" s="63" t="n">
        <f aca="false">(COUNTIF('Inventory Data'!B57:T57,"FRPE"))/(19-(COUNTIF('Inventory Data'!B57:T57,"N/A")))</f>
        <v>0</v>
      </c>
      <c r="J57" s="63" t="n">
        <f aca="false">(COUNTIF('Inventory Data'!B57:T57,"LITU"))/(19-(COUNTIF('Inventory Data'!B57:T57,"N/A")))</f>
        <v>0</v>
      </c>
      <c r="K57" s="63" t="n">
        <f aca="false">(COUNTIF('Inventory Data'!B57:T57,"MOAL"))/(19-(COUNTIF('Inventory Data'!B57:T57,"N/A")))</f>
        <v>0</v>
      </c>
      <c r="L57" s="62" t="n">
        <f aca="false">(COUNTIF('Inventory Data'!B57:T57,"MORU"))/(19-(COUNTIF('Inventory Data'!B57:T57,"N/A")))</f>
        <v>0</v>
      </c>
      <c r="M57" s="62" t="n">
        <f aca="false">(COUNTIF('Inventory Data'!B57:T57,"NYSY"))/(19-(COUNTIF('Inventory Data'!B57:T57,"N/A")))</f>
        <v>0</v>
      </c>
      <c r="N57" s="65" t="n">
        <f aca="false">(COUNTIF('Inventory Data'!B57:T57,"PATO"))/(19-(COUNTIF('Inventory Data'!B57:T57,"N/A")))</f>
        <v>0</v>
      </c>
      <c r="O57" s="65" t="n">
        <f aca="false">(COUNTIF('Inventory Data'!B57:T57,"PLOC"))/(19-(COUNTIF('Inventory Data'!B57:T57,"N/A")))</f>
        <v>0</v>
      </c>
      <c r="P57" s="65" t="n">
        <f aca="false">(COUNTIF('Inventory Data'!B57:T57,"PRAV"))/(19-(COUNTIF('Inventory Data'!B57:T57,"N/A")))</f>
        <v>0</v>
      </c>
      <c r="Q57" s="62" t="n">
        <f aca="false">(COUNTIF('Inventory Data'!B57:T57,"PRSE"))/(19-(COUNTIF('Inventory Data'!B57:T57,"N/A")))</f>
        <v>0</v>
      </c>
      <c r="R57" s="65" t="n">
        <f aca="false">(COUNTIF('Inventory Data'!B57:T57,"QUAL"))/(19-(COUNTIF('Inventory Data'!B57:T57,"N/A")))</f>
        <v>0</v>
      </c>
      <c r="S57" s="62" t="n">
        <f aca="false">(COUNTIF('Inventory Data'!B57:T57,"QUCO"))/(19-(COUNTIF('Inventory Data'!B57:T57,"N/A")))</f>
        <v>0</v>
      </c>
      <c r="T57" s="65" t="n">
        <f aca="false">(COUNTIF('Inventory Data'!B57:T57,"QUMA2"))/(19-(COUNTIF('Inventory Data'!B57:T57,"N/A")))</f>
        <v>0</v>
      </c>
      <c r="U57" s="62" t="n">
        <f aca="false">(COUNTIF('Inventory Data'!B57:T57,"QUPH"))/(19-(COUNTIF('Inventory Data'!B57:T57,"N/A")))</f>
        <v>0</v>
      </c>
      <c r="V57" s="64" t="n">
        <f aca="false">(COUNTIF('Inventory Data'!B57:T57,"QUPR"))/(19-(COUNTIF('Inventory Data'!B57:T57,"N/A")))</f>
        <v>0</v>
      </c>
      <c r="W57" s="62" t="n">
        <f aca="false">(COUNTIF('Inventory Data'!B57:T57,"QURU"))/(19-(COUNTIF('Inventory Data'!B57:T57,"N/A")))</f>
        <v>0</v>
      </c>
      <c r="X57" s="62" t="n">
        <f aca="false">(COUNTIF('Inventory Data'!B57:T57,"QUVE"))/(19-(COUNTIF('Inventory Data'!B57:T57,"N/A")))</f>
        <v>0</v>
      </c>
      <c r="Y57" s="62" t="n">
        <f aca="false">(COUNTIF('Inventory Data'!B57:T57,"ROPS"))/(19-(COUNTIF('Inventory Data'!B57:T57,"N/A")))</f>
        <v>0</v>
      </c>
      <c r="Z57" s="65" t="n">
        <f aca="false">(COUNTIF('Inventory Data'!B57:T57,"SAAL"))/(19-(COUNTIF('Inventory Data'!B57:T57,"N/A")))</f>
        <v>0</v>
      </c>
      <c r="AA57" s="65" t="n">
        <f aca="false">(COUNTIF('Inventory Data'!B57:T57,"ZDEAD"))/(19-(COUNTIF('Inventory Data'!B57:T57,"N/A")))</f>
        <v>0.125</v>
      </c>
      <c r="AB57" s="62" t="n">
        <f aca="false">SUM(B57:AA57)</f>
        <v>1</v>
      </c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62"/>
      <c r="BR57" s="62"/>
      <c r="BS57" s="62"/>
      <c r="BT57" s="62"/>
      <c r="BU57" s="62"/>
      <c r="BV57" s="62"/>
      <c r="BW57" s="62"/>
      <c r="BX57" s="62"/>
    </row>
    <row r="58" customFormat="false" ht="12.75" hidden="false" customHeight="false" outlineLevel="0" collapsed="false">
      <c r="A58" s="61" t="s">
        <v>276</v>
      </c>
      <c r="B58" s="65" t="n">
        <f aca="false">(COUNTIF('Inventory Data'!B58:T58,"ACRU"))/(19-(COUNTIF('Inventory Data'!B58:T58,"N/A")))</f>
        <v>0.571428571428571</v>
      </c>
      <c r="C58" s="65" t="n">
        <f aca="false">(COUNTIF('Inventory Data'!B58:T58,"CACO"))/(19-(COUNTIF('Inventory Data'!B58:T58,"N/A")))</f>
        <v>0</v>
      </c>
      <c r="D58" s="65" t="n">
        <f aca="false">(COUNTIF('Inventory Data'!B58:T58,"CAGL"))/(19-(COUNTIF('Inventory Data'!B58:T58,"N/A")))</f>
        <v>0</v>
      </c>
      <c r="E58" s="62" t="n">
        <f aca="false">(COUNTIF('Inventory Data'!B58:T58,"CATO"))/(19-(COUNTIF('Inventory Data'!B58:T58,"N/A")))</f>
        <v>0</v>
      </c>
      <c r="F58" s="62" t="n">
        <f aca="false">(COUNTIF('Inventory Data'!B58:T58,"COFL"))/(19-(COUNTIF('Inventory Data'!B58:T58,"N/A")))</f>
        <v>0</v>
      </c>
      <c r="G58" s="63" t="n">
        <f aca="false">(COUNTIF('Inventory Data'!B58:T58,"FAGR"))/(19-(COUNTIF('Inventory Data'!B58:T58,"N/A")))</f>
        <v>0.142857142857143</v>
      </c>
      <c r="H58" s="63" t="n">
        <f aca="false">(COUNTIF('Inventory Data'!B58:T58,"FRAM"))/(19-(COUNTIF('Inventory Data'!B58:T58,"N/A")))</f>
        <v>0.142857142857143</v>
      </c>
      <c r="I58" s="63" t="n">
        <f aca="false">(COUNTIF('Inventory Data'!B58:T58,"FRPE"))/(19-(COUNTIF('Inventory Data'!B58:T58,"N/A")))</f>
        <v>0</v>
      </c>
      <c r="J58" s="63" t="n">
        <f aca="false">(COUNTIF('Inventory Data'!B58:T58,"LITU"))/(19-(COUNTIF('Inventory Data'!B58:T58,"N/A")))</f>
        <v>0</v>
      </c>
      <c r="K58" s="63" t="n">
        <f aca="false">(COUNTIF('Inventory Data'!B58:T58,"MOAL"))/(19-(COUNTIF('Inventory Data'!B58:T58,"N/A")))</f>
        <v>0</v>
      </c>
      <c r="L58" s="62" t="n">
        <f aca="false">(COUNTIF('Inventory Data'!B58:T58,"MORU"))/(19-(COUNTIF('Inventory Data'!B58:T58,"N/A")))</f>
        <v>0</v>
      </c>
      <c r="M58" s="62" t="n">
        <f aca="false">(COUNTIF('Inventory Data'!B58:T58,"NYSY"))/(19-(COUNTIF('Inventory Data'!B58:T58,"N/A")))</f>
        <v>0</v>
      </c>
      <c r="N58" s="65" t="n">
        <f aca="false">(COUNTIF('Inventory Data'!B58:T58,"PATO"))/(19-(COUNTIF('Inventory Data'!B58:T58,"N/A")))</f>
        <v>0</v>
      </c>
      <c r="O58" s="65" t="n">
        <f aca="false">(COUNTIF('Inventory Data'!B58:T58,"PLOC"))/(19-(COUNTIF('Inventory Data'!B58:T58,"N/A")))</f>
        <v>0.142857142857143</v>
      </c>
      <c r="P58" s="65" t="n">
        <f aca="false">(COUNTIF('Inventory Data'!B58:T58,"PRAV"))/(19-(COUNTIF('Inventory Data'!B58:T58,"N/A")))</f>
        <v>0</v>
      </c>
      <c r="Q58" s="62" t="n">
        <f aca="false">(COUNTIF('Inventory Data'!B58:T58,"PRSE"))/(19-(COUNTIF('Inventory Data'!B58:T58,"N/A")))</f>
        <v>0</v>
      </c>
      <c r="R58" s="65" t="n">
        <f aca="false">(COUNTIF('Inventory Data'!B58:T58,"QUAL"))/(19-(COUNTIF('Inventory Data'!B58:T58,"N/A")))</f>
        <v>0</v>
      </c>
      <c r="S58" s="62" t="n">
        <f aca="false">(COUNTIF('Inventory Data'!B58:T58,"QUCO"))/(19-(COUNTIF('Inventory Data'!B58:T58,"N/A")))</f>
        <v>0</v>
      </c>
      <c r="T58" s="65" t="n">
        <f aca="false">(COUNTIF('Inventory Data'!B58:T58,"QUMA2"))/(19-(COUNTIF('Inventory Data'!B58:T58,"N/A")))</f>
        <v>0</v>
      </c>
      <c r="U58" s="62" t="n">
        <f aca="false">(COUNTIF('Inventory Data'!B58:T58,"QUPH"))/(19-(COUNTIF('Inventory Data'!B58:T58,"N/A")))</f>
        <v>0</v>
      </c>
      <c r="V58" s="64" t="n">
        <f aca="false">(COUNTIF('Inventory Data'!B58:T58,"QUPR"))/(19-(COUNTIF('Inventory Data'!B58:T58,"N/A")))</f>
        <v>0</v>
      </c>
      <c r="W58" s="62" t="n">
        <f aca="false">(COUNTIF('Inventory Data'!B58:T58,"QURU"))/(19-(COUNTIF('Inventory Data'!B58:T58,"N/A")))</f>
        <v>0</v>
      </c>
      <c r="X58" s="62" t="n">
        <f aca="false">(COUNTIF('Inventory Data'!B58:T58,"QUVE"))/(19-(COUNTIF('Inventory Data'!B58:T58,"N/A")))</f>
        <v>0</v>
      </c>
      <c r="Y58" s="62" t="n">
        <f aca="false">(COUNTIF('Inventory Data'!B58:T58,"ROPS"))/(19-(COUNTIF('Inventory Data'!B58:T58,"N/A")))</f>
        <v>0</v>
      </c>
      <c r="Z58" s="65" t="n">
        <f aca="false">(COUNTIF('Inventory Data'!B58:T58,"SAAL"))/(19-(COUNTIF('Inventory Data'!B58:T58,"N/A")))</f>
        <v>0</v>
      </c>
      <c r="AA58" s="65" t="n">
        <f aca="false">(COUNTIF('Inventory Data'!B58:T58,"ZDEAD"))/(19-(COUNTIF('Inventory Data'!B58:T58,"N/A")))</f>
        <v>0</v>
      </c>
      <c r="AB58" s="62" t="n">
        <f aca="false">SUM(B58:AA58)</f>
        <v>1</v>
      </c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</row>
    <row r="59" customFormat="false" ht="12.75" hidden="false" customHeight="false" outlineLevel="0" collapsed="false">
      <c r="A59" s="66" t="s">
        <v>280</v>
      </c>
      <c r="B59" s="65" t="n">
        <v>0</v>
      </c>
      <c r="C59" s="65" t="n">
        <v>0</v>
      </c>
      <c r="D59" s="65" t="n">
        <v>0</v>
      </c>
      <c r="E59" s="65" t="n">
        <v>0</v>
      </c>
      <c r="F59" s="62" t="n">
        <v>0</v>
      </c>
      <c r="G59" s="65" t="n">
        <v>0</v>
      </c>
      <c r="H59" s="65" t="n">
        <v>0</v>
      </c>
      <c r="I59" s="65" t="n">
        <v>0</v>
      </c>
      <c r="J59" s="65" t="n">
        <v>0</v>
      </c>
      <c r="K59" s="65" t="n">
        <v>0</v>
      </c>
      <c r="L59" s="65" t="n">
        <v>0</v>
      </c>
      <c r="M59" s="65" t="n">
        <v>0</v>
      </c>
      <c r="N59" s="65" t="n">
        <v>0</v>
      </c>
      <c r="O59" s="65" t="n">
        <v>0</v>
      </c>
      <c r="P59" s="65" t="n">
        <v>0</v>
      </c>
      <c r="Q59" s="65" t="n">
        <v>0</v>
      </c>
      <c r="R59" s="65" t="n">
        <v>0</v>
      </c>
      <c r="S59" s="65" t="n">
        <v>0</v>
      </c>
      <c r="T59" s="65" t="n">
        <v>0</v>
      </c>
      <c r="U59" s="65" t="n">
        <v>0</v>
      </c>
      <c r="V59" s="65" t="n">
        <v>0</v>
      </c>
      <c r="W59" s="62" t="n">
        <v>0</v>
      </c>
      <c r="X59" s="65" t="n">
        <v>0</v>
      </c>
      <c r="Y59" s="65" t="n">
        <v>0</v>
      </c>
      <c r="Z59" s="65" t="n">
        <v>0</v>
      </c>
      <c r="AA59" s="65" t="n">
        <v>0</v>
      </c>
      <c r="AB59" s="62" t="n">
        <v>0</v>
      </c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</row>
    <row r="60" customFormat="false" ht="12.75" hidden="false" customHeight="false" outlineLevel="0" collapsed="false">
      <c r="A60" s="61" t="s">
        <v>282</v>
      </c>
      <c r="B60" s="65" t="n">
        <f aca="false">(COUNTIF('Inventory Data'!B60:T60,"ACRU"))/(19-(COUNTIF('Inventory Data'!B60:T60,"N/A")))</f>
        <v>0.1</v>
      </c>
      <c r="C60" s="65" t="n">
        <f aca="false">(COUNTIF('Inventory Data'!B60:T60,"CACO"))/(19-(COUNTIF('Inventory Data'!B60:T60,"N/A")))</f>
        <v>0.2</v>
      </c>
      <c r="D60" s="65" t="n">
        <f aca="false">(COUNTIF('Inventory Data'!B60:T60,"CAGL"))/(19-(COUNTIF('Inventory Data'!B60:T60,"N/A")))</f>
        <v>0</v>
      </c>
      <c r="E60" s="62" t="n">
        <f aca="false">(COUNTIF('Inventory Data'!B60:T60,"CATO"))/(19-(COUNTIF('Inventory Data'!B60:T60,"N/A")))</f>
        <v>0</v>
      </c>
      <c r="F60" s="62" t="n">
        <f aca="false">(COUNTIF('Inventory Data'!B60:T60,"COFL"))/(19-(COUNTIF('Inventory Data'!B60:T60,"N/A")))</f>
        <v>0</v>
      </c>
      <c r="G60" s="63" t="n">
        <f aca="false">(COUNTIF('Inventory Data'!B60:T60,"FAGR"))/(19-(COUNTIF('Inventory Data'!B60:T60,"N/A")))</f>
        <v>0</v>
      </c>
      <c r="H60" s="63" t="n">
        <f aca="false">(COUNTIF('Inventory Data'!B60:T60,"FRAM"))/(19-(COUNTIF('Inventory Data'!B60:T60,"N/A")))</f>
        <v>0.4</v>
      </c>
      <c r="I60" s="63" t="n">
        <f aca="false">(COUNTIF('Inventory Data'!B60:T60,"FRPE"))/(19-(COUNTIF('Inventory Data'!B60:T60,"N/A")))</f>
        <v>0</v>
      </c>
      <c r="J60" s="63" t="n">
        <f aca="false">(COUNTIF('Inventory Data'!B60:T60,"LITU"))/(19-(COUNTIF('Inventory Data'!B60:T60,"N/A")))</f>
        <v>0</v>
      </c>
      <c r="K60" s="63" t="n">
        <f aca="false">(COUNTIF('Inventory Data'!B60:T60,"MOAL"))/(19-(COUNTIF('Inventory Data'!B60:T60,"N/A")))</f>
        <v>0.1</v>
      </c>
      <c r="L60" s="62" t="n">
        <f aca="false">(COUNTIF('Inventory Data'!B60:T60,"MORU"))/(19-(COUNTIF('Inventory Data'!B60:T60,"N/A")))</f>
        <v>0</v>
      </c>
      <c r="M60" s="62" t="n">
        <f aca="false">(COUNTIF('Inventory Data'!B60:T60,"NYSY"))/(19-(COUNTIF('Inventory Data'!B60:T60,"N/A")))</f>
        <v>0</v>
      </c>
      <c r="N60" s="65" t="n">
        <f aca="false">(COUNTIF('Inventory Data'!B60:T60,"PATO"))/(19-(COUNTIF('Inventory Data'!B60:T60,"N/A")))</f>
        <v>0</v>
      </c>
      <c r="O60" s="65" t="n">
        <f aca="false">(COUNTIF('Inventory Data'!B60:T60,"PLOC"))/(19-(COUNTIF('Inventory Data'!B60:T60,"N/A")))</f>
        <v>0.1</v>
      </c>
      <c r="P60" s="65" t="n">
        <f aca="false">(COUNTIF('Inventory Data'!B60:T60,"PRAV"))/(19-(COUNTIF('Inventory Data'!B60:T60,"N/A")))</f>
        <v>0</v>
      </c>
      <c r="Q60" s="62" t="n">
        <f aca="false">(COUNTIF('Inventory Data'!B60:T60,"PRSE"))/(19-(COUNTIF('Inventory Data'!B60:T60,"N/A")))</f>
        <v>0.1</v>
      </c>
      <c r="R60" s="65" t="n">
        <f aca="false">(COUNTIF('Inventory Data'!B60:T60,"QUAL"))/(19-(COUNTIF('Inventory Data'!B60:T60,"N/A")))</f>
        <v>0</v>
      </c>
      <c r="S60" s="62" t="n">
        <f aca="false">(COUNTIF('Inventory Data'!B60:T60,"QUCO"))/(19-(COUNTIF('Inventory Data'!B60:T60,"N/A")))</f>
        <v>0</v>
      </c>
      <c r="T60" s="65" t="n">
        <f aca="false">(COUNTIF('Inventory Data'!B60:T60,"QUMA2"))/(19-(COUNTIF('Inventory Data'!B60:T60,"N/A")))</f>
        <v>0</v>
      </c>
      <c r="U60" s="62" t="n">
        <f aca="false">(COUNTIF('Inventory Data'!B60:T60,"QUPH"))/(19-(COUNTIF('Inventory Data'!B60:T60,"N/A")))</f>
        <v>0</v>
      </c>
      <c r="V60" s="64" t="n">
        <f aca="false">(COUNTIF('Inventory Data'!B60:T60,"QUPR"))/(19-(COUNTIF('Inventory Data'!B60:T60,"N/A")))</f>
        <v>0</v>
      </c>
      <c r="W60" s="62" t="n">
        <f aca="false">(COUNTIF('Inventory Data'!B60:T60,"QURU"))/(19-(COUNTIF('Inventory Data'!B60:T60,"N/A")))</f>
        <v>0</v>
      </c>
      <c r="X60" s="62" t="n">
        <f aca="false">(COUNTIF('Inventory Data'!B60:T60,"QUVE"))/(19-(COUNTIF('Inventory Data'!B60:T60,"N/A")))</f>
        <v>0</v>
      </c>
      <c r="Y60" s="62" t="n">
        <f aca="false">(COUNTIF('Inventory Data'!B60:T60,"ROPS"))/(19-(COUNTIF('Inventory Data'!B60:T60,"N/A")))</f>
        <v>0</v>
      </c>
      <c r="Z60" s="65" t="n">
        <f aca="false">(COUNTIF('Inventory Data'!B60:T60,"SAAL"))/(19-(COUNTIF('Inventory Data'!B60:T60,"N/A")))</f>
        <v>0</v>
      </c>
      <c r="AA60" s="65" t="n">
        <f aca="false">(COUNTIF('Inventory Data'!B60:T60,"ZDEAD"))/(19-(COUNTIF('Inventory Data'!B60:T60,"N/A")))</f>
        <v>0</v>
      </c>
      <c r="AB60" s="62" t="n">
        <f aca="false">SUM(B60:AA60)</f>
        <v>1</v>
      </c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</row>
    <row r="61" customFormat="false" ht="12.75" hidden="false" customHeight="false" outlineLevel="0" collapsed="false">
      <c r="A61" s="61" t="s">
        <v>285</v>
      </c>
      <c r="B61" s="65" t="n">
        <f aca="false">(COUNTIF('Inventory Data'!B61:T61,"ACRU"))/(19-(COUNTIF('Inventory Data'!B61:T61,"N/A")))</f>
        <v>0.272727272727273</v>
      </c>
      <c r="C61" s="65" t="n">
        <f aca="false">(COUNTIF('Inventory Data'!B61:T61,"CACO"))/(19-(COUNTIF('Inventory Data'!B61:T61,"N/A")))</f>
        <v>0</v>
      </c>
      <c r="D61" s="65" t="n">
        <f aca="false">(COUNTIF('Inventory Data'!B61:T61,"CAGL"))/(19-(COUNTIF('Inventory Data'!B61:T61,"N/A")))</f>
        <v>0</v>
      </c>
      <c r="E61" s="62" t="n">
        <f aca="false">(COUNTIF('Inventory Data'!B61:T61,"CATO"))/(19-(COUNTIF('Inventory Data'!B61:T61,"N/A")))</f>
        <v>0</v>
      </c>
      <c r="F61" s="62" t="n">
        <f aca="false">(COUNTIF('Inventory Data'!B61:T61,"COFL"))/(19-(COUNTIF('Inventory Data'!B61:T61,"N/A")))</f>
        <v>0</v>
      </c>
      <c r="G61" s="63" t="n">
        <f aca="false">(COUNTIF('Inventory Data'!B61:T61,"FAGR"))/(19-(COUNTIF('Inventory Data'!B61:T61,"N/A")))</f>
        <v>0.0909090909090909</v>
      </c>
      <c r="H61" s="63" t="n">
        <f aca="false">(COUNTIF('Inventory Data'!B61:T61,"FRAM"))/(19-(COUNTIF('Inventory Data'!B61:T61,"N/A")))</f>
        <v>0.272727272727273</v>
      </c>
      <c r="I61" s="63" t="n">
        <f aca="false">(COUNTIF('Inventory Data'!B61:T61,"FRPE"))/(19-(COUNTIF('Inventory Data'!B61:T61,"N/A")))</f>
        <v>0.181818181818182</v>
      </c>
      <c r="J61" s="63" t="n">
        <f aca="false">(COUNTIF('Inventory Data'!B61:T61,"LITU"))/(19-(COUNTIF('Inventory Data'!B61:T61,"N/A")))</f>
        <v>0</v>
      </c>
      <c r="K61" s="63" t="n">
        <f aca="false">(COUNTIF('Inventory Data'!B61:T61,"MOAL"))/(19-(COUNTIF('Inventory Data'!B61:T61,"N/A")))</f>
        <v>0</v>
      </c>
      <c r="L61" s="62" t="n">
        <f aca="false">(COUNTIF('Inventory Data'!B61:T61,"MORU"))/(19-(COUNTIF('Inventory Data'!B61:T61,"N/A")))</f>
        <v>0</v>
      </c>
      <c r="M61" s="62" t="n">
        <f aca="false">(COUNTIF('Inventory Data'!B61:T61,"NYSY"))/(19-(COUNTIF('Inventory Data'!B61:T61,"N/A")))</f>
        <v>0</v>
      </c>
      <c r="N61" s="65" t="n">
        <f aca="false">(COUNTIF('Inventory Data'!B61:T61,"PATO"))/(19-(COUNTIF('Inventory Data'!B61:T61,"N/A")))</f>
        <v>0</v>
      </c>
      <c r="O61" s="65" t="n">
        <f aca="false">(COUNTIF('Inventory Data'!B61:T61,"PLOC"))/(19-(COUNTIF('Inventory Data'!B61:T61,"N/A")))</f>
        <v>0.0909090909090909</v>
      </c>
      <c r="P61" s="65" t="n">
        <f aca="false">(COUNTIF('Inventory Data'!B61:T61,"PRAV"))/(19-(COUNTIF('Inventory Data'!B61:T61,"N/A")))</f>
        <v>0</v>
      </c>
      <c r="Q61" s="62" t="n">
        <f aca="false">(COUNTIF('Inventory Data'!B61:T61,"PRSE"))/(19-(COUNTIF('Inventory Data'!B61:T61,"N/A")))</f>
        <v>0</v>
      </c>
      <c r="R61" s="65" t="n">
        <f aca="false">(COUNTIF('Inventory Data'!B61:T61,"QUAL"))/(19-(COUNTIF('Inventory Data'!B61:T61,"N/A")))</f>
        <v>0</v>
      </c>
      <c r="S61" s="62" t="n">
        <f aca="false">(COUNTIF('Inventory Data'!B61:T61,"QUCO"))/(19-(COUNTIF('Inventory Data'!B61:T61,"N/A")))</f>
        <v>0</v>
      </c>
      <c r="T61" s="65" t="n">
        <f aca="false">(COUNTIF('Inventory Data'!B61:T61,"QUMA2"))/(19-(COUNTIF('Inventory Data'!B61:T61,"N/A")))</f>
        <v>0</v>
      </c>
      <c r="U61" s="62" t="n">
        <f aca="false">(COUNTIF('Inventory Data'!B61:T61,"QUPH"))/(19-(COUNTIF('Inventory Data'!B61:T61,"N/A")))</f>
        <v>0</v>
      </c>
      <c r="V61" s="64" t="n">
        <f aca="false">(COUNTIF('Inventory Data'!B61:T61,"QUPR"))/(19-(COUNTIF('Inventory Data'!B61:T61,"N/A")))</f>
        <v>0</v>
      </c>
      <c r="W61" s="62" t="n">
        <f aca="false">(COUNTIF('Inventory Data'!B61:T61,"QURU"))/(19-(COUNTIF('Inventory Data'!B61:T61,"N/A")))</f>
        <v>0.0909090909090909</v>
      </c>
      <c r="X61" s="62" t="n">
        <f aca="false">(COUNTIF('Inventory Data'!B61:T61,"QUVE"))/(19-(COUNTIF('Inventory Data'!B61:T61,"N/A")))</f>
        <v>0</v>
      </c>
      <c r="Y61" s="62" t="n">
        <f aca="false">(COUNTIF('Inventory Data'!B61:T61,"ROPS"))/(19-(COUNTIF('Inventory Data'!B61:T61,"N/A")))</f>
        <v>0</v>
      </c>
      <c r="Z61" s="65" t="n">
        <f aca="false">(COUNTIF('Inventory Data'!B61:T61,"SAAL"))/(19-(COUNTIF('Inventory Data'!B61:T61,"N/A")))</f>
        <v>0</v>
      </c>
      <c r="AA61" s="65" t="n">
        <f aca="false">(COUNTIF('Inventory Data'!B61:T61,"ZDEAD"))/(19-(COUNTIF('Inventory Data'!B61:T61,"N/A")))</f>
        <v>0</v>
      </c>
      <c r="AB61" s="62" t="n">
        <f aca="false">SUM(B61:AA61)</f>
        <v>1</v>
      </c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</row>
    <row r="62" customFormat="false" ht="12.75" hidden="false" customHeight="false" outlineLevel="0" collapsed="false">
      <c r="A62" s="61" t="s">
        <v>288</v>
      </c>
      <c r="B62" s="65" t="n">
        <f aca="false">(COUNTIF('Inventory Data'!B62:T62,"ACRU"))/(19-(COUNTIF('Inventory Data'!B62:T62,"N/A")))</f>
        <v>0.714285714285714</v>
      </c>
      <c r="C62" s="65" t="n">
        <f aca="false">(COUNTIF('Inventory Data'!B62:T62,"CACO"))/(19-(COUNTIF('Inventory Data'!B62:T62,"N/A")))</f>
        <v>0</v>
      </c>
      <c r="D62" s="65" t="n">
        <f aca="false">(COUNTIF('Inventory Data'!B62:T62,"CAGL"))/(19-(COUNTIF('Inventory Data'!B62:T62,"N/A")))</f>
        <v>0</v>
      </c>
      <c r="E62" s="62" t="n">
        <f aca="false">(COUNTIF('Inventory Data'!B62:T62,"CATO"))/(19-(COUNTIF('Inventory Data'!B62:T62,"N/A")))</f>
        <v>0</v>
      </c>
      <c r="F62" s="62" t="n">
        <f aca="false">(COUNTIF('Inventory Data'!B62:T62,"COFL"))/(19-(COUNTIF('Inventory Data'!B62:T62,"N/A")))</f>
        <v>0</v>
      </c>
      <c r="G62" s="63" t="n">
        <f aca="false">(COUNTIF('Inventory Data'!B62:T62,"FAGR"))/(19-(COUNTIF('Inventory Data'!B62:T62,"N/A")))</f>
        <v>0</v>
      </c>
      <c r="H62" s="63" t="n">
        <f aca="false">(COUNTIF('Inventory Data'!B62:T62,"FRAM"))/(19-(COUNTIF('Inventory Data'!B62:T62,"N/A")))</f>
        <v>0.142857142857143</v>
      </c>
      <c r="I62" s="63" t="n">
        <f aca="false">(COUNTIF('Inventory Data'!B62:T62,"FRPE"))/(19-(COUNTIF('Inventory Data'!B62:T62,"N/A")))</f>
        <v>0</v>
      </c>
      <c r="J62" s="63" t="n">
        <f aca="false">(COUNTIF('Inventory Data'!B62:T62,"LITU"))/(19-(COUNTIF('Inventory Data'!B62:T62,"N/A")))</f>
        <v>0</v>
      </c>
      <c r="K62" s="63" t="n">
        <f aca="false">(COUNTIF('Inventory Data'!B62:T62,"MOAL"))/(19-(COUNTIF('Inventory Data'!B62:T62,"N/A")))</f>
        <v>0</v>
      </c>
      <c r="L62" s="62" t="n">
        <f aca="false">(COUNTIF('Inventory Data'!B62:T62,"MORU"))/(19-(COUNTIF('Inventory Data'!B62:T62,"N/A")))</f>
        <v>0</v>
      </c>
      <c r="M62" s="62" t="n">
        <f aca="false">(COUNTIF('Inventory Data'!B62:T62,"NYSY"))/(19-(COUNTIF('Inventory Data'!B62:T62,"N/A")))</f>
        <v>0</v>
      </c>
      <c r="N62" s="65" t="n">
        <f aca="false">(COUNTIF('Inventory Data'!B62:T62,"PATO"))/(19-(COUNTIF('Inventory Data'!B62:T62,"N/A")))</f>
        <v>0</v>
      </c>
      <c r="O62" s="65" t="n">
        <f aca="false">(COUNTIF('Inventory Data'!B62:T62,"PLOC"))/(19-(COUNTIF('Inventory Data'!B62:T62,"N/A")))</f>
        <v>0.142857142857143</v>
      </c>
      <c r="P62" s="65" t="n">
        <f aca="false">(COUNTIF('Inventory Data'!B62:T62,"PRAV"))/(19-(COUNTIF('Inventory Data'!B62:T62,"N/A")))</f>
        <v>0</v>
      </c>
      <c r="Q62" s="62" t="n">
        <f aca="false">(COUNTIF('Inventory Data'!B62:T62,"PRSE"))/(19-(COUNTIF('Inventory Data'!B62:T62,"N/A")))</f>
        <v>0</v>
      </c>
      <c r="R62" s="65" t="n">
        <f aca="false">(COUNTIF('Inventory Data'!B62:T62,"QUAL"))/(19-(COUNTIF('Inventory Data'!B62:T62,"N/A")))</f>
        <v>0</v>
      </c>
      <c r="S62" s="62" t="n">
        <f aca="false">(COUNTIF('Inventory Data'!B62:T62,"QUCO"))/(19-(COUNTIF('Inventory Data'!B62:T62,"N/A")))</f>
        <v>0</v>
      </c>
      <c r="T62" s="65" t="n">
        <f aca="false">(COUNTIF('Inventory Data'!B62:T62,"QUMA2"))/(19-(COUNTIF('Inventory Data'!B62:T62,"N/A")))</f>
        <v>0</v>
      </c>
      <c r="U62" s="62" t="n">
        <f aca="false">(COUNTIF('Inventory Data'!B62:T62,"QUPH"))/(19-(COUNTIF('Inventory Data'!B62:T62,"N/A")))</f>
        <v>0</v>
      </c>
      <c r="V62" s="64" t="n">
        <f aca="false">(COUNTIF('Inventory Data'!B62:T62,"QUPR"))/(19-(COUNTIF('Inventory Data'!B62:T62,"N/A")))</f>
        <v>0</v>
      </c>
      <c r="W62" s="62" t="n">
        <f aca="false">(COUNTIF('Inventory Data'!B62:T62,"QURU"))/(19-(COUNTIF('Inventory Data'!B62:T62,"N/A")))</f>
        <v>0</v>
      </c>
      <c r="X62" s="62" t="n">
        <f aca="false">(COUNTIF('Inventory Data'!B62:T62,"QUVE"))/(19-(COUNTIF('Inventory Data'!B62:T62,"N/A")))</f>
        <v>0</v>
      </c>
      <c r="Y62" s="62" t="n">
        <f aca="false">(COUNTIF('Inventory Data'!B62:T62,"ROPS"))/(19-(COUNTIF('Inventory Data'!B62:T62,"N/A")))</f>
        <v>0</v>
      </c>
      <c r="Z62" s="65" t="n">
        <f aca="false">(COUNTIF('Inventory Data'!B62:T62,"SAAL"))/(19-(COUNTIF('Inventory Data'!B62:T62,"N/A")))</f>
        <v>0</v>
      </c>
      <c r="AA62" s="65" t="n">
        <f aca="false">(COUNTIF('Inventory Data'!B62:T62,"ZDEAD"))/(19-(COUNTIF('Inventory Data'!B62:T62,"N/A")))</f>
        <v>0</v>
      </c>
      <c r="AB62" s="62" t="n">
        <f aca="false">SUM(B62:AA62)</f>
        <v>1</v>
      </c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</row>
    <row r="63" customFormat="false" ht="12.75" hidden="false" customHeight="false" outlineLevel="0" collapsed="false">
      <c r="A63" s="61" t="s">
        <v>292</v>
      </c>
      <c r="B63" s="65" t="n">
        <f aca="false">(COUNTIF('Inventory Data'!B63:T63,"ACRU"))/(19-(COUNTIF('Inventory Data'!B63:T63,"N/A")))</f>
        <v>0.444444444444444</v>
      </c>
      <c r="C63" s="65" t="n">
        <f aca="false">(COUNTIF('Inventory Data'!B63:T63,"CACO"))/(19-(COUNTIF('Inventory Data'!B63:T63,"N/A")))</f>
        <v>0</v>
      </c>
      <c r="D63" s="65" t="n">
        <f aca="false">(COUNTIF('Inventory Data'!B63:T63,"CAGL"))/(19-(COUNTIF('Inventory Data'!B63:T63,"N/A")))</f>
        <v>0</v>
      </c>
      <c r="E63" s="62" t="n">
        <f aca="false">(COUNTIF('Inventory Data'!B63:T63,"CATO"))/(19-(COUNTIF('Inventory Data'!B63:T63,"N/A")))</f>
        <v>0</v>
      </c>
      <c r="F63" s="62" t="n">
        <f aca="false">(COUNTIF('Inventory Data'!B63:T63,"COFL"))/(19-(COUNTIF('Inventory Data'!B63:T63,"N/A")))</f>
        <v>0</v>
      </c>
      <c r="G63" s="63" t="n">
        <f aca="false">(COUNTIF('Inventory Data'!B63:T63,"FAGR"))/(19-(COUNTIF('Inventory Data'!B63:T63,"N/A")))</f>
        <v>0.111111111111111</v>
      </c>
      <c r="H63" s="63" t="n">
        <f aca="false">(COUNTIF('Inventory Data'!B63:T63,"FRAM"))/(19-(COUNTIF('Inventory Data'!B63:T63,"N/A")))</f>
        <v>0</v>
      </c>
      <c r="I63" s="63" t="n">
        <f aca="false">(COUNTIF('Inventory Data'!B63:T63,"FRPE"))/(19-(COUNTIF('Inventory Data'!B63:T63,"N/A")))</f>
        <v>0</v>
      </c>
      <c r="J63" s="63" t="n">
        <f aca="false">(COUNTIF('Inventory Data'!B63:T63,"LITU"))/(19-(COUNTIF('Inventory Data'!B63:T63,"N/A")))</f>
        <v>0.222222222222222</v>
      </c>
      <c r="K63" s="63" t="n">
        <f aca="false">(COUNTIF('Inventory Data'!B63:T63,"MOAL"))/(19-(COUNTIF('Inventory Data'!B63:T63,"N/A")))</f>
        <v>0</v>
      </c>
      <c r="L63" s="62" t="n">
        <f aca="false">(COUNTIF('Inventory Data'!B63:T63,"MORU"))/(19-(COUNTIF('Inventory Data'!B63:T63,"N/A")))</f>
        <v>0</v>
      </c>
      <c r="M63" s="62" t="n">
        <f aca="false">(COUNTIF('Inventory Data'!B63:T63,"NYSY"))/(19-(COUNTIF('Inventory Data'!B63:T63,"N/A")))</f>
        <v>0</v>
      </c>
      <c r="N63" s="65" t="n">
        <f aca="false">(COUNTIF('Inventory Data'!B63:T63,"PATO"))/(19-(COUNTIF('Inventory Data'!B63:T63,"N/A")))</f>
        <v>0</v>
      </c>
      <c r="O63" s="65" t="n">
        <f aca="false">(COUNTIF('Inventory Data'!B63:T63,"PLOC"))/(19-(COUNTIF('Inventory Data'!B63:T63,"N/A")))</f>
        <v>0.111111111111111</v>
      </c>
      <c r="P63" s="65" t="n">
        <f aca="false">(COUNTIF('Inventory Data'!B63:T63,"PRAV"))/(19-(COUNTIF('Inventory Data'!B63:T63,"N/A")))</f>
        <v>0</v>
      </c>
      <c r="Q63" s="62" t="n">
        <f aca="false">(COUNTIF('Inventory Data'!B63:T63,"PRSE"))/(19-(COUNTIF('Inventory Data'!B63:T63,"N/A")))</f>
        <v>0.111111111111111</v>
      </c>
      <c r="R63" s="65" t="n">
        <f aca="false">(COUNTIF('Inventory Data'!B63:T63,"QUAL"))/(19-(COUNTIF('Inventory Data'!B63:T63,"N/A")))</f>
        <v>0</v>
      </c>
      <c r="S63" s="62" t="n">
        <f aca="false">(COUNTIF('Inventory Data'!B63:T63,"QUCO"))/(19-(COUNTIF('Inventory Data'!B63:T63,"N/A")))</f>
        <v>0</v>
      </c>
      <c r="T63" s="65" t="n">
        <f aca="false">(COUNTIF('Inventory Data'!B63:T63,"QUMA2"))/(19-(COUNTIF('Inventory Data'!B63:T63,"N/A")))</f>
        <v>0</v>
      </c>
      <c r="U63" s="62" t="n">
        <f aca="false">(COUNTIF('Inventory Data'!B63:T63,"QUPH"))/(19-(COUNTIF('Inventory Data'!B63:T63,"N/A")))</f>
        <v>0</v>
      </c>
      <c r="V63" s="64" t="n">
        <f aca="false">(COUNTIF('Inventory Data'!B63:T63,"QUPR"))/(19-(COUNTIF('Inventory Data'!B63:T63,"N/A")))</f>
        <v>0</v>
      </c>
      <c r="W63" s="62" t="n">
        <f aca="false">(COUNTIF('Inventory Data'!B63:T63,"QURU"))/(19-(COUNTIF('Inventory Data'!B63:T63,"N/A")))</f>
        <v>0</v>
      </c>
      <c r="X63" s="62" t="n">
        <f aca="false">(COUNTIF('Inventory Data'!B63:T63,"QUVE"))/(19-(COUNTIF('Inventory Data'!B63:T63,"N/A")))</f>
        <v>0</v>
      </c>
      <c r="Y63" s="62" t="n">
        <f aca="false">(COUNTIF('Inventory Data'!B63:T63,"ROPS"))/(19-(COUNTIF('Inventory Data'!B63:T63,"N/A")))</f>
        <v>0</v>
      </c>
      <c r="Z63" s="65" t="n">
        <f aca="false">(COUNTIF('Inventory Data'!B63:T63,"SAAL"))/(19-(COUNTIF('Inventory Data'!B63:T63,"N/A")))</f>
        <v>0</v>
      </c>
      <c r="AA63" s="65" t="n">
        <f aca="false">(COUNTIF('Inventory Data'!B63:T63,"ZDEAD"))/(19-(COUNTIF('Inventory Data'!B63:T63,"N/A")))</f>
        <v>0</v>
      </c>
      <c r="AB63" s="62" t="n">
        <f aca="false">SUM(B63:AA63)</f>
        <v>1</v>
      </c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</row>
    <row r="64" customFormat="false" ht="12.75" hidden="false" customHeight="false" outlineLevel="0" collapsed="false">
      <c r="A64" s="66" t="s">
        <v>296</v>
      </c>
      <c r="B64" s="65" t="n">
        <v>0</v>
      </c>
      <c r="C64" s="65" t="n">
        <v>0</v>
      </c>
      <c r="D64" s="65" t="n">
        <v>0</v>
      </c>
      <c r="E64" s="65" t="n">
        <v>0</v>
      </c>
      <c r="F64" s="62" t="n">
        <v>0</v>
      </c>
      <c r="G64" s="65" t="n">
        <v>0</v>
      </c>
      <c r="H64" s="65" t="n">
        <v>0</v>
      </c>
      <c r="I64" s="65" t="n">
        <v>0</v>
      </c>
      <c r="J64" s="65" t="n">
        <v>0</v>
      </c>
      <c r="K64" s="65" t="n">
        <v>0</v>
      </c>
      <c r="L64" s="65" t="n">
        <v>0</v>
      </c>
      <c r="M64" s="65" t="n">
        <v>0</v>
      </c>
      <c r="N64" s="65" t="n">
        <v>0</v>
      </c>
      <c r="O64" s="65" t="n">
        <v>0</v>
      </c>
      <c r="P64" s="65" t="n">
        <v>0</v>
      </c>
      <c r="Q64" s="65" t="n">
        <v>0</v>
      </c>
      <c r="R64" s="65" t="n">
        <v>0</v>
      </c>
      <c r="S64" s="65" t="n">
        <v>0</v>
      </c>
      <c r="T64" s="65" t="n">
        <v>0</v>
      </c>
      <c r="U64" s="65" t="n">
        <v>0</v>
      </c>
      <c r="V64" s="65" t="n">
        <v>0</v>
      </c>
      <c r="W64" s="62" t="n">
        <v>0</v>
      </c>
      <c r="X64" s="65" t="n">
        <v>0</v>
      </c>
      <c r="Y64" s="65" t="n">
        <v>0</v>
      </c>
      <c r="Z64" s="65" t="n">
        <v>0</v>
      </c>
      <c r="AA64" s="65" t="n">
        <v>0</v>
      </c>
      <c r="AB64" s="62" t="n">
        <v>0</v>
      </c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</row>
    <row r="65" customFormat="false" ht="12.75" hidden="false" customHeight="false" outlineLevel="0" collapsed="false">
      <c r="A65" s="66" t="s">
        <v>298</v>
      </c>
      <c r="B65" s="65" t="n">
        <v>0</v>
      </c>
      <c r="C65" s="65" t="n">
        <v>0</v>
      </c>
      <c r="D65" s="65" t="n">
        <v>0</v>
      </c>
      <c r="E65" s="65" t="n">
        <v>0</v>
      </c>
      <c r="F65" s="62" t="n">
        <v>0</v>
      </c>
      <c r="G65" s="65" t="n">
        <v>0</v>
      </c>
      <c r="H65" s="65" t="n">
        <v>0</v>
      </c>
      <c r="I65" s="65" t="n">
        <v>0</v>
      </c>
      <c r="J65" s="65" t="n">
        <v>0</v>
      </c>
      <c r="K65" s="65" t="n">
        <v>0</v>
      </c>
      <c r="L65" s="65" t="n">
        <v>0</v>
      </c>
      <c r="M65" s="65" t="n">
        <v>0</v>
      </c>
      <c r="N65" s="65" t="n">
        <v>0</v>
      </c>
      <c r="O65" s="65" t="n">
        <v>0</v>
      </c>
      <c r="P65" s="65" t="n">
        <v>0</v>
      </c>
      <c r="Q65" s="65" t="n">
        <v>0</v>
      </c>
      <c r="R65" s="65" t="n">
        <v>0</v>
      </c>
      <c r="S65" s="65" t="n">
        <v>0</v>
      </c>
      <c r="T65" s="65" t="n">
        <v>0</v>
      </c>
      <c r="U65" s="65" t="n">
        <v>0</v>
      </c>
      <c r="V65" s="65" t="n">
        <v>0</v>
      </c>
      <c r="W65" s="62" t="n">
        <v>0</v>
      </c>
      <c r="X65" s="65" t="n">
        <v>0</v>
      </c>
      <c r="Y65" s="65" t="n">
        <v>0</v>
      </c>
      <c r="Z65" s="65" t="n">
        <v>0</v>
      </c>
      <c r="AA65" s="65" t="n">
        <v>0</v>
      </c>
      <c r="AB65" s="62" t="n">
        <v>0</v>
      </c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</row>
    <row r="66" customFormat="false" ht="12.75" hidden="false" customHeight="false" outlineLevel="0" collapsed="false">
      <c r="A66" s="66" t="s">
        <v>300</v>
      </c>
      <c r="B66" s="65" t="n">
        <v>0</v>
      </c>
      <c r="C66" s="65" t="n">
        <v>0</v>
      </c>
      <c r="D66" s="65" t="n">
        <v>0</v>
      </c>
      <c r="E66" s="65" t="n">
        <v>0</v>
      </c>
      <c r="F66" s="62" t="n">
        <v>0</v>
      </c>
      <c r="G66" s="65" t="n">
        <v>0</v>
      </c>
      <c r="H66" s="65" t="n">
        <v>0</v>
      </c>
      <c r="I66" s="65" t="n">
        <v>0</v>
      </c>
      <c r="J66" s="65" t="n">
        <v>0</v>
      </c>
      <c r="K66" s="65" t="n">
        <v>0</v>
      </c>
      <c r="L66" s="65" t="n">
        <v>0</v>
      </c>
      <c r="M66" s="65" t="n">
        <v>0</v>
      </c>
      <c r="N66" s="65" t="n">
        <v>0</v>
      </c>
      <c r="O66" s="65" t="n">
        <v>0</v>
      </c>
      <c r="P66" s="65" t="n">
        <v>0</v>
      </c>
      <c r="Q66" s="65" t="n">
        <v>0</v>
      </c>
      <c r="R66" s="65" t="n">
        <v>0</v>
      </c>
      <c r="S66" s="65" t="n">
        <v>0</v>
      </c>
      <c r="T66" s="65" t="n">
        <v>0</v>
      </c>
      <c r="U66" s="65" t="n">
        <v>0</v>
      </c>
      <c r="V66" s="65" t="n">
        <v>0</v>
      </c>
      <c r="W66" s="62" t="n">
        <v>0</v>
      </c>
      <c r="X66" s="65" t="n">
        <v>0</v>
      </c>
      <c r="Y66" s="65" t="n">
        <v>0</v>
      </c>
      <c r="Z66" s="65" t="n">
        <v>0</v>
      </c>
      <c r="AA66" s="65" t="n">
        <v>0</v>
      </c>
      <c r="AB66" s="62" t="n">
        <v>0</v>
      </c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</row>
    <row r="67" customFormat="false" ht="12.75" hidden="false" customHeight="false" outlineLevel="0" collapsed="false">
      <c r="A67" s="61" t="s">
        <v>302</v>
      </c>
      <c r="B67" s="65" t="n">
        <f aca="false">(COUNTIF('Inventory Data'!B67:T67,"ACRU"))/(19-(COUNTIF('Inventory Data'!B67:T67,"N/A")))</f>
        <v>0</v>
      </c>
      <c r="C67" s="65" t="n">
        <f aca="false">(COUNTIF('Inventory Data'!B67:T67,"CACO"))/(19-(COUNTIF('Inventory Data'!B67:T67,"N/A")))</f>
        <v>0.4</v>
      </c>
      <c r="D67" s="65" t="n">
        <f aca="false">(COUNTIF('Inventory Data'!B67:T67,"CAGL"))/(19-(COUNTIF('Inventory Data'!B67:T67,"N/A")))</f>
        <v>0</v>
      </c>
      <c r="E67" s="62" t="n">
        <f aca="false">(COUNTIF('Inventory Data'!B67:T67,"CATO"))/(19-(COUNTIF('Inventory Data'!B67:T67,"N/A")))</f>
        <v>0</v>
      </c>
      <c r="F67" s="62" t="n">
        <f aca="false">(COUNTIF('Inventory Data'!B67:T67,"COFL"))/(19-(COUNTIF('Inventory Data'!B67:T67,"N/A")))</f>
        <v>0</v>
      </c>
      <c r="G67" s="63" t="n">
        <f aca="false">(COUNTIF('Inventory Data'!B67:T67,"FAGR"))/(19-(COUNTIF('Inventory Data'!B67:T67,"N/A")))</f>
        <v>0</v>
      </c>
      <c r="H67" s="63" t="n">
        <f aca="false">(COUNTIF('Inventory Data'!B67:T67,"FRAM"))/(19-(COUNTIF('Inventory Data'!B67:T67,"N/A")))</f>
        <v>0.1</v>
      </c>
      <c r="I67" s="63" t="n">
        <f aca="false">(COUNTIF('Inventory Data'!B67:T67,"FRPE"))/(19-(COUNTIF('Inventory Data'!B67:T67,"N/A")))</f>
        <v>0.2</v>
      </c>
      <c r="J67" s="63" t="n">
        <f aca="false">(COUNTIF('Inventory Data'!B67:T67,"LITU"))/(19-(COUNTIF('Inventory Data'!B67:T67,"N/A")))</f>
        <v>0.1</v>
      </c>
      <c r="K67" s="63" t="n">
        <f aca="false">(COUNTIF('Inventory Data'!B67:T67,"MOAL"))/(19-(COUNTIF('Inventory Data'!B67:T67,"N/A")))</f>
        <v>0</v>
      </c>
      <c r="L67" s="62" t="n">
        <f aca="false">(COUNTIF('Inventory Data'!B67:T67,"MORU"))/(19-(COUNTIF('Inventory Data'!B67:T67,"N/A")))</f>
        <v>0</v>
      </c>
      <c r="M67" s="62" t="n">
        <f aca="false">(COUNTIF('Inventory Data'!B67:T67,"NYSY"))/(19-(COUNTIF('Inventory Data'!B67:T67,"N/A")))</f>
        <v>0</v>
      </c>
      <c r="N67" s="65" t="n">
        <f aca="false">(COUNTIF('Inventory Data'!B67:T67,"PATO"))/(19-(COUNTIF('Inventory Data'!B67:T67,"N/A")))</f>
        <v>0</v>
      </c>
      <c r="O67" s="65" t="n">
        <f aca="false">(COUNTIF('Inventory Data'!B67:T67,"PLOC"))/(19-(COUNTIF('Inventory Data'!B67:T67,"N/A")))</f>
        <v>0</v>
      </c>
      <c r="P67" s="65" t="n">
        <f aca="false">(COUNTIF('Inventory Data'!B67:T67,"PRAV"))/(19-(COUNTIF('Inventory Data'!B67:T67,"N/A")))</f>
        <v>0</v>
      </c>
      <c r="Q67" s="62" t="n">
        <f aca="false">(COUNTIF('Inventory Data'!B67:T67,"PRSE"))/(19-(COUNTIF('Inventory Data'!B67:T67,"N/A")))</f>
        <v>0</v>
      </c>
      <c r="R67" s="65" t="n">
        <f aca="false">(COUNTIF('Inventory Data'!B67:T67,"QUAL"))/(19-(COUNTIF('Inventory Data'!B67:T67,"N/A")))</f>
        <v>0</v>
      </c>
      <c r="S67" s="62" t="n">
        <f aca="false">(COUNTIF('Inventory Data'!B67:T67,"QUCO"))/(19-(COUNTIF('Inventory Data'!B67:T67,"N/A")))</f>
        <v>0</v>
      </c>
      <c r="T67" s="65" t="n">
        <f aca="false">(COUNTIF('Inventory Data'!B67:T67,"QUMA2"))/(19-(COUNTIF('Inventory Data'!B67:T67,"N/A")))</f>
        <v>0</v>
      </c>
      <c r="U67" s="62" t="n">
        <f aca="false">(COUNTIF('Inventory Data'!B67:T67,"QUPH"))/(19-(COUNTIF('Inventory Data'!B67:T67,"N/A")))</f>
        <v>0</v>
      </c>
      <c r="V67" s="64" t="n">
        <f aca="false">(COUNTIF('Inventory Data'!B67:T67,"QUPR"))/(19-(COUNTIF('Inventory Data'!B67:T67,"N/A")))</f>
        <v>0</v>
      </c>
      <c r="W67" s="62" t="n">
        <f aca="false">(COUNTIF('Inventory Data'!B67:T67,"QURU"))/(19-(COUNTIF('Inventory Data'!B67:T67,"N/A")))</f>
        <v>0</v>
      </c>
      <c r="X67" s="62" t="n">
        <f aca="false">(COUNTIF('Inventory Data'!B67:T67,"QUVE"))/(19-(COUNTIF('Inventory Data'!B67:T67,"N/A")))</f>
        <v>0.1</v>
      </c>
      <c r="Y67" s="62" t="n">
        <f aca="false">(COUNTIF('Inventory Data'!B67:T67,"ROPS"))/(19-(COUNTIF('Inventory Data'!B67:T67,"N/A")))</f>
        <v>0</v>
      </c>
      <c r="Z67" s="65" t="n">
        <f aca="false">(COUNTIF('Inventory Data'!B67:T67,"SAAL"))/(19-(COUNTIF('Inventory Data'!B67:T67,"N/A")))</f>
        <v>0</v>
      </c>
      <c r="AA67" s="65" t="n">
        <f aca="false">(COUNTIF('Inventory Data'!B67:T67,"ZDEAD"))/(19-(COUNTIF('Inventory Data'!B67:T67,"N/A")))</f>
        <v>0.1</v>
      </c>
      <c r="AB67" s="62" t="n">
        <f aca="false">SUM(B67:AA67)</f>
        <v>1</v>
      </c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62"/>
      <c r="BR67" s="62"/>
      <c r="BS67" s="62"/>
      <c r="BT67" s="62"/>
      <c r="BU67" s="62"/>
      <c r="BV67" s="62"/>
      <c r="BW67" s="62"/>
      <c r="BX67" s="62"/>
    </row>
    <row r="68" customFormat="false" ht="12.75" hidden="false" customHeight="false" outlineLevel="0" collapsed="false">
      <c r="A68" s="62"/>
      <c r="B68" s="62"/>
      <c r="C68" s="62"/>
      <c r="D68" s="62"/>
      <c r="E68" s="62"/>
      <c r="F68" s="63"/>
      <c r="G68" s="63"/>
      <c r="H68" s="63"/>
      <c r="I68" s="63"/>
      <c r="J68" s="63"/>
      <c r="K68" s="63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7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62"/>
      <c r="BR68" s="62"/>
      <c r="BS68" s="62"/>
      <c r="BT68" s="62"/>
      <c r="BU68" s="62"/>
      <c r="BV68" s="62"/>
      <c r="BW68" s="62"/>
      <c r="BX68" s="62"/>
    </row>
    <row r="69" customFormat="false" ht="12.75" hidden="false" customHeight="false" outlineLevel="0" collapsed="false">
      <c r="A69" s="62"/>
      <c r="B69" s="62"/>
      <c r="C69" s="62"/>
      <c r="D69" s="62"/>
      <c r="E69" s="62"/>
      <c r="F69" s="63"/>
      <c r="G69" s="63"/>
      <c r="H69" s="63"/>
      <c r="I69" s="63"/>
      <c r="J69" s="63"/>
      <c r="K69" s="63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7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62"/>
      <c r="BR69" s="62"/>
      <c r="BS69" s="62"/>
      <c r="BT69" s="62"/>
      <c r="BU69" s="62"/>
      <c r="BV69" s="62"/>
      <c r="BW69" s="62"/>
      <c r="BX69" s="62"/>
    </row>
    <row r="70" customFormat="false" ht="12.75" hidden="false" customHeight="false" outlineLevel="0" collapsed="false">
      <c r="A70" s="62"/>
      <c r="B70" s="62"/>
      <c r="C70" s="62"/>
      <c r="D70" s="62"/>
      <c r="E70" s="62"/>
      <c r="F70" s="63"/>
      <c r="G70" s="63"/>
      <c r="H70" s="63"/>
      <c r="I70" s="63"/>
      <c r="J70" s="63"/>
      <c r="K70" s="63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7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</row>
    <row r="71" customFormat="false" ht="12.75" hidden="false" customHeight="false" outlineLevel="0" collapsed="false">
      <c r="A71" s="62"/>
      <c r="B71" s="62"/>
      <c r="C71" s="62"/>
      <c r="D71" s="62"/>
      <c r="E71" s="62"/>
      <c r="F71" s="63"/>
      <c r="G71" s="63"/>
      <c r="H71" s="63"/>
      <c r="I71" s="63"/>
      <c r="J71" s="63"/>
      <c r="K71" s="63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7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62"/>
      <c r="BR71" s="62"/>
      <c r="BS71" s="62"/>
      <c r="BT71" s="62"/>
      <c r="BU71" s="62"/>
      <c r="BV71" s="62"/>
      <c r="BW71" s="62"/>
      <c r="BX71" s="62"/>
    </row>
    <row r="72" customFormat="false" ht="12.75" hidden="false" customHeight="false" outlineLevel="0" collapsed="false">
      <c r="A72" s="62"/>
      <c r="B72" s="62"/>
      <c r="C72" s="62"/>
      <c r="D72" s="62"/>
      <c r="E72" s="62"/>
      <c r="F72" s="63"/>
      <c r="G72" s="63"/>
      <c r="H72" s="63"/>
      <c r="I72" s="63"/>
      <c r="J72" s="63"/>
      <c r="K72" s="63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7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62"/>
      <c r="BR72" s="62"/>
      <c r="BS72" s="62"/>
      <c r="BT72" s="62"/>
      <c r="BU72" s="62"/>
      <c r="BV72" s="62"/>
      <c r="BW72" s="62"/>
      <c r="BX72" s="62"/>
    </row>
    <row r="73" customFormat="false" ht="12.75" hidden="false" customHeight="false" outlineLevel="0" collapsed="false">
      <c r="A73" s="62"/>
      <c r="B73" s="62"/>
      <c r="C73" s="62"/>
      <c r="D73" s="62"/>
      <c r="E73" s="62"/>
      <c r="F73" s="63"/>
      <c r="G73" s="63"/>
      <c r="H73" s="63"/>
      <c r="I73" s="63"/>
      <c r="J73" s="63"/>
      <c r="K73" s="63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7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62"/>
      <c r="BR73" s="62"/>
      <c r="BS73" s="62"/>
      <c r="BT73" s="62"/>
      <c r="BU73" s="62"/>
      <c r="BV73" s="62"/>
      <c r="BW73" s="62"/>
      <c r="BX73" s="62"/>
    </row>
    <row r="74" customFormat="false" ht="12.75" hidden="false" customHeight="false" outlineLevel="0" collapsed="false">
      <c r="A74" s="62"/>
      <c r="B74" s="62"/>
      <c r="C74" s="62"/>
      <c r="D74" s="62"/>
      <c r="E74" s="62"/>
      <c r="F74" s="63"/>
      <c r="G74" s="63"/>
      <c r="H74" s="63"/>
      <c r="I74" s="63"/>
      <c r="J74" s="63"/>
      <c r="K74" s="63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7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62"/>
      <c r="BR74" s="62"/>
      <c r="BS74" s="62"/>
      <c r="BT74" s="62"/>
      <c r="BU74" s="62"/>
      <c r="BV74" s="62"/>
      <c r="BW74" s="62"/>
      <c r="BX74" s="62"/>
    </row>
    <row r="75" customFormat="false" ht="12.75" hidden="false" customHeight="false" outlineLevel="0" collapsed="false">
      <c r="A75" s="62"/>
      <c r="B75" s="62"/>
      <c r="C75" s="62"/>
      <c r="D75" s="62"/>
      <c r="E75" s="62"/>
      <c r="F75" s="63"/>
      <c r="G75" s="63"/>
      <c r="H75" s="63"/>
      <c r="I75" s="63"/>
      <c r="J75" s="63"/>
      <c r="K75" s="63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7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62"/>
      <c r="BR75" s="62"/>
      <c r="BS75" s="62"/>
      <c r="BT75" s="62"/>
      <c r="BU75" s="62"/>
      <c r="BV75" s="62"/>
      <c r="BW75" s="62"/>
      <c r="BX75" s="62"/>
    </row>
    <row r="76" customFormat="false" ht="12.75" hidden="false" customHeight="false" outlineLevel="0" collapsed="false">
      <c r="A76" s="62"/>
      <c r="B76" s="62"/>
      <c r="C76" s="62"/>
      <c r="D76" s="62"/>
      <c r="E76" s="62"/>
      <c r="F76" s="63"/>
      <c r="G76" s="63"/>
      <c r="H76" s="63"/>
      <c r="I76" s="63"/>
      <c r="J76" s="63"/>
      <c r="K76" s="63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7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62"/>
      <c r="BR76" s="62"/>
      <c r="BS76" s="62"/>
      <c r="BT76" s="62"/>
      <c r="BU76" s="62"/>
      <c r="BV76" s="62"/>
      <c r="BW76" s="62"/>
      <c r="BX76" s="62"/>
    </row>
    <row r="77" customFormat="false" ht="12.75" hidden="false" customHeight="false" outlineLevel="0" collapsed="false">
      <c r="A77" s="62"/>
      <c r="B77" s="62"/>
      <c r="C77" s="62"/>
      <c r="D77" s="62"/>
      <c r="E77" s="62"/>
      <c r="F77" s="63"/>
      <c r="G77" s="63"/>
      <c r="H77" s="63"/>
      <c r="I77" s="63"/>
      <c r="J77" s="63"/>
      <c r="K77" s="63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7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62"/>
      <c r="BR77" s="62"/>
      <c r="BS77" s="62"/>
      <c r="BT77" s="62"/>
      <c r="BU77" s="62"/>
      <c r="BV77" s="62"/>
      <c r="BW77" s="62"/>
      <c r="BX77" s="62"/>
    </row>
    <row r="78" customFormat="false" ht="12.75" hidden="false" customHeight="false" outlineLevel="0" collapsed="false">
      <c r="A78" s="62"/>
      <c r="B78" s="62"/>
      <c r="C78" s="62"/>
      <c r="D78" s="62"/>
      <c r="E78" s="62"/>
      <c r="F78" s="63"/>
      <c r="G78" s="63"/>
      <c r="H78" s="63"/>
      <c r="I78" s="63"/>
      <c r="J78" s="63"/>
      <c r="K78" s="63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7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62"/>
      <c r="BR78" s="62"/>
      <c r="BS78" s="62"/>
      <c r="BT78" s="62"/>
      <c r="BU78" s="62"/>
      <c r="BV78" s="62"/>
      <c r="BW78" s="62"/>
      <c r="BX78" s="62"/>
    </row>
    <row r="79" customFormat="false" ht="12.75" hidden="false" customHeight="false" outlineLevel="0" collapsed="false">
      <c r="A79" s="62"/>
      <c r="B79" s="62"/>
      <c r="C79" s="62"/>
      <c r="D79" s="62"/>
      <c r="E79" s="62"/>
      <c r="F79" s="63"/>
      <c r="G79" s="63"/>
      <c r="H79" s="63"/>
      <c r="I79" s="63"/>
      <c r="J79" s="63"/>
      <c r="K79" s="63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7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</row>
    <row r="80" customFormat="false" ht="12.75" hidden="false" customHeight="false" outlineLevel="0" collapsed="false">
      <c r="A80" s="62"/>
      <c r="B80" s="62"/>
      <c r="C80" s="62"/>
      <c r="D80" s="62"/>
      <c r="E80" s="62"/>
      <c r="F80" s="63"/>
      <c r="G80" s="63"/>
      <c r="H80" s="63"/>
      <c r="I80" s="63"/>
      <c r="J80" s="63"/>
      <c r="K80" s="63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</row>
    <row r="81" customFormat="false" ht="12.75" hidden="false" customHeight="false" outlineLevel="0" collapsed="false">
      <c r="A81" s="62"/>
      <c r="B81" s="62"/>
      <c r="C81" s="62"/>
      <c r="D81" s="62"/>
      <c r="E81" s="62"/>
      <c r="F81" s="63"/>
      <c r="G81" s="63"/>
      <c r="H81" s="63"/>
      <c r="I81" s="63"/>
      <c r="J81" s="63"/>
      <c r="K81" s="63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</row>
    <row r="82" customFormat="false" ht="12.75" hidden="false" customHeight="false" outlineLevel="0" collapsed="false">
      <c r="A82" s="62"/>
      <c r="B82" s="62"/>
      <c r="C82" s="62"/>
      <c r="D82" s="62"/>
      <c r="E82" s="62"/>
      <c r="F82" s="63"/>
      <c r="G82" s="63"/>
      <c r="H82" s="63"/>
      <c r="I82" s="63"/>
      <c r="J82" s="63"/>
      <c r="K82" s="63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</row>
    <row r="83" customFormat="false" ht="12.75" hidden="false" customHeight="false" outlineLevel="0" collapsed="false">
      <c r="A83" s="62"/>
      <c r="B83" s="62"/>
      <c r="C83" s="62"/>
      <c r="D83" s="62"/>
      <c r="E83" s="62"/>
      <c r="F83" s="63"/>
      <c r="G83" s="63"/>
      <c r="H83" s="63"/>
      <c r="I83" s="63"/>
      <c r="J83" s="63"/>
      <c r="K83" s="63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</row>
    <row r="84" customFormat="false" ht="12.75" hidden="false" customHeight="false" outlineLevel="0" collapsed="false">
      <c r="A84" s="62"/>
      <c r="B84" s="62"/>
      <c r="C84" s="62"/>
      <c r="D84" s="62"/>
      <c r="E84" s="62"/>
      <c r="F84" s="63"/>
      <c r="G84" s="63"/>
      <c r="H84" s="63"/>
      <c r="I84" s="63"/>
      <c r="J84" s="63"/>
      <c r="K84" s="63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</row>
    <row r="85" customFormat="false" ht="12.75" hidden="false" customHeight="false" outlineLevel="0" collapsed="false">
      <c r="A85" s="62"/>
      <c r="B85" s="62"/>
      <c r="C85" s="62"/>
      <c r="D85" s="62"/>
      <c r="E85" s="62"/>
      <c r="F85" s="63"/>
      <c r="G85" s="63"/>
      <c r="H85" s="63"/>
      <c r="I85" s="63"/>
      <c r="J85" s="63"/>
      <c r="K85" s="63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</row>
    <row r="86" customFormat="false" ht="12.75" hidden="false" customHeight="false" outlineLevel="0" collapsed="false">
      <c r="A86" s="62"/>
      <c r="B86" s="62"/>
      <c r="C86" s="62"/>
      <c r="D86" s="62"/>
      <c r="E86" s="62"/>
      <c r="F86" s="63"/>
      <c r="G86" s="63"/>
      <c r="H86" s="63"/>
      <c r="I86" s="63"/>
      <c r="J86" s="63"/>
      <c r="K86" s="63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</row>
    <row r="87" customFormat="false" ht="12.75" hidden="false" customHeight="false" outlineLevel="0" collapsed="false">
      <c r="A87" s="62"/>
      <c r="B87" s="62"/>
      <c r="C87" s="62"/>
      <c r="D87" s="62"/>
      <c r="E87" s="62"/>
      <c r="F87" s="63"/>
      <c r="G87" s="63"/>
      <c r="H87" s="63"/>
      <c r="I87" s="63"/>
      <c r="J87" s="63"/>
      <c r="K87" s="63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</row>
    <row r="88" customFormat="false" ht="12.75" hidden="false" customHeight="false" outlineLevel="0" collapsed="false">
      <c r="A88" s="62"/>
      <c r="B88" s="62"/>
      <c r="C88" s="62"/>
      <c r="D88" s="62"/>
      <c r="E88" s="62"/>
      <c r="F88" s="63"/>
      <c r="G88" s="63"/>
      <c r="H88" s="63"/>
      <c r="I88" s="63"/>
      <c r="J88" s="63"/>
      <c r="K88" s="63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</row>
    <row r="89" customFormat="false" ht="12.75" hidden="false" customHeight="false" outlineLevel="0" collapsed="false">
      <c r="A89" s="62"/>
      <c r="B89" s="62"/>
      <c r="C89" s="62"/>
      <c r="D89" s="62"/>
      <c r="E89" s="62"/>
      <c r="F89" s="63"/>
      <c r="G89" s="63"/>
      <c r="H89" s="63"/>
      <c r="I89" s="63"/>
      <c r="J89" s="63"/>
      <c r="K89" s="63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</row>
    <row r="90" customFormat="false" ht="12.75" hidden="false" customHeight="false" outlineLevel="0" collapsed="false">
      <c r="A90" s="62"/>
      <c r="B90" s="62"/>
      <c r="C90" s="62"/>
      <c r="D90" s="62"/>
      <c r="E90" s="62"/>
      <c r="F90" s="63"/>
      <c r="G90" s="63"/>
      <c r="H90" s="63"/>
      <c r="I90" s="63"/>
      <c r="J90" s="63"/>
      <c r="K90" s="63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</row>
    <row r="91" customFormat="false" ht="12.75" hidden="false" customHeight="false" outlineLevel="0" collapsed="false">
      <c r="A91" s="62"/>
      <c r="B91" s="62"/>
      <c r="C91" s="62"/>
      <c r="D91" s="62"/>
      <c r="E91" s="62"/>
      <c r="F91" s="63"/>
      <c r="G91" s="63"/>
      <c r="H91" s="63"/>
      <c r="I91" s="63"/>
      <c r="J91" s="63"/>
      <c r="K91" s="63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</row>
    <row r="92" customFormat="false" ht="12.75" hidden="false" customHeight="false" outlineLevel="0" collapsed="false">
      <c r="A92" s="62"/>
      <c r="B92" s="62"/>
      <c r="C92" s="62"/>
      <c r="D92" s="62"/>
      <c r="E92" s="62"/>
      <c r="F92" s="63"/>
      <c r="G92" s="63"/>
      <c r="H92" s="63"/>
      <c r="I92" s="63"/>
      <c r="J92" s="63"/>
      <c r="K92" s="63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/>
      <c r="BW92" s="62"/>
      <c r="BX92" s="62"/>
    </row>
    <row r="93" customFormat="false" ht="12.75" hidden="false" customHeight="false" outlineLevel="0" collapsed="false">
      <c r="A93" s="62"/>
      <c r="B93" s="62"/>
      <c r="C93" s="62"/>
      <c r="D93" s="62"/>
      <c r="E93" s="62"/>
      <c r="F93" s="63"/>
      <c r="G93" s="63"/>
      <c r="H93" s="63"/>
      <c r="I93" s="63"/>
      <c r="J93" s="63"/>
      <c r="K93" s="63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</row>
    <row r="94" customFormat="false" ht="12.75" hidden="false" customHeight="false" outlineLevel="0" collapsed="false">
      <c r="A94" s="62"/>
      <c r="B94" s="62"/>
      <c r="C94" s="62"/>
      <c r="D94" s="62"/>
      <c r="E94" s="62"/>
      <c r="F94" s="63"/>
      <c r="G94" s="63"/>
      <c r="H94" s="63"/>
      <c r="I94" s="63"/>
      <c r="J94" s="63"/>
      <c r="K94" s="63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</row>
    <row r="95" customFormat="false" ht="12.75" hidden="false" customHeight="false" outlineLevel="0" collapsed="false">
      <c r="A95" s="62"/>
      <c r="B95" s="62"/>
      <c r="C95" s="62"/>
      <c r="D95" s="62"/>
      <c r="E95" s="62"/>
      <c r="F95" s="63"/>
      <c r="G95" s="63"/>
      <c r="H95" s="63"/>
      <c r="I95" s="63"/>
      <c r="J95" s="63"/>
      <c r="K95" s="63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</row>
    <row r="96" customFormat="false" ht="12.75" hidden="false" customHeight="false" outlineLevel="0" collapsed="false">
      <c r="A96" s="62"/>
      <c r="B96" s="62"/>
      <c r="C96" s="62"/>
      <c r="D96" s="62"/>
      <c r="E96" s="62"/>
      <c r="F96" s="63"/>
      <c r="G96" s="63"/>
      <c r="H96" s="63"/>
      <c r="I96" s="63"/>
      <c r="J96" s="63"/>
      <c r="K96" s="63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</row>
    <row r="97" customFormat="false" ht="12.75" hidden="false" customHeight="false" outlineLevel="0" collapsed="false">
      <c r="A97" s="62"/>
      <c r="B97" s="62"/>
      <c r="C97" s="62"/>
      <c r="D97" s="62"/>
      <c r="E97" s="62"/>
      <c r="F97" s="63"/>
      <c r="G97" s="63"/>
      <c r="H97" s="63"/>
      <c r="I97" s="63"/>
      <c r="J97" s="63"/>
      <c r="K97" s="63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  <c r="BF97" s="62"/>
      <c r="BG97" s="62"/>
      <c r="BH97" s="62"/>
      <c r="BI97" s="62"/>
      <c r="BJ97" s="62"/>
      <c r="BK97" s="62"/>
      <c r="BL97" s="62"/>
      <c r="BM97" s="62"/>
      <c r="BN97" s="62"/>
      <c r="BO97" s="62"/>
      <c r="BP97" s="62"/>
      <c r="BQ97" s="62"/>
      <c r="BR97" s="62"/>
      <c r="BS97" s="62"/>
      <c r="BT97" s="62"/>
      <c r="BU97" s="62"/>
      <c r="BV97" s="62"/>
      <c r="BW97" s="62"/>
      <c r="BX97" s="62"/>
    </row>
    <row r="98" customFormat="false" ht="12.75" hidden="false" customHeight="false" outlineLevel="0" collapsed="false">
      <c r="A98" s="62"/>
      <c r="B98" s="62"/>
      <c r="C98" s="62"/>
      <c r="D98" s="62"/>
      <c r="E98" s="62"/>
      <c r="F98" s="63"/>
      <c r="G98" s="63"/>
      <c r="H98" s="63"/>
      <c r="I98" s="63"/>
      <c r="J98" s="63"/>
      <c r="K98" s="63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  <c r="BF98" s="62"/>
      <c r="BG98" s="62"/>
      <c r="BH98" s="62"/>
      <c r="BI98" s="62"/>
      <c r="BJ98" s="62"/>
      <c r="BK98" s="62"/>
      <c r="BL98" s="62"/>
      <c r="BM98" s="62"/>
      <c r="BN98" s="62"/>
      <c r="BO98" s="62"/>
      <c r="BP98" s="62"/>
      <c r="BQ98" s="62"/>
      <c r="BR98" s="62"/>
      <c r="BS98" s="62"/>
      <c r="BT98" s="62"/>
      <c r="BU98" s="62"/>
      <c r="BV98" s="62"/>
      <c r="BW98" s="62"/>
      <c r="BX98" s="62"/>
    </row>
    <row r="99" customFormat="false" ht="12.75" hidden="false" customHeight="false" outlineLevel="0" collapsed="false">
      <c r="A99" s="62"/>
      <c r="B99" s="62"/>
      <c r="C99" s="62"/>
      <c r="D99" s="62"/>
      <c r="E99" s="62"/>
      <c r="F99" s="63"/>
      <c r="G99" s="63"/>
      <c r="H99" s="63"/>
      <c r="I99" s="63"/>
      <c r="J99" s="63"/>
      <c r="K99" s="63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</row>
    <row r="100" customFormat="false" ht="12.75" hidden="false" customHeight="false" outlineLevel="0" collapsed="false">
      <c r="A100" s="62"/>
      <c r="B100" s="62"/>
      <c r="C100" s="62"/>
      <c r="D100" s="62"/>
      <c r="E100" s="62"/>
      <c r="F100" s="63"/>
      <c r="G100" s="63"/>
      <c r="H100" s="63"/>
      <c r="I100" s="63"/>
      <c r="J100" s="63"/>
      <c r="K100" s="63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  <c r="BF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Q100" s="62"/>
      <c r="BR100" s="62"/>
      <c r="BS100" s="62"/>
      <c r="BT100" s="62"/>
      <c r="BU100" s="62"/>
      <c r="BV100" s="62"/>
      <c r="BW100" s="62"/>
      <c r="BX100" s="62"/>
    </row>
    <row r="101" customFormat="false" ht="12.75" hidden="false" customHeight="false" outlineLevel="0" collapsed="false">
      <c r="A101" s="62"/>
      <c r="B101" s="62"/>
      <c r="C101" s="62"/>
      <c r="D101" s="62"/>
      <c r="E101" s="62"/>
      <c r="F101" s="63"/>
      <c r="G101" s="63"/>
      <c r="H101" s="63"/>
      <c r="I101" s="63"/>
      <c r="J101" s="63"/>
      <c r="K101" s="63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  <c r="BF101" s="62"/>
      <c r="BG101" s="62"/>
      <c r="BH101" s="62"/>
      <c r="BI101" s="62"/>
      <c r="BJ101" s="62"/>
      <c r="BK101" s="62"/>
      <c r="BL101" s="62"/>
      <c r="BM101" s="62"/>
      <c r="BN101" s="62"/>
      <c r="BO101" s="62"/>
      <c r="BP101" s="62"/>
      <c r="BQ101" s="62"/>
      <c r="BR101" s="62"/>
      <c r="BS101" s="62"/>
      <c r="BT101" s="62"/>
      <c r="BU101" s="62"/>
      <c r="BV101" s="62"/>
      <c r="BW101" s="62"/>
      <c r="BX101" s="62"/>
    </row>
    <row r="102" customFormat="false" ht="12.75" hidden="false" customHeight="false" outlineLevel="0" collapsed="false">
      <c r="A102" s="62"/>
      <c r="B102" s="62"/>
      <c r="C102" s="62"/>
      <c r="D102" s="62"/>
      <c r="E102" s="62"/>
      <c r="F102" s="63"/>
      <c r="G102" s="63"/>
      <c r="H102" s="63"/>
      <c r="I102" s="63"/>
      <c r="J102" s="63"/>
      <c r="K102" s="63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  <c r="BF102" s="62"/>
      <c r="BG102" s="62"/>
      <c r="BH102" s="62"/>
      <c r="BI102" s="62"/>
      <c r="BJ102" s="62"/>
      <c r="BK102" s="62"/>
      <c r="BL102" s="62"/>
      <c r="BM102" s="62"/>
      <c r="BN102" s="62"/>
      <c r="BO102" s="62"/>
      <c r="BP102" s="62"/>
      <c r="BQ102" s="62"/>
      <c r="BR102" s="62"/>
      <c r="BS102" s="62"/>
      <c r="BT102" s="62"/>
      <c r="BU102" s="62"/>
      <c r="BV102" s="62"/>
      <c r="BW102" s="62"/>
      <c r="BX102" s="62"/>
    </row>
    <row r="103" customFormat="false" ht="12.75" hidden="false" customHeight="false" outlineLevel="0" collapsed="false">
      <c r="A103" s="62"/>
      <c r="B103" s="62"/>
      <c r="C103" s="62"/>
      <c r="D103" s="62"/>
      <c r="E103" s="62"/>
      <c r="F103" s="63"/>
      <c r="G103" s="63"/>
      <c r="H103" s="63"/>
      <c r="I103" s="63"/>
      <c r="J103" s="63"/>
      <c r="K103" s="63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</row>
    <row r="104" customFormat="false" ht="12.75" hidden="false" customHeight="false" outlineLevel="0" collapsed="false">
      <c r="A104" s="62"/>
      <c r="B104" s="62"/>
      <c r="C104" s="62"/>
      <c r="D104" s="62"/>
      <c r="E104" s="62"/>
      <c r="F104" s="63"/>
      <c r="G104" s="63"/>
      <c r="H104" s="63"/>
      <c r="I104" s="63"/>
      <c r="J104" s="63"/>
      <c r="K104" s="63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  <c r="BF104" s="62"/>
      <c r="BG104" s="62"/>
      <c r="BH104" s="62"/>
      <c r="BI104" s="62"/>
      <c r="BJ104" s="62"/>
      <c r="BK104" s="62"/>
      <c r="BL104" s="62"/>
      <c r="BM104" s="62"/>
      <c r="BN104" s="62"/>
      <c r="BO104" s="62"/>
      <c r="BP104" s="62"/>
      <c r="BQ104" s="62"/>
      <c r="BR104" s="62"/>
      <c r="BS104" s="62"/>
      <c r="BT104" s="62"/>
      <c r="BU104" s="62"/>
      <c r="BV104" s="62"/>
      <c r="BW104" s="62"/>
      <c r="BX104" s="62"/>
    </row>
    <row r="105" customFormat="false" ht="12.75" hidden="false" customHeight="false" outlineLevel="0" collapsed="false">
      <c r="A105" s="62"/>
      <c r="B105" s="62"/>
      <c r="C105" s="62"/>
      <c r="D105" s="62"/>
      <c r="E105" s="62"/>
      <c r="F105" s="63"/>
      <c r="G105" s="63"/>
      <c r="H105" s="63"/>
      <c r="I105" s="63"/>
      <c r="J105" s="63"/>
      <c r="K105" s="63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  <c r="BF105" s="62"/>
      <c r="BG105" s="62"/>
      <c r="BH105" s="62"/>
      <c r="BI105" s="62"/>
      <c r="BJ105" s="62"/>
      <c r="BK105" s="62"/>
      <c r="BL105" s="62"/>
      <c r="BM105" s="62"/>
      <c r="BN105" s="62"/>
      <c r="BO105" s="62"/>
      <c r="BP105" s="62"/>
      <c r="BQ105" s="62"/>
      <c r="BR105" s="62"/>
      <c r="BS105" s="62"/>
      <c r="BT105" s="62"/>
      <c r="BU105" s="62"/>
      <c r="BV105" s="62"/>
      <c r="BW105" s="62"/>
      <c r="BX105" s="62"/>
    </row>
    <row r="106" customFormat="false" ht="12.75" hidden="false" customHeight="false" outlineLevel="0" collapsed="false">
      <c r="A106" s="62"/>
      <c r="B106" s="62"/>
      <c r="C106" s="62"/>
      <c r="D106" s="62"/>
      <c r="E106" s="62"/>
      <c r="F106" s="63"/>
      <c r="G106" s="63"/>
      <c r="H106" s="63"/>
      <c r="I106" s="63"/>
      <c r="J106" s="63"/>
      <c r="K106" s="63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  <c r="BF106" s="62"/>
      <c r="BG106" s="62"/>
      <c r="BH106" s="62"/>
      <c r="BI106" s="62"/>
      <c r="BJ106" s="62"/>
      <c r="BK106" s="62"/>
      <c r="BL106" s="62"/>
      <c r="BM106" s="62"/>
      <c r="BN106" s="62"/>
      <c r="BO106" s="62"/>
      <c r="BP106" s="62"/>
      <c r="BQ106" s="62"/>
      <c r="BR106" s="62"/>
      <c r="BS106" s="62"/>
      <c r="BT106" s="62"/>
      <c r="BU106" s="62"/>
      <c r="BV106" s="62"/>
      <c r="BW106" s="62"/>
      <c r="BX106" s="62"/>
    </row>
    <row r="107" customFormat="false" ht="12.75" hidden="false" customHeight="false" outlineLevel="0" collapsed="false">
      <c r="A107" s="62"/>
      <c r="B107" s="62"/>
      <c r="C107" s="62"/>
      <c r="D107" s="62"/>
      <c r="E107" s="62"/>
      <c r="F107" s="63"/>
      <c r="G107" s="63"/>
      <c r="H107" s="63"/>
      <c r="I107" s="63"/>
      <c r="J107" s="63"/>
      <c r="K107" s="63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  <c r="BF107" s="62"/>
      <c r="BG107" s="62"/>
      <c r="BH107" s="62"/>
      <c r="BI107" s="62"/>
      <c r="BJ107" s="62"/>
      <c r="BK107" s="62"/>
      <c r="BL107" s="62"/>
      <c r="BM107" s="62"/>
      <c r="BN107" s="62"/>
      <c r="BO107" s="62"/>
      <c r="BP107" s="62"/>
      <c r="BQ107" s="62"/>
      <c r="BR107" s="62"/>
      <c r="BS107" s="62"/>
      <c r="BT107" s="62"/>
      <c r="BU107" s="62"/>
      <c r="BV107" s="62"/>
      <c r="BW107" s="62"/>
      <c r="BX107" s="62"/>
    </row>
    <row r="108" customFormat="false" ht="12.75" hidden="false" customHeight="false" outlineLevel="0" collapsed="false">
      <c r="A108" s="62"/>
      <c r="B108" s="62"/>
      <c r="C108" s="62"/>
      <c r="D108" s="62"/>
      <c r="E108" s="62"/>
      <c r="F108" s="63"/>
      <c r="G108" s="63"/>
      <c r="H108" s="63"/>
      <c r="I108" s="63"/>
      <c r="J108" s="63"/>
      <c r="K108" s="63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  <c r="BF108" s="62"/>
      <c r="BG108" s="62"/>
      <c r="BH108" s="62"/>
      <c r="BI108" s="62"/>
      <c r="BJ108" s="62"/>
      <c r="BK108" s="62"/>
      <c r="BL108" s="62"/>
      <c r="BM108" s="62"/>
      <c r="BN108" s="62"/>
      <c r="BO108" s="62"/>
      <c r="BP108" s="62"/>
      <c r="BQ108" s="62"/>
      <c r="BR108" s="62"/>
      <c r="BS108" s="62"/>
      <c r="BT108" s="62"/>
      <c r="BU108" s="62"/>
      <c r="BV108" s="62"/>
      <c r="BW108" s="62"/>
      <c r="BX108" s="62"/>
    </row>
    <row r="109" customFormat="false" ht="12.75" hidden="false" customHeight="false" outlineLevel="0" collapsed="false">
      <c r="A109" s="62"/>
      <c r="B109" s="62"/>
      <c r="C109" s="62"/>
      <c r="D109" s="62"/>
      <c r="E109" s="62"/>
      <c r="F109" s="63"/>
      <c r="G109" s="63"/>
      <c r="H109" s="63"/>
      <c r="I109" s="63"/>
      <c r="J109" s="63"/>
      <c r="K109" s="63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  <c r="BF109" s="62"/>
      <c r="BG109" s="62"/>
      <c r="BH109" s="62"/>
      <c r="BI109" s="62"/>
      <c r="BJ109" s="62"/>
      <c r="BK109" s="62"/>
      <c r="BL109" s="62"/>
      <c r="BM109" s="62"/>
      <c r="BN109" s="62"/>
      <c r="BO109" s="62"/>
      <c r="BP109" s="62"/>
      <c r="BQ109" s="62"/>
      <c r="BR109" s="62"/>
      <c r="BS109" s="62"/>
      <c r="BT109" s="62"/>
      <c r="BU109" s="62"/>
      <c r="BV109" s="62"/>
      <c r="BW109" s="62"/>
      <c r="BX109" s="62"/>
    </row>
    <row r="110" customFormat="false" ht="12.75" hidden="false" customHeight="false" outlineLevel="0" collapsed="false">
      <c r="A110" s="62"/>
      <c r="B110" s="62"/>
      <c r="C110" s="62"/>
      <c r="D110" s="62"/>
      <c r="E110" s="62"/>
      <c r="F110" s="63"/>
      <c r="G110" s="63"/>
      <c r="H110" s="63"/>
      <c r="I110" s="63"/>
      <c r="J110" s="63"/>
      <c r="K110" s="63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</row>
    <row r="111" customFormat="false" ht="12.75" hidden="false" customHeight="false" outlineLevel="0" collapsed="false">
      <c r="A111" s="62"/>
      <c r="B111" s="62"/>
      <c r="C111" s="62"/>
      <c r="D111" s="62"/>
      <c r="E111" s="62"/>
      <c r="F111" s="63"/>
      <c r="G111" s="63"/>
      <c r="H111" s="63"/>
      <c r="I111" s="63"/>
      <c r="J111" s="63"/>
      <c r="K111" s="63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</row>
    <row r="112" customFormat="false" ht="12.75" hidden="false" customHeight="false" outlineLevel="0" collapsed="false">
      <c r="A112" s="62"/>
      <c r="B112" s="62"/>
      <c r="C112" s="62"/>
      <c r="D112" s="62"/>
      <c r="E112" s="62"/>
      <c r="F112" s="63"/>
      <c r="G112" s="63"/>
      <c r="H112" s="63"/>
      <c r="I112" s="63"/>
      <c r="J112" s="63"/>
      <c r="K112" s="63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  <c r="BF112" s="62"/>
      <c r="BG112" s="62"/>
      <c r="BH112" s="62"/>
      <c r="BI112" s="62"/>
      <c r="BJ112" s="62"/>
      <c r="BK112" s="62"/>
      <c r="BL112" s="62"/>
      <c r="BM112" s="62"/>
      <c r="BN112" s="62"/>
      <c r="BO112" s="62"/>
      <c r="BP112" s="62"/>
      <c r="BQ112" s="62"/>
      <c r="BR112" s="62"/>
      <c r="BS112" s="62"/>
      <c r="BT112" s="62"/>
      <c r="BU112" s="62"/>
      <c r="BV112" s="62"/>
      <c r="BW112" s="62"/>
      <c r="BX112" s="62"/>
    </row>
    <row r="113" customFormat="false" ht="12.75" hidden="false" customHeight="false" outlineLevel="0" collapsed="false">
      <c r="A113" s="62"/>
      <c r="B113" s="62"/>
      <c r="C113" s="62"/>
      <c r="D113" s="62"/>
      <c r="E113" s="62"/>
      <c r="F113" s="63"/>
      <c r="G113" s="63"/>
      <c r="H113" s="63"/>
      <c r="I113" s="63"/>
      <c r="J113" s="63"/>
      <c r="K113" s="63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  <c r="BF113" s="62"/>
      <c r="BG113" s="62"/>
      <c r="BH113" s="62"/>
      <c r="BI113" s="62"/>
      <c r="BJ113" s="62"/>
      <c r="BK113" s="62"/>
      <c r="BL113" s="62"/>
      <c r="BM113" s="62"/>
      <c r="BN113" s="62"/>
      <c r="BO113" s="62"/>
      <c r="BP113" s="62"/>
      <c r="BQ113" s="62"/>
      <c r="BR113" s="62"/>
      <c r="BS113" s="62"/>
      <c r="BT113" s="62"/>
      <c r="BU113" s="62"/>
      <c r="BV113" s="62"/>
      <c r="BW113" s="62"/>
      <c r="BX113" s="62"/>
    </row>
    <row r="114" customFormat="false" ht="12.75" hidden="false" customHeight="false" outlineLevel="0" collapsed="false">
      <c r="A114" s="62"/>
      <c r="B114" s="62"/>
      <c r="C114" s="62"/>
      <c r="D114" s="62"/>
      <c r="E114" s="62"/>
      <c r="F114" s="63"/>
      <c r="G114" s="63"/>
      <c r="H114" s="63"/>
      <c r="I114" s="63"/>
      <c r="J114" s="63"/>
      <c r="K114" s="63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  <c r="BF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Q114" s="62"/>
      <c r="BR114" s="62"/>
      <c r="BS114" s="62"/>
      <c r="BT114" s="62"/>
      <c r="BU114" s="62"/>
      <c r="BV114" s="62"/>
      <c r="BW114" s="62"/>
      <c r="BX114" s="62"/>
    </row>
    <row r="115" customFormat="false" ht="12.75" hidden="false" customHeight="false" outlineLevel="0" collapsed="false">
      <c r="A115" s="62"/>
      <c r="B115" s="62"/>
      <c r="C115" s="62"/>
      <c r="D115" s="62"/>
      <c r="E115" s="62"/>
      <c r="F115" s="63"/>
      <c r="G115" s="63"/>
      <c r="H115" s="63"/>
      <c r="I115" s="63"/>
      <c r="J115" s="63"/>
      <c r="K115" s="63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  <c r="BF115" s="62"/>
      <c r="BG115" s="62"/>
      <c r="BH115" s="62"/>
      <c r="BI115" s="62"/>
      <c r="BJ115" s="62"/>
      <c r="BK115" s="62"/>
      <c r="BL115" s="62"/>
      <c r="BM115" s="62"/>
      <c r="BN115" s="62"/>
      <c r="BO115" s="62"/>
      <c r="BP115" s="62"/>
      <c r="BQ115" s="62"/>
      <c r="BR115" s="62"/>
      <c r="BS115" s="62"/>
      <c r="BT115" s="62"/>
      <c r="BU115" s="62"/>
      <c r="BV115" s="62"/>
      <c r="BW115" s="62"/>
      <c r="BX115" s="62"/>
    </row>
    <row r="116" customFormat="false" ht="12.75" hidden="false" customHeight="false" outlineLevel="0" collapsed="false">
      <c r="A116" s="62"/>
      <c r="B116" s="62"/>
      <c r="C116" s="62"/>
      <c r="D116" s="62"/>
      <c r="E116" s="62"/>
      <c r="F116" s="63"/>
      <c r="G116" s="63"/>
      <c r="H116" s="63"/>
      <c r="I116" s="63"/>
      <c r="J116" s="63"/>
      <c r="K116" s="63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K116" s="62"/>
      <c r="BL116" s="62"/>
      <c r="BM116" s="62"/>
      <c r="BN116" s="62"/>
      <c r="BO116" s="62"/>
      <c r="BP116" s="62"/>
      <c r="BQ116" s="62"/>
      <c r="BR116" s="62"/>
      <c r="BS116" s="62"/>
      <c r="BT116" s="62"/>
      <c r="BU116" s="62"/>
      <c r="BV116" s="62"/>
      <c r="BW116" s="62"/>
      <c r="BX116" s="62"/>
    </row>
    <row r="117" customFormat="false" ht="12.75" hidden="false" customHeight="false" outlineLevel="0" collapsed="false">
      <c r="A117" s="62"/>
      <c r="B117" s="62"/>
      <c r="C117" s="62"/>
      <c r="D117" s="62"/>
      <c r="E117" s="62"/>
      <c r="F117" s="63"/>
      <c r="G117" s="63"/>
      <c r="H117" s="63"/>
      <c r="I117" s="63"/>
      <c r="J117" s="63"/>
      <c r="K117" s="63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K117" s="62"/>
      <c r="BL117" s="62"/>
      <c r="BM117" s="62"/>
      <c r="BN117" s="62"/>
      <c r="BO117" s="62"/>
      <c r="BP117" s="62"/>
      <c r="BQ117" s="62"/>
      <c r="BR117" s="62"/>
      <c r="BS117" s="62"/>
      <c r="BT117" s="62"/>
      <c r="BU117" s="62"/>
      <c r="BV117" s="62"/>
      <c r="BW117" s="62"/>
      <c r="BX117" s="62"/>
    </row>
    <row r="118" customFormat="false" ht="12.75" hidden="false" customHeight="false" outlineLevel="0" collapsed="false">
      <c r="A118" s="62"/>
      <c r="B118" s="62"/>
      <c r="C118" s="62"/>
      <c r="D118" s="62"/>
      <c r="E118" s="62"/>
      <c r="F118" s="63"/>
      <c r="G118" s="63"/>
      <c r="H118" s="63"/>
      <c r="I118" s="63"/>
      <c r="J118" s="63"/>
      <c r="K118" s="63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K118" s="62"/>
      <c r="BL118" s="62"/>
      <c r="BM118" s="62"/>
      <c r="BN118" s="62"/>
      <c r="BO118" s="62"/>
      <c r="BP118" s="62"/>
      <c r="BQ118" s="62"/>
      <c r="BR118" s="62"/>
      <c r="BS118" s="62"/>
      <c r="BT118" s="62"/>
      <c r="BU118" s="62"/>
      <c r="BV118" s="62"/>
      <c r="BW118" s="62"/>
      <c r="BX118" s="62"/>
    </row>
    <row r="119" customFormat="false" ht="12.75" hidden="false" customHeight="false" outlineLevel="0" collapsed="false">
      <c r="A119" s="62"/>
      <c r="B119" s="62"/>
      <c r="C119" s="62"/>
      <c r="D119" s="62"/>
      <c r="E119" s="62"/>
      <c r="F119" s="63"/>
      <c r="G119" s="63"/>
      <c r="H119" s="63"/>
      <c r="I119" s="63"/>
      <c r="J119" s="63"/>
      <c r="K119" s="63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  <c r="BF119" s="62"/>
      <c r="BG119" s="62"/>
      <c r="BH119" s="62"/>
      <c r="BI119" s="62"/>
      <c r="BJ119" s="62"/>
      <c r="BK119" s="62"/>
      <c r="BL119" s="62"/>
      <c r="BM119" s="62"/>
      <c r="BN119" s="62"/>
      <c r="BO119" s="62"/>
      <c r="BP119" s="62"/>
      <c r="BQ119" s="62"/>
      <c r="BR119" s="62"/>
      <c r="BS119" s="62"/>
      <c r="BT119" s="62"/>
      <c r="BU119" s="62"/>
      <c r="BV119" s="62"/>
      <c r="BW119" s="62"/>
      <c r="BX119" s="62"/>
    </row>
    <row r="120" customFormat="false" ht="12.75" hidden="false" customHeight="false" outlineLevel="0" collapsed="false">
      <c r="A120" s="62"/>
      <c r="B120" s="62"/>
      <c r="C120" s="62"/>
      <c r="D120" s="62"/>
      <c r="E120" s="62"/>
      <c r="F120" s="63"/>
      <c r="G120" s="63"/>
      <c r="H120" s="63"/>
      <c r="I120" s="63"/>
      <c r="J120" s="63"/>
      <c r="K120" s="63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</row>
    <row r="121" customFormat="false" ht="12.75" hidden="false" customHeight="false" outlineLevel="0" collapsed="false">
      <c r="A121" s="62"/>
      <c r="B121" s="62"/>
      <c r="C121" s="62"/>
      <c r="D121" s="62"/>
      <c r="E121" s="62"/>
      <c r="F121" s="63"/>
      <c r="G121" s="63"/>
      <c r="H121" s="63"/>
      <c r="I121" s="63"/>
      <c r="J121" s="63"/>
      <c r="K121" s="63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  <c r="BF121" s="62"/>
      <c r="BG121" s="62"/>
      <c r="BH121" s="62"/>
      <c r="BI121" s="62"/>
      <c r="BJ121" s="62"/>
      <c r="BK121" s="62"/>
      <c r="BL121" s="62"/>
      <c r="BM121" s="62"/>
      <c r="BN121" s="62"/>
      <c r="BO121" s="62"/>
      <c r="BP121" s="62"/>
      <c r="BQ121" s="62"/>
      <c r="BR121" s="62"/>
      <c r="BS121" s="62"/>
      <c r="BT121" s="62"/>
      <c r="BU121" s="62"/>
      <c r="BV121" s="62"/>
      <c r="BW121" s="62"/>
      <c r="BX121" s="62"/>
    </row>
    <row r="122" customFormat="false" ht="12.75" hidden="false" customHeight="false" outlineLevel="0" collapsed="false">
      <c r="A122" s="62"/>
      <c r="B122" s="62"/>
      <c r="C122" s="62"/>
      <c r="D122" s="62"/>
      <c r="E122" s="62"/>
      <c r="F122" s="63"/>
      <c r="G122" s="63"/>
      <c r="H122" s="63"/>
      <c r="I122" s="63"/>
      <c r="J122" s="63"/>
      <c r="K122" s="63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  <c r="BF122" s="62"/>
      <c r="BG122" s="62"/>
      <c r="BH122" s="62"/>
      <c r="BI122" s="62"/>
      <c r="BJ122" s="62"/>
      <c r="BK122" s="62"/>
      <c r="BL122" s="62"/>
      <c r="BM122" s="62"/>
      <c r="BN122" s="62"/>
      <c r="BO122" s="62"/>
      <c r="BP122" s="62"/>
      <c r="BQ122" s="62"/>
      <c r="BR122" s="62"/>
      <c r="BS122" s="62"/>
      <c r="BT122" s="62"/>
      <c r="BU122" s="62"/>
      <c r="BV122" s="62"/>
      <c r="BW122" s="62"/>
      <c r="BX122" s="62"/>
    </row>
    <row r="123" customFormat="false" ht="12.75" hidden="false" customHeight="false" outlineLevel="0" collapsed="false">
      <c r="A123" s="62"/>
      <c r="B123" s="62"/>
      <c r="C123" s="62"/>
      <c r="D123" s="62"/>
      <c r="E123" s="62"/>
      <c r="F123" s="63"/>
      <c r="G123" s="63"/>
      <c r="H123" s="63"/>
      <c r="I123" s="63"/>
      <c r="J123" s="63"/>
      <c r="K123" s="63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</row>
    <row r="124" customFormat="false" ht="12.75" hidden="false" customHeight="false" outlineLevel="0" collapsed="false">
      <c r="A124" s="62"/>
      <c r="B124" s="62"/>
      <c r="C124" s="62"/>
      <c r="D124" s="62"/>
      <c r="E124" s="62"/>
      <c r="F124" s="63"/>
      <c r="G124" s="63"/>
      <c r="H124" s="63"/>
      <c r="I124" s="63"/>
      <c r="J124" s="63"/>
      <c r="K124" s="63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  <c r="BF124" s="62"/>
      <c r="BG124" s="62"/>
      <c r="BH124" s="62"/>
      <c r="BI124" s="62"/>
      <c r="BJ124" s="62"/>
      <c r="BK124" s="62"/>
      <c r="BL124" s="62"/>
      <c r="BM124" s="62"/>
      <c r="BN124" s="62"/>
      <c r="BO124" s="62"/>
      <c r="BP124" s="62"/>
      <c r="BQ124" s="62"/>
      <c r="BR124" s="62"/>
      <c r="BS124" s="62"/>
      <c r="BT124" s="62"/>
      <c r="BU124" s="62"/>
      <c r="BV124" s="62"/>
      <c r="BW124" s="62"/>
      <c r="BX124" s="62"/>
    </row>
    <row r="125" customFormat="false" ht="12.75" hidden="false" customHeight="false" outlineLevel="0" collapsed="false">
      <c r="A125" s="62"/>
      <c r="B125" s="62"/>
      <c r="C125" s="62"/>
      <c r="D125" s="62"/>
      <c r="E125" s="62"/>
      <c r="F125" s="63"/>
      <c r="G125" s="63"/>
      <c r="H125" s="63"/>
      <c r="I125" s="63"/>
      <c r="J125" s="63"/>
      <c r="K125" s="63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  <c r="BF125" s="62"/>
      <c r="BG125" s="62"/>
      <c r="BH125" s="62"/>
      <c r="BI125" s="62"/>
      <c r="BJ125" s="62"/>
      <c r="BK125" s="62"/>
      <c r="BL125" s="62"/>
      <c r="BM125" s="62"/>
      <c r="BN125" s="62"/>
      <c r="BO125" s="62"/>
      <c r="BP125" s="62"/>
      <c r="BQ125" s="62"/>
      <c r="BR125" s="62"/>
      <c r="BS125" s="62"/>
      <c r="BT125" s="62"/>
      <c r="BU125" s="62"/>
      <c r="BV125" s="62"/>
      <c r="BW125" s="62"/>
      <c r="BX125" s="62"/>
    </row>
    <row r="126" customFormat="false" ht="12.75" hidden="false" customHeight="false" outlineLevel="0" collapsed="false">
      <c r="A126" s="62"/>
      <c r="B126" s="62"/>
      <c r="C126" s="62"/>
      <c r="D126" s="62"/>
      <c r="E126" s="62"/>
      <c r="F126" s="63"/>
      <c r="G126" s="63"/>
      <c r="H126" s="63"/>
      <c r="I126" s="63"/>
      <c r="J126" s="63"/>
      <c r="K126" s="63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  <c r="BF126" s="62"/>
      <c r="BG126" s="62"/>
      <c r="BH126" s="62"/>
      <c r="BI126" s="62"/>
      <c r="BJ126" s="62"/>
      <c r="BK126" s="62"/>
      <c r="BL126" s="62"/>
      <c r="BM126" s="62"/>
      <c r="BN126" s="62"/>
      <c r="BO126" s="62"/>
      <c r="BP126" s="62"/>
      <c r="BQ126" s="62"/>
      <c r="BR126" s="62"/>
      <c r="BS126" s="62"/>
      <c r="BT126" s="62"/>
      <c r="BU126" s="62"/>
      <c r="BV126" s="62"/>
      <c r="BW126" s="62"/>
      <c r="BX126" s="62"/>
    </row>
    <row r="127" customFormat="false" ht="12.75" hidden="false" customHeight="false" outlineLevel="0" collapsed="false">
      <c r="A127" s="62"/>
      <c r="B127" s="62"/>
      <c r="C127" s="62"/>
      <c r="D127" s="62"/>
      <c r="E127" s="62"/>
      <c r="F127" s="63"/>
      <c r="G127" s="63"/>
      <c r="H127" s="63"/>
      <c r="I127" s="63"/>
      <c r="J127" s="63"/>
      <c r="K127" s="63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  <c r="BF127" s="62"/>
      <c r="BG127" s="62"/>
      <c r="BH127" s="62"/>
      <c r="BI127" s="62"/>
      <c r="BJ127" s="62"/>
      <c r="BK127" s="62"/>
      <c r="BL127" s="62"/>
      <c r="BM127" s="62"/>
      <c r="BN127" s="62"/>
      <c r="BO127" s="62"/>
      <c r="BP127" s="62"/>
      <c r="BQ127" s="62"/>
      <c r="BR127" s="62"/>
      <c r="BS127" s="62"/>
      <c r="BT127" s="62"/>
      <c r="BU127" s="62"/>
      <c r="BV127" s="62"/>
      <c r="BW127" s="62"/>
      <c r="BX127" s="62"/>
    </row>
    <row r="128" customFormat="false" ht="12.75" hidden="false" customHeight="false" outlineLevel="0" collapsed="false">
      <c r="A128" s="62"/>
      <c r="B128" s="62"/>
      <c r="C128" s="62"/>
      <c r="D128" s="62"/>
      <c r="E128" s="62"/>
      <c r="F128" s="63"/>
      <c r="G128" s="63"/>
      <c r="H128" s="63"/>
      <c r="I128" s="63"/>
      <c r="J128" s="63"/>
      <c r="K128" s="63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  <c r="BF128" s="62"/>
      <c r="BG128" s="62"/>
      <c r="BH128" s="62"/>
      <c r="BI128" s="62"/>
      <c r="BJ128" s="62"/>
      <c r="BK128" s="62"/>
      <c r="BL128" s="62"/>
      <c r="BM128" s="62"/>
      <c r="BN128" s="62"/>
      <c r="BO128" s="62"/>
      <c r="BP128" s="62"/>
      <c r="BQ128" s="62"/>
      <c r="BR128" s="62"/>
      <c r="BS128" s="62"/>
      <c r="BT128" s="62"/>
      <c r="BU128" s="62"/>
      <c r="BV128" s="62"/>
      <c r="BW128" s="62"/>
      <c r="BX128" s="62"/>
    </row>
    <row r="129" customFormat="false" ht="12.75" hidden="false" customHeight="false" outlineLevel="0" collapsed="false">
      <c r="A129" s="62"/>
      <c r="B129" s="62"/>
      <c r="C129" s="62"/>
      <c r="D129" s="62"/>
      <c r="E129" s="62"/>
      <c r="F129" s="63"/>
      <c r="G129" s="63"/>
      <c r="H129" s="63"/>
      <c r="I129" s="63"/>
      <c r="J129" s="63"/>
      <c r="K129" s="63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  <c r="BF129" s="62"/>
      <c r="BG129" s="62"/>
      <c r="BH129" s="62"/>
      <c r="BI129" s="62"/>
      <c r="BJ129" s="62"/>
      <c r="BK129" s="62"/>
      <c r="BL129" s="62"/>
      <c r="BM129" s="62"/>
      <c r="BN129" s="62"/>
      <c r="BO129" s="62"/>
      <c r="BP129" s="62"/>
      <c r="BQ129" s="62"/>
      <c r="BR129" s="62"/>
      <c r="BS129" s="62"/>
      <c r="BT129" s="62"/>
      <c r="BU129" s="62"/>
      <c r="BV129" s="62"/>
      <c r="BW129" s="62"/>
      <c r="BX129" s="62"/>
    </row>
    <row r="130" customFormat="false" ht="12.75" hidden="false" customHeight="false" outlineLevel="0" collapsed="false">
      <c r="A130" s="62"/>
      <c r="B130" s="62"/>
      <c r="C130" s="62"/>
      <c r="D130" s="62"/>
      <c r="E130" s="62"/>
      <c r="F130" s="63"/>
      <c r="G130" s="63"/>
      <c r="H130" s="63"/>
      <c r="I130" s="63"/>
      <c r="J130" s="63"/>
      <c r="K130" s="63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  <c r="BF130" s="62"/>
      <c r="BG130" s="62"/>
      <c r="BH130" s="62"/>
      <c r="BI130" s="62"/>
      <c r="BJ130" s="62"/>
      <c r="BK130" s="62"/>
      <c r="BL130" s="62"/>
      <c r="BM130" s="62"/>
      <c r="BN130" s="62"/>
      <c r="BO130" s="62"/>
      <c r="BP130" s="62"/>
      <c r="BQ130" s="62"/>
      <c r="BR130" s="62"/>
      <c r="BS130" s="62"/>
      <c r="BT130" s="62"/>
      <c r="BU130" s="62"/>
      <c r="BV130" s="62"/>
      <c r="BW130" s="62"/>
      <c r="BX130" s="62"/>
    </row>
    <row r="131" customFormat="false" ht="12.75" hidden="false" customHeight="false" outlineLevel="0" collapsed="false">
      <c r="A131" s="62"/>
      <c r="B131" s="62"/>
      <c r="C131" s="62"/>
      <c r="D131" s="62"/>
      <c r="E131" s="62"/>
      <c r="F131" s="63"/>
      <c r="G131" s="63"/>
      <c r="H131" s="63"/>
      <c r="I131" s="63"/>
      <c r="J131" s="63"/>
      <c r="K131" s="63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  <c r="BF131" s="62"/>
      <c r="BG131" s="62"/>
      <c r="BH131" s="62"/>
      <c r="BI131" s="62"/>
      <c r="BJ131" s="62"/>
      <c r="BK131" s="62"/>
      <c r="BL131" s="62"/>
      <c r="BM131" s="62"/>
      <c r="BN131" s="62"/>
      <c r="BO131" s="62"/>
      <c r="BP131" s="62"/>
      <c r="BQ131" s="62"/>
      <c r="BR131" s="62"/>
      <c r="BS131" s="62"/>
      <c r="BT131" s="62"/>
      <c r="BU131" s="62"/>
      <c r="BV131" s="62"/>
      <c r="BW131" s="62"/>
      <c r="BX131" s="62"/>
    </row>
    <row r="132" customFormat="false" ht="12.75" hidden="false" customHeight="false" outlineLevel="0" collapsed="false">
      <c r="A132" s="62"/>
      <c r="B132" s="62"/>
      <c r="C132" s="62"/>
      <c r="D132" s="62"/>
      <c r="E132" s="62"/>
      <c r="F132" s="63"/>
      <c r="G132" s="63"/>
      <c r="H132" s="63"/>
      <c r="I132" s="63"/>
      <c r="J132" s="63"/>
      <c r="K132" s="63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  <c r="BF132" s="62"/>
      <c r="BG132" s="62"/>
      <c r="BH132" s="62"/>
      <c r="BI132" s="62"/>
      <c r="BJ132" s="62"/>
      <c r="BK132" s="62"/>
      <c r="BL132" s="62"/>
      <c r="BM132" s="62"/>
      <c r="BN132" s="62"/>
      <c r="BO132" s="62"/>
      <c r="BP132" s="62"/>
      <c r="BQ132" s="62"/>
      <c r="BR132" s="62"/>
      <c r="BS132" s="62"/>
      <c r="BT132" s="62"/>
      <c r="BU132" s="62"/>
      <c r="BV132" s="62"/>
      <c r="BW132" s="62"/>
      <c r="BX132" s="62"/>
    </row>
    <row r="133" customFormat="false" ht="12.75" hidden="false" customHeight="false" outlineLevel="0" collapsed="false">
      <c r="A133" s="62"/>
      <c r="B133" s="62"/>
      <c r="C133" s="62"/>
      <c r="D133" s="62"/>
      <c r="E133" s="62"/>
      <c r="F133" s="63"/>
      <c r="G133" s="63"/>
      <c r="H133" s="63"/>
      <c r="I133" s="63"/>
      <c r="J133" s="63"/>
      <c r="K133" s="63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  <c r="BF133" s="62"/>
      <c r="BG133" s="62"/>
      <c r="BH133" s="62"/>
      <c r="BI133" s="62"/>
      <c r="BJ133" s="62"/>
      <c r="BK133" s="62"/>
      <c r="BL133" s="62"/>
      <c r="BM133" s="62"/>
      <c r="BN133" s="62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</row>
    <row r="134" customFormat="false" ht="12.75" hidden="false" customHeight="false" outlineLevel="0" collapsed="false">
      <c r="A134" s="67"/>
      <c r="B134" s="67"/>
      <c r="C134" s="67"/>
      <c r="D134" s="67"/>
      <c r="E134" s="67"/>
      <c r="F134" s="63"/>
      <c r="G134" s="63"/>
      <c r="H134" s="63"/>
      <c r="I134" s="63"/>
      <c r="J134" s="63"/>
      <c r="K134" s="63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</row>
    <row r="135" customFormat="false" ht="12.75" hidden="false" customHeight="false" outlineLevel="0" collapsed="false">
      <c r="A135" s="67"/>
      <c r="B135" s="67"/>
      <c r="C135" s="67"/>
      <c r="D135" s="67"/>
      <c r="E135" s="67"/>
      <c r="F135" s="63"/>
      <c r="G135" s="63"/>
      <c r="H135" s="63"/>
      <c r="I135" s="63"/>
      <c r="J135" s="63"/>
      <c r="K135" s="63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</row>
    <row r="136" customFormat="false" ht="12.75" hidden="false" customHeight="false" outlineLevel="0" collapsed="false">
      <c r="A136" s="67"/>
      <c r="B136" s="67"/>
      <c r="C136" s="67"/>
      <c r="D136" s="67"/>
      <c r="E136" s="67"/>
      <c r="F136" s="63"/>
      <c r="G136" s="63"/>
      <c r="H136" s="63"/>
      <c r="I136" s="63"/>
      <c r="J136" s="63"/>
      <c r="K136" s="63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</row>
    <row r="137" customFormat="false" ht="12.75" hidden="false" customHeight="false" outlineLevel="0" collapsed="false">
      <c r="A137" s="67"/>
      <c r="B137" s="67"/>
      <c r="C137" s="67"/>
      <c r="D137" s="67"/>
      <c r="E137" s="67"/>
      <c r="F137" s="63"/>
      <c r="G137" s="63"/>
      <c r="H137" s="63"/>
      <c r="I137" s="63"/>
      <c r="J137" s="63"/>
      <c r="K137" s="63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</row>
    <row r="138" customFormat="false" ht="12.75" hidden="false" customHeight="false" outlineLevel="0" collapsed="false">
      <c r="A138" s="67"/>
      <c r="B138" s="67"/>
      <c r="C138" s="67"/>
      <c r="D138" s="67"/>
      <c r="E138" s="67"/>
      <c r="F138" s="63"/>
      <c r="G138" s="63"/>
      <c r="H138" s="63"/>
      <c r="I138" s="63"/>
      <c r="J138" s="63"/>
      <c r="K138" s="63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</row>
    <row r="139" customFormat="false" ht="12.75" hidden="false" customHeight="false" outlineLevel="0" collapsed="false">
      <c r="A139" s="67"/>
      <c r="B139" s="67"/>
      <c r="C139" s="67"/>
      <c r="D139" s="67"/>
      <c r="E139" s="67"/>
      <c r="F139" s="63"/>
      <c r="G139" s="63"/>
      <c r="H139" s="63"/>
      <c r="I139" s="63"/>
      <c r="J139" s="63"/>
      <c r="K139" s="63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</row>
    <row r="140" customFormat="false" ht="12.75" hidden="false" customHeight="false" outlineLevel="0" collapsed="false">
      <c r="A140" s="67"/>
      <c r="B140" s="67"/>
      <c r="C140" s="67"/>
      <c r="D140" s="67"/>
      <c r="E140" s="67"/>
      <c r="F140" s="63"/>
      <c r="G140" s="63"/>
      <c r="H140" s="63"/>
      <c r="I140" s="63"/>
      <c r="J140" s="63"/>
      <c r="K140" s="63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</row>
    <row r="141" customFormat="false" ht="12.75" hidden="false" customHeight="false" outlineLevel="0" collapsed="false">
      <c r="A141" s="67"/>
      <c r="B141" s="67"/>
      <c r="C141" s="67"/>
      <c r="D141" s="67"/>
      <c r="E141" s="67"/>
      <c r="F141" s="63"/>
      <c r="G141" s="63"/>
      <c r="H141" s="63"/>
      <c r="I141" s="63"/>
      <c r="J141" s="63"/>
      <c r="K141" s="63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</row>
    <row r="142" customFormat="false" ht="12.75" hidden="false" customHeight="false" outlineLevel="0" collapsed="false">
      <c r="A142" s="67"/>
      <c r="B142" s="67"/>
      <c r="C142" s="67"/>
      <c r="D142" s="67"/>
      <c r="E142" s="67"/>
      <c r="F142" s="63"/>
      <c r="G142" s="63"/>
      <c r="H142" s="63"/>
      <c r="I142" s="63"/>
      <c r="J142" s="63"/>
      <c r="K142" s="63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</row>
    <row r="143" customFormat="false" ht="12.75" hidden="false" customHeight="false" outlineLevel="0" collapsed="false">
      <c r="A143" s="67"/>
      <c r="B143" s="67"/>
      <c r="C143" s="67"/>
      <c r="D143" s="67"/>
      <c r="E143" s="67"/>
      <c r="F143" s="63"/>
      <c r="G143" s="63"/>
      <c r="H143" s="63"/>
      <c r="I143" s="63"/>
      <c r="J143" s="63"/>
      <c r="K143" s="63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</row>
    <row r="144" customFormat="false" ht="12.75" hidden="false" customHeight="false" outlineLevel="0" collapsed="false">
      <c r="A144" s="67"/>
      <c r="B144" s="67"/>
      <c r="C144" s="67"/>
      <c r="D144" s="67"/>
      <c r="E144" s="67"/>
      <c r="F144" s="63"/>
      <c r="G144" s="63"/>
      <c r="H144" s="63"/>
      <c r="I144" s="63"/>
      <c r="J144" s="63"/>
      <c r="K144" s="63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</row>
    <row r="145" customFormat="false" ht="12.75" hidden="false" customHeight="false" outlineLevel="0" collapsed="false">
      <c r="A145" s="67"/>
      <c r="B145" s="67"/>
      <c r="C145" s="67"/>
      <c r="D145" s="67"/>
      <c r="E145" s="67"/>
      <c r="F145" s="63"/>
      <c r="G145" s="63"/>
      <c r="H145" s="63"/>
      <c r="I145" s="63"/>
      <c r="J145" s="63"/>
      <c r="K145" s="63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</row>
    <row r="146" customFormat="false" ht="12.75" hidden="false" customHeight="false" outlineLevel="0" collapsed="false">
      <c r="A146" s="67"/>
      <c r="B146" s="67"/>
      <c r="C146" s="67"/>
      <c r="D146" s="67"/>
      <c r="E146" s="67"/>
      <c r="F146" s="63"/>
      <c r="G146" s="63"/>
      <c r="H146" s="63"/>
      <c r="I146" s="63"/>
      <c r="J146" s="63"/>
      <c r="K146" s="63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</row>
    <row r="147" customFormat="false" ht="12.75" hidden="false" customHeight="false" outlineLevel="0" collapsed="false">
      <c r="A147" s="67"/>
      <c r="B147" s="67"/>
      <c r="C147" s="67"/>
      <c r="D147" s="67"/>
      <c r="E147" s="67"/>
      <c r="F147" s="63"/>
      <c r="G147" s="63"/>
      <c r="H147" s="63"/>
      <c r="I147" s="63"/>
      <c r="J147" s="63"/>
      <c r="K147" s="63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</row>
    <row r="148" customFormat="false" ht="12.75" hidden="false" customHeight="false" outlineLevel="0" collapsed="false">
      <c r="A148" s="67"/>
      <c r="B148" s="67"/>
      <c r="C148" s="67"/>
      <c r="D148" s="67"/>
      <c r="E148" s="67"/>
      <c r="F148" s="63"/>
      <c r="G148" s="63"/>
      <c r="H148" s="63"/>
      <c r="I148" s="63"/>
      <c r="J148" s="63"/>
      <c r="K148" s="63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</row>
    <row r="149" customFormat="false" ht="12.75" hidden="false" customHeight="false" outlineLevel="0" collapsed="false">
      <c r="A149" s="67"/>
      <c r="B149" s="67"/>
      <c r="C149" s="67"/>
      <c r="D149" s="67"/>
      <c r="E149" s="67"/>
      <c r="F149" s="63"/>
      <c r="G149" s="63"/>
      <c r="H149" s="63"/>
      <c r="I149" s="63"/>
      <c r="J149" s="63"/>
      <c r="K149" s="63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</row>
    <row r="150" customFormat="false" ht="12.75" hidden="false" customHeight="false" outlineLevel="0" collapsed="false">
      <c r="A150" s="67"/>
      <c r="B150" s="67"/>
      <c r="C150" s="67"/>
      <c r="D150" s="67"/>
      <c r="E150" s="67"/>
      <c r="F150" s="63"/>
      <c r="G150" s="63"/>
      <c r="H150" s="63"/>
      <c r="I150" s="63"/>
      <c r="J150" s="63"/>
      <c r="K150" s="63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</row>
    <row r="151" customFormat="false" ht="12.75" hidden="false" customHeight="false" outlineLevel="0" collapsed="false">
      <c r="A151" s="67"/>
      <c r="B151" s="67"/>
      <c r="C151" s="67"/>
      <c r="D151" s="67"/>
      <c r="E151" s="67"/>
      <c r="F151" s="63"/>
      <c r="G151" s="63"/>
      <c r="H151" s="63"/>
      <c r="I151" s="63"/>
      <c r="J151" s="63"/>
      <c r="K151" s="63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</row>
    <row r="152" customFormat="false" ht="12.75" hidden="false" customHeight="false" outlineLevel="0" collapsed="false">
      <c r="A152" s="67"/>
      <c r="B152" s="67"/>
      <c r="C152" s="67"/>
      <c r="D152" s="67"/>
      <c r="E152" s="67"/>
      <c r="F152" s="63"/>
      <c r="G152" s="63"/>
      <c r="H152" s="63"/>
      <c r="I152" s="63"/>
      <c r="J152" s="63"/>
      <c r="K152" s="63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</row>
    <row r="153" customFormat="false" ht="12.75" hidden="false" customHeight="false" outlineLevel="0" collapsed="false">
      <c r="A153" s="67"/>
      <c r="B153" s="67"/>
      <c r="C153" s="67"/>
      <c r="D153" s="67"/>
      <c r="E153" s="67"/>
      <c r="F153" s="63"/>
      <c r="G153" s="63"/>
      <c r="H153" s="63"/>
      <c r="I153" s="63"/>
      <c r="J153" s="63"/>
      <c r="K153" s="63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</row>
    <row r="154" customFormat="false" ht="12.75" hidden="false" customHeight="false" outlineLevel="0" collapsed="false">
      <c r="A154" s="67"/>
      <c r="B154" s="67"/>
      <c r="C154" s="67"/>
      <c r="D154" s="67"/>
      <c r="E154" s="67"/>
      <c r="F154" s="63"/>
      <c r="G154" s="63"/>
      <c r="H154" s="63"/>
      <c r="I154" s="63"/>
      <c r="J154" s="63"/>
      <c r="K154" s="63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</row>
    <row r="155" customFormat="false" ht="12.75" hidden="false" customHeight="false" outlineLevel="0" collapsed="false">
      <c r="A155" s="67"/>
      <c r="B155" s="67"/>
      <c r="C155" s="67"/>
      <c r="D155" s="67"/>
      <c r="E155" s="67"/>
      <c r="F155" s="63"/>
      <c r="G155" s="63"/>
      <c r="H155" s="63"/>
      <c r="I155" s="63"/>
      <c r="J155" s="63"/>
      <c r="K155" s="63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</row>
    <row r="156" customFormat="false" ht="12.75" hidden="false" customHeight="false" outlineLevel="0" collapsed="false">
      <c r="A156" s="67"/>
      <c r="B156" s="67"/>
      <c r="C156" s="67"/>
      <c r="D156" s="67"/>
      <c r="E156" s="67"/>
      <c r="F156" s="63"/>
      <c r="G156" s="63"/>
      <c r="H156" s="63"/>
      <c r="I156" s="63"/>
      <c r="J156" s="63"/>
      <c r="K156" s="63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</row>
    <row r="157" customFormat="false" ht="12.75" hidden="false" customHeight="false" outlineLevel="0" collapsed="false">
      <c r="A157" s="67"/>
      <c r="B157" s="67"/>
      <c r="C157" s="67"/>
      <c r="D157" s="67"/>
      <c r="E157" s="67"/>
      <c r="F157" s="63"/>
      <c r="G157" s="63"/>
      <c r="H157" s="63"/>
      <c r="I157" s="63"/>
      <c r="J157" s="63"/>
      <c r="K157" s="63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</row>
    <row r="158" customFormat="false" ht="12.75" hidden="false" customHeight="false" outlineLevel="0" collapsed="false">
      <c r="A158" s="67"/>
      <c r="B158" s="67"/>
      <c r="C158" s="67"/>
      <c r="D158" s="67"/>
      <c r="E158" s="67"/>
      <c r="F158" s="63"/>
      <c r="G158" s="63"/>
      <c r="H158" s="63"/>
      <c r="I158" s="63"/>
      <c r="J158" s="63"/>
      <c r="K158" s="63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</row>
    <row r="159" customFormat="false" ht="12.75" hidden="false" customHeight="false" outlineLevel="0" collapsed="false">
      <c r="A159" s="67"/>
      <c r="B159" s="67"/>
      <c r="C159" s="67"/>
      <c r="D159" s="67"/>
      <c r="E159" s="67"/>
      <c r="F159" s="63"/>
      <c r="G159" s="63"/>
      <c r="H159" s="63"/>
      <c r="I159" s="63"/>
      <c r="J159" s="63"/>
      <c r="K159" s="63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</row>
    <row r="160" customFormat="false" ht="12.75" hidden="false" customHeight="false" outlineLevel="0" collapsed="false">
      <c r="A160" s="67"/>
      <c r="B160" s="67"/>
      <c r="C160" s="67"/>
      <c r="D160" s="67"/>
      <c r="E160" s="67"/>
      <c r="F160" s="63"/>
      <c r="G160" s="63"/>
      <c r="H160" s="63"/>
      <c r="I160" s="63"/>
      <c r="J160" s="63"/>
      <c r="K160" s="63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</row>
    <row r="161" customFormat="false" ht="12.75" hidden="false" customHeight="false" outlineLevel="0" collapsed="false">
      <c r="A161" s="67"/>
      <c r="B161" s="67"/>
      <c r="C161" s="67"/>
      <c r="D161" s="67"/>
      <c r="E161" s="67"/>
      <c r="F161" s="63"/>
      <c r="G161" s="63"/>
      <c r="H161" s="63"/>
      <c r="I161" s="63"/>
      <c r="J161" s="63"/>
      <c r="K161" s="63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</row>
    <row r="162" customFormat="false" ht="12.75" hidden="false" customHeight="false" outlineLevel="0" collapsed="false">
      <c r="A162" s="67"/>
      <c r="B162" s="67"/>
      <c r="C162" s="67"/>
      <c r="D162" s="67"/>
      <c r="E162" s="67"/>
      <c r="F162" s="63"/>
      <c r="G162" s="63"/>
      <c r="H162" s="63"/>
      <c r="I162" s="63"/>
      <c r="J162" s="63"/>
      <c r="K162" s="63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</row>
    <row r="163" customFormat="false" ht="12.75" hidden="false" customHeight="false" outlineLevel="0" collapsed="false">
      <c r="A163" s="67"/>
      <c r="B163" s="67"/>
      <c r="C163" s="67"/>
      <c r="D163" s="67"/>
      <c r="E163" s="67"/>
      <c r="F163" s="63"/>
      <c r="G163" s="63"/>
      <c r="H163" s="63"/>
      <c r="I163" s="63"/>
      <c r="J163" s="63"/>
      <c r="K163" s="63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</row>
    <row r="164" customFormat="false" ht="12.75" hidden="false" customHeight="false" outlineLevel="0" collapsed="false">
      <c r="A164" s="67"/>
      <c r="B164" s="67"/>
      <c r="C164" s="67"/>
      <c r="D164" s="67"/>
      <c r="E164" s="67"/>
      <c r="F164" s="63"/>
      <c r="G164" s="63"/>
      <c r="H164" s="63"/>
      <c r="I164" s="63"/>
      <c r="J164" s="63"/>
      <c r="K164" s="63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</row>
    <row r="165" customFormat="false" ht="12.75" hidden="false" customHeight="false" outlineLevel="0" collapsed="false">
      <c r="A165" s="67"/>
      <c r="B165" s="67"/>
      <c r="C165" s="67"/>
      <c r="D165" s="67"/>
      <c r="E165" s="67"/>
      <c r="F165" s="63"/>
      <c r="G165" s="63"/>
      <c r="H165" s="63"/>
      <c r="I165" s="63"/>
      <c r="J165" s="63"/>
      <c r="K165" s="63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</row>
    <row r="166" customFormat="false" ht="12.75" hidden="false" customHeight="false" outlineLevel="0" collapsed="false">
      <c r="A166" s="67"/>
      <c r="B166" s="67"/>
      <c r="C166" s="67"/>
      <c r="D166" s="67"/>
      <c r="E166" s="67"/>
      <c r="F166" s="63"/>
      <c r="G166" s="63"/>
      <c r="H166" s="63"/>
      <c r="I166" s="63"/>
      <c r="J166" s="63"/>
      <c r="K166" s="63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</row>
    <row r="167" customFormat="false" ht="12.75" hidden="false" customHeight="false" outlineLevel="0" collapsed="false">
      <c r="A167" s="67"/>
      <c r="B167" s="67"/>
      <c r="C167" s="67"/>
      <c r="D167" s="67"/>
      <c r="E167" s="67"/>
      <c r="F167" s="63"/>
      <c r="G167" s="63"/>
      <c r="H167" s="63"/>
      <c r="I167" s="63"/>
      <c r="J167" s="63"/>
      <c r="K167" s="63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</row>
    <row r="168" customFormat="false" ht="12.75" hidden="false" customHeight="false" outlineLevel="0" collapsed="false">
      <c r="A168" s="67"/>
      <c r="B168" s="67"/>
      <c r="C168" s="67"/>
      <c r="D168" s="67"/>
      <c r="E168" s="67"/>
      <c r="F168" s="63"/>
      <c r="G168" s="63"/>
      <c r="H168" s="63"/>
      <c r="I168" s="63"/>
      <c r="J168" s="63"/>
      <c r="K168" s="63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</row>
    <row r="169" customFormat="false" ht="12.75" hidden="false" customHeight="false" outlineLevel="0" collapsed="false">
      <c r="A169" s="67"/>
      <c r="B169" s="67"/>
      <c r="C169" s="67"/>
      <c r="D169" s="67"/>
      <c r="E169" s="67"/>
      <c r="F169" s="63"/>
      <c r="G169" s="63"/>
      <c r="H169" s="63"/>
      <c r="I169" s="63"/>
      <c r="J169" s="63"/>
      <c r="K169" s="63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</row>
    <row r="170" customFormat="false" ht="12.75" hidden="false" customHeight="false" outlineLevel="0" collapsed="false">
      <c r="A170" s="67"/>
      <c r="B170" s="67"/>
      <c r="C170" s="67"/>
      <c r="D170" s="67"/>
      <c r="E170" s="67"/>
      <c r="F170" s="63"/>
      <c r="G170" s="63"/>
      <c r="H170" s="63"/>
      <c r="I170" s="63"/>
      <c r="J170" s="63"/>
      <c r="K170" s="63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</row>
    <row r="171" customFormat="false" ht="12.75" hidden="false" customHeight="false" outlineLevel="0" collapsed="false">
      <c r="A171" s="67"/>
      <c r="B171" s="67"/>
      <c r="C171" s="67"/>
      <c r="D171" s="67"/>
      <c r="E171" s="67"/>
      <c r="F171" s="63"/>
      <c r="G171" s="63"/>
      <c r="H171" s="63"/>
      <c r="I171" s="63"/>
      <c r="J171" s="63"/>
      <c r="K171" s="63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</row>
    <row r="172" customFormat="false" ht="12.75" hidden="false" customHeight="false" outlineLevel="0" collapsed="false">
      <c r="A172" s="67"/>
      <c r="B172" s="67"/>
      <c r="C172" s="67"/>
      <c r="D172" s="67"/>
      <c r="E172" s="67"/>
      <c r="F172" s="63"/>
      <c r="G172" s="63"/>
      <c r="H172" s="63"/>
      <c r="I172" s="63"/>
      <c r="J172" s="63"/>
      <c r="K172" s="63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</row>
    <row r="173" customFormat="false" ht="12.75" hidden="false" customHeight="false" outlineLevel="0" collapsed="false">
      <c r="A173" s="67"/>
      <c r="B173" s="67"/>
      <c r="C173" s="67"/>
      <c r="D173" s="67"/>
      <c r="E173" s="67"/>
      <c r="F173" s="63"/>
      <c r="G173" s="63"/>
      <c r="H173" s="63"/>
      <c r="I173" s="63"/>
      <c r="J173" s="63"/>
      <c r="K173" s="63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</row>
    <row r="174" customFormat="false" ht="12.75" hidden="false" customHeight="false" outlineLevel="0" collapsed="false">
      <c r="A174" s="67"/>
      <c r="B174" s="67"/>
      <c r="C174" s="67"/>
      <c r="D174" s="67"/>
      <c r="E174" s="67"/>
      <c r="F174" s="63"/>
      <c r="G174" s="63"/>
      <c r="H174" s="63"/>
      <c r="I174" s="63"/>
      <c r="J174" s="63"/>
      <c r="K174" s="63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</row>
    <row r="175" customFormat="false" ht="12.75" hidden="false" customHeight="false" outlineLevel="0" collapsed="false">
      <c r="A175" s="67"/>
      <c r="B175" s="67"/>
      <c r="C175" s="67"/>
      <c r="D175" s="67"/>
      <c r="E175" s="67"/>
      <c r="F175" s="63"/>
      <c r="G175" s="63"/>
      <c r="H175" s="63"/>
      <c r="I175" s="63"/>
      <c r="J175" s="63"/>
      <c r="K175" s="63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</row>
    <row r="176" customFormat="false" ht="12.75" hidden="false" customHeight="false" outlineLevel="0" collapsed="false">
      <c r="A176" s="67"/>
      <c r="B176" s="67"/>
      <c r="C176" s="67"/>
      <c r="D176" s="67"/>
      <c r="E176" s="67"/>
      <c r="F176" s="63"/>
      <c r="G176" s="63"/>
      <c r="H176" s="63"/>
      <c r="I176" s="63"/>
      <c r="J176" s="63"/>
      <c r="K176" s="63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</row>
    <row r="177" customFormat="false" ht="12.75" hidden="false" customHeight="false" outlineLevel="0" collapsed="false">
      <c r="A177" s="67"/>
      <c r="B177" s="67"/>
      <c r="C177" s="67"/>
      <c r="D177" s="67"/>
      <c r="E177" s="67"/>
      <c r="F177" s="63"/>
      <c r="G177" s="63"/>
      <c r="H177" s="63"/>
      <c r="I177" s="63"/>
      <c r="J177" s="63"/>
      <c r="K177" s="63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</row>
    <row r="178" customFormat="false" ht="12.75" hidden="false" customHeight="false" outlineLevel="0" collapsed="false">
      <c r="A178" s="67"/>
      <c r="B178" s="67"/>
      <c r="C178" s="67"/>
      <c r="D178" s="67"/>
      <c r="E178" s="67"/>
      <c r="F178" s="63"/>
      <c r="G178" s="63"/>
      <c r="H178" s="63"/>
      <c r="I178" s="63"/>
      <c r="J178" s="63"/>
      <c r="K178" s="63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</row>
    <row r="179" customFormat="false" ht="12.75" hidden="false" customHeight="false" outlineLevel="0" collapsed="false">
      <c r="A179" s="67"/>
      <c r="B179" s="67"/>
      <c r="C179" s="67"/>
      <c r="D179" s="67"/>
      <c r="E179" s="67"/>
      <c r="F179" s="63"/>
      <c r="G179" s="63"/>
      <c r="H179" s="63"/>
      <c r="I179" s="63"/>
      <c r="J179" s="63"/>
      <c r="K179" s="63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</row>
    <row r="180" customFormat="false" ht="12.75" hidden="false" customHeight="false" outlineLevel="0" collapsed="false">
      <c r="A180" s="67"/>
      <c r="B180" s="67"/>
      <c r="C180" s="67"/>
      <c r="D180" s="67"/>
      <c r="E180" s="67"/>
      <c r="F180" s="63"/>
      <c r="G180" s="63"/>
      <c r="H180" s="63"/>
      <c r="I180" s="63"/>
      <c r="J180" s="63"/>
      <c r="K180" s="63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</row>
    <row r="181" customFormat="false" ht="12.75" hidden="false" customHeight="false" outlineLevel="0" collapsed="false">
      <c r="A181" s="67"/>
      <c r="B181" s="67"/>
      <c r="C181" s="67"/>
      <c r="D181" s="67"/>
      <c r="E181" s="67"/>
      <c r="F181" s="63"/>
      <c r="G181" s="63"/>
      <c r="H181" s="63"/>
      <c r="I181" s="63"/>
      <c r="J181" s="63"/>
      <c r="K181" s="63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</row>
    <row r="182" customFormat="false" ht="12.75" hidden="false" customHeight="false" outlineLevel="0" collapsed="false">
      <c r="A182" s="67"/>
      <c r="B182" s="67"/>
      <c r="C182" s="67"/>
      <c r="D182" s="67"/>
      <c r="E182" s="67"/>
      <c r="F182" s="63"/>
      <c r="G182" s="63"/>
      <c r="H182" s="63"/>
      <c r="I182" s="63"/>
      <c r="J182" s="63"/>
      <c r="K182" s="63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</row>
    <row r="183" customFormat="false" ht="12.75" hidden="false" customHeight="false" outlineLevel="0" collapsed="false">
      <c r="A183" s="67"/>
      <c r="B183" s="67"/>
      <c r="C183" s="67"/>
      <c r="D183" s="67"/>
      <c r="E183" s="67"/>
      <c r="F183" s="63"/>
      <c r="G183" s="63"/>
      <c r="H183" s="63"/>
      <c r="I183" s="63"/>
      <c r="J183" s="63"/>
      <c r="K183" s="63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</row>
    <row r="184" customFormat="false" ht="12.75" hidden="false" customHeight="false" outlineLevel="0" collapsed="false">
      <c r="A184" s="67"/>
      <c r="B184" s="67"/>
      <c r="C184" s="67"/>
      <c r="D184" s="67"/>
      <c r="E184" s="67"/>
      <c r="F184" s="63"/>
      <c r="G184" s="63"/>
      <c r="H184" s="63"/>
      <c r="I184" s="63"/>
      <c r="J184" s="63"/>
      <c r="K184" s="63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</row>
    <row r="185" customFormat="false" ht="12.75" hidden="false" customHeight="false" outlineLevel="0" collapsed="false">
      <c r="A185" s="67"/>
      <c r="B185" s="67"/>
      <c r="C185" s="67"/>
      <c r="D185" s="67"/>
      <c r="E185" s="67"/>
      <c r="F185" s="63"/>
      <c r="G185" s="63"/>
      <c r="H185" s="63"/>
      <c r="I185" s="63"/>
      <c r="J185" s="63"/>
      <c r="K185" s="63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</row>
    <row r="186" customFormat="false" ht="12.75" hidden="false" customHeight="false" outlineLevel="0" collapsed="false">
      <c r="A186" s="67"/>
      <c r="B186" s="67"/>
      <c r="C186" s="67"/>
      <c r="D186" s="67"/>
      <c r="E186" s="67"/>
      <c r="F186" s="63"/>
      <c r="G186" s="63"/>
      <c r="H186" s="63"/>
      <c r="I186" s="63"/>
      <c r="J186" s="63"/>
      <c r="K186" s="63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</row>
    <row r="187" customFormat="false" ht="12.75" hidden="false" customHeight="false" outlineLevel="0" collapsed="false">
      <c r="A187" s="67"/>
      <c r="B187" s="67"/>
      <c r="C187" s="67"/>
      <c r="D187" s="67"/>
      <c r="E187" s="67"/>
      <c r="F187" s="63"/>
      <c r="G187" s="63"/>
      <c r="H187" s="63"/>
      <c r="I187" s="63"/>
      <c r="J187" s="63"/>
      <c r="K187" s="63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</row>
    <row r="188" customFormat="false" ht="12.75" hidden="false" customHeight="false" outlineLevel="0" collapsed="false">
      <c r="A188" s="67"/>
      <c r="B188" s="67"/>
      <c r="C188" s="67"/>
      <c r="D188" s="67"/>
      <c r="E188" s="67"/>
      <c r="F188" s="63"/>
      <c r="G188" s="63"/>
      <c r="H188" s="63"/>
      <c r="I188" s="63"/>
      <c r="J188" s="63"/>
      <c r="K188" s="63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</row>
    <row r="189" customFormat="false" ht="12.75" hidden="false" customHeight="false" outlineLevel="0" collapsed="false">
      <c r="A189" s="67"/>
      <c r="B189" s="67"/>
      <c r="C189" s="67"/>
      <c r="D189" s="67"/>
      <c r="E189" s="67"/>
      <c r="F189" s="63"/>
      <c r="G189" s="63"/>
      <c r="H189" s="63"/>
      <c r="I189" s="63"/>
      <c r="J189" s="63"/>
      <c r="K189" s="63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</row>
    <row r="190" customFormat="false" ht="12.75" hidden="false" customHeight="false" outlineLevel="0" collapsed="false">
      <c r="A190" s="67"/>
      <c r="B190" s="67"/>
      <c r="C190" s="67"/>
      <c r="D190" s="67"/>
      <c r="E190" s="67"/>
      <c r="F190" s="63"/>
      <c r="G190" s="63"/>
      <c r="H190" s="63"/>
      <c r="I190" s="63"/>
      <c r="J190" s="63"/>
      <c r="K190" s="63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</row>
    <row r="191" customFormat="false" ht="12.75" hidden="false" customHeight="false" outlineLevel="0" collapsed="false">
      <c r="A191" s="67"/>
      <c r="B191" s="67"/>
      <c r="C191" s="67"/>
      <c r="D191" s="67"/>
      <c r="E191" s="67"/>
      <c r="F191" s="63"/>
      <c r="G191" s="63"/>
      <c r="H191" s="63"/>
      <c r="I191" s="63"/>
      <c r="J191" s="63"/>
      <c r="K191" s="63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</row>
    <row r="192" customFormat="false" ht="12.75" hidden="false" customHeight="false" outlineLevel="0" collapsed="false">
      <c r="A192" s="67"/>
      <c r="B192" s="67"/>
      <c r="C192" s="67"/>
      <c r="D192" s="67"/>
      <c r="E192" s="67"/>
      <c r="F192" s="63"/>
      <c r="G192" s="63"/>
      <c r="H192" s="63"/>
      <c r="I192" s="63"/>
      <c r="J192" s="63"/>
      <c r="K192" s="63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</row>
    <row r="193" customFormat="false" ht="12.75" hidden="false" customHeight="false" outlineLevel="0" collapsed="false">
      <c r="A193" s="67"/>
      <c r="B193" s="67"/>
      <c r="C193" s="67"/>
      <c r="D193" s="67"/>
      <c r="E193" s="67"/>
      <c r="F193" s="63"/>
      <c r="G193" s="63"/>
      <c r="H193" s="63"/>
      <c r="I193" s="63"/>
      <c r="J193" s="63"/>
      <c r="K193" s="63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</row>
    <row r="194" customFormat="false" ht="12.75" hidden="false" customHeight="false" outlineLevel="0" collapsed="false">
      <c r="A194" s="67"/>
      <c r="B194" s="67"/>
      <c r="C194" s="67"/>
      <c r="D194" s="67"/>
      <c r="E194" s="67"/>
      <c r="F194" s="63"/>
      <c r="G194" s="63"/>
      <c r="H194" s="63"/>
      <c r="I194" s="63"/>
      <c r="J194" s="63"/>
      <c r="K194" s="63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</row>
    <row r="195" customFormat="false" ht="12.75" hidden="false" customHeight="false" outlineLevel="0" collapsed="false">
      <c r="A195" s="67"/>
      <c r="B195" s="67"/>
      <c r="C195" s="67"/>
      <c r="D195" s="67"/>
      <c r="E195" s="67"/>
      <c r="F195" s="63"/>
      <c r="G195" s="63"/>
      <c r="H195" s="63"/>
      <c r="I195" s="63"/>
      <c r="J195" s="63"/>
      <c r="K195" s="63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</row>
    <row r="196" customFormat="false" ht="12.75" hidden="false" customHeight="false" outlineLevel="0" collapsed="false">
      <c r="A196" s="67"/>
      <c r="B196" s="67"/>
      <c r="C196" s="67"/>
      <c r="D196" s="67"/>
      <c r="E196" s="67"/>
      <c r="F196" s="63"/>
      <c r="G196" s="63"/>
      <c r="H196" s="63"/>
      <c r="I196" s="63"/>
      <c r="J196" s="63"/>
      <c r="K196" s="63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</row>
    <row r="197" customFormat="false" ht="12.75" hidden="false" customHeight="false" outlineLevel="0" collapsed="false">
      <c r="A197" s="67"/>
      <c r="B197" s="67"/>
      <c r="C197" s="67"/>
      <c r="D197" s="67"/>
      <c r="E197" s="67"/>
      <c r="F197" s="63"/>
      <c r="G197" s="63"/>
      <c r="H197" s="63"/>
      <c r="I197" s="63"/>
      <c r="J197" s="63"/>
      <c r="K197" s="63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</row>
    <row r="198" customFormat="false" ht="12.75" hidden="false" customHeight="false" outlineLevel="0" collapsed="false">
      <c r="A198" s="67"/>
      <c r="B198" s="67"/>
      <c r="C198" s="67"/>
      <c r="D198" s="67"/>
      <c r="E198" s="67"/>
      <c r="F198" s="63"/>
      <c r="G198" s="63"/>
      <c r="H198" s="63"/>
      <c r="I198" s="63"/>
      <c r="J198" s="63"/>
      <c r="K198" s="63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</row>
    <row r="199" customFormat="false" ht="12.75" hidden="false" customHeight="false" outlineLevel="0" collapsed="false">
      <c r="A199" s="67"/>
      <c r="B199" s="67"/>
      <c r="C199" s="67"/>
      <c r="D199" s="67"/>
      <c r="E199" s="67"/>
      <c r="F199" s="63"/>
      <c r="G199" s="63"/>
      <c r="H199" s="63"/>
      <c r="I199" s="63"/>
      <c r="J199" s="63"/>
      <c r="K199" s="63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</row>
    <row r="200" customFormat="false" ht="12.75" hidden="false" customHeight="false" outlineLevel="0" collapsed="false">
      <c r="A200" s="67"/>
      <c r="B200" s="67"/>
      <c r="C200" s="67"/>
      <c r="D200" s="67"/>
      <c r="E200" s="67"/>
      <c r="F200" s="63"/>
      <c r="G200" s="63"/>
      <c r="H200" s="63"/>
      <c r="I200" s="63"/>
      <c r="J200" s="63"/>
      <c r="K200" s="63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</row>
    <row r="201" customFormat="false" ht="12.75" hidden="false" customHeight="false" outlineLevel="0" collapsed="false">
      <c r="A201" s="67"/>
      <c r="B201" s="67"/>
      <c r="C201" s="67"/>
      <c r="D201" s="67"/>
      <c r="E201" s="67"/>
      <c r="F201" s="63"/>
      <c r="G201" s="63"/>
      <c r="H201" s="63"/>
      <c r="I201" s="63"/>
      <c r="J201" s="63"/>
      <c r="K201" s="63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</row>
    <row r="202" customFormat="false" ht="12.75" hidden="false" customHeight="false" outlineLevel="0" collapsed="false">
      <c r="A202" s="67"/>
      <c r="B202" s="67"/>
      <c r="C202" s="67"/>
      <c r="D202" s="67"/>
      <c r="E202" s="67"/>
      <c r="F202" s="63"/>
      <c r="G202" s="63"/>
      <c r="H202" s="63"/>
      <c r="I202" s="63"/>
      <c r="J202" s="63"/>
      <c r="K202" s="63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</row>
    <row r="203" customFormat="false" ht="12.75" hidden="false" customHeight="false" outlineLevel="0" collapsed="false">
      <c r="A203" s="67"/>
      <c r="B203" s="67"/>
      <c r="C203" s="67"/>
      <c r="D203" s="67"/>
      <c r="E203" s="67"/>
      <c r="F203" s="63"/>
      <c r="G203" s="63"/>
      <c r="H203" s="63"/>
      <c r="I203" s="63"/>
      <c r="J203" s="63"/>
      <c r="K203" s="63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</row>
    <row r="204" customFormat="false" ht="12.75" hidden="false" customHeight="false" outlineLevel="0" collapsed="false">
      <c r="A204" s="67"/>
      <c r="B204" s="67"/>
      <c r="C204" s="67"/>
      <c r="D204" s="67"/>
      <c r="E204" s="67"/>
      <c r="F204" s="63"/>
      <c r="G204" s="63"/>
      <c r="H204" s="63"/>
      <c r="I204" s="63"/>
      <c r="J204" s="63"/>
      <c r="K204" s="63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</row>
    <row r="205" customFormat="false" ht="12.75" hidden="false" customHeight="false" outlineLevel="0" collapsed="false">
      <c r="A205" s="67"/>
      <c r="B205" s="67"/>
      <c r="C205" s="67"/>
      <c r="D205" s="67"/>
      <c r="E205" s="67"/>
      <c r="F205" s="63"/>
      <c r="G205" s="63"/>
      <c r="H205" s="63"/>
      <c r="I205" s="63"/>
      <c r="J205" s="63"/>
      <c r="K205" s="63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</row>
    <row r="206" customFormat="false" ht="12.75" hidden="false" customHeight="false" outlineLevel="0" collapsed="false">
      <c r="A206" s="67"/>
      <c r="B206" s="67"/>
      <c r="C206" s="67"/>
      <c r="D206" s="67"/>
      <c r="E206" s="67"/>
      <c r="F206" s="63"/>
      <c r="G206" s="63"/>
      <c r="H206" s="63"/>
      <c r="I206" s="63"/>
      <c r="J206" s="63"/>
      <c r="K206" s="63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</row>
    <row r="207" customFormat="false" ht="12.75" hidden="false" customHeight="false" outlineLevel="0" collapsed="false">
      <c r="A207" s="67"/>
      <c r="B207" s="67"/>
      <c r="C207" s="67"/>
      <c r="D207" s="67"/>
      <c r="E207" s="67"/>
      <c r="F207" s="63"/>
      <c r="G207" s="63"/>
      <c r="H207" s="63"/>
      <c r="I207" s="63"/>
      <c r="J207" s="63"/>
      <c r="K207" s="63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</row>
    <row r="208" customFormat="false" ht="12.75" hidden="false" customHeight="false" outlineLevel="0" collapsed="false">
      <c r="A208" s="67"/>
      <c r="B208" s="67"/>
      <c r="C208" s="67"/>
      <c r="D208" s="67"/>
      <c r="E208" s="67"/>
      <c r="F208" s="63"/>
      <c r="G208" s="63"/>
      <c r="H208" s="63"/>
      <c r="I208" s="63"/>
      <c r="J208" s="63"/>
      <c r="K208" s="63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</row>
    <row r="209" customFormat="false" ht="12.75" hidden="false" customHeight="false" outlineLevel="0" collapsed="false">
      <c r="A209" s="67"/>
      <c r="B209" s="67"/>
      <c r="C209" s="67"/>
      <c r="D209" s="67"/>
      <c r="E209" s="67"/>
      <c r="F209" s="63"/>
      <c r="G209" s="63"/>
      <c r="H209" s="63"/>
      <c r="I209" s="63"/>
      <c r="J209" s="63"/>
      <c r="K209" s="63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</row>
    <row r="210" customFormat="false" ht="12.75" hidden="false" customHeight="false" outlineLevel="0" collapsed="false">
      <c r="A210" s="67"/>
      <c r="B210" s="67"/>
      <c r="C210" s="67"/>
      <c r="D210" s="67"/>
      <c r="E210" s="67"/>
      <c r="F210" s="63"/>
      <c r="G210" s="63"/>
      <c r="H210" s="63"/>
      <c r="I210" s="63"/>
      <c r="J210" s="63"/>
      <c r="K210" s="63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</row>
    <row r="211" customFormat="false" ht="12.75" hidden="false" customHeight="false" outlineLevel="0" collapsed="false">
      <c r="A211" s="67"/>
      <c r="B211" s="67"/>
      <c r="C211" s="67"/>
      <c r="D211" s="67"/>
      <c r="E211" s="67"/>
      <c r="F211" s="63"/>
      <c r="G211" s="63"/>
      <c r="H211" s="63"/>
      <c r="I211" s="63"/>
      <c r="J211" s="63"/>
      <c r="K211" s="63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</row>
    <row r="212" customFormat="false" ht="12.75" hidden="false" customHeight="false" outlineLevel="0" collapsed="false">
      <c r="A212" s="67"/>
      <c r="B212" s="67"/>
      <c r="C212" s="67"/>
      <c r="D212" s="67"/>
      <c r="E212" s="67"/>
      <c r="F212" s="63"/>
      <c r="G212" s="63"/>
      <c r="H212" s="63"/>
      <c r="I212" s="63"/>
      <c r="J212" s="63"/>
      <c r="K212" s="63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</row>
    <row r="213" customFormat="false" ht="12.75" hidden="false" customHeight="false" outlineLevel="0" collapsed="false">
      <c r="A213" s="67"/>
      <c r="B213" s="67"/>
      <c r="C213" s="67"/>
      <c r="D213" s="67"/>
      <c r="E213" s="67"/>
      <c r="F213" s="63"/>
      <c r="G213" s="63"/>
      <c r="H213" s="63"/>
      <c r="I213" s="63"/>
      <c r="J213" s="63"/>
      <c r="K213" s="63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</row>
    <row r="214" customFormat="false" ht="12.75" hidden="false" customHeight="false" outlineLevel="0" collapsed="false">
      <c r="A214" s="67"/>
      <c r="B214" s="67"/>
      <c r="C214" s="67"/>
      <c r="D214" s="67"/>
      <c r="E214" s="67"/>
      <c r="F214" s="63"/>
      <c r="G214" s="63"/>
      <c r="H214" s="63"/>
      <c r="I214" s="63"/>
      <c r="J214" s="63"/>
      <c r="K214" s="63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</row>
    <row r="215" customFormat="false" ht="12.75" hidden="false" customHeight="false" outlineLevel="0" collapsed="false">
      <c r="A215" s="67"/>
      <c r="B215" s="67"/>
      <c r="C215" s="67"/>
      <c r="D215" s="67"/>
      <c r="E215" s="67"/>
      <c r="F215" s="63"/>
      <c r="G215" s="63"/>
      <c r="H215" s="63"/>
      <c r="I215" s="63"/>
      <c r="J215" s="63"/>
      <c r="K215" s="63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</row>
    <row r="216" customFormat="false" ht="12.75" hidden="false" customHeight="false" outlineLevel="0" collapsed="false">
      <c r="A216" s="67"/>
      <c r="B216" s="67"/>
      <c r="C216" s="67"/>
      <c r="D216" s="67"/>
      <c r="E216" s="67"/>
      <c r="F216" s="63"/>
      <c r="G216" s="63"/>
      <c r="H216" s="63"/>
      <c r="I216" s="63"/>
      <c r="J216" s="63"/>
      <c r="K216" s="63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</row>
    <row r="217" customFormat="false" ht="12.75" hidden="false" customHeight="false" outlineLevel="0" collapsed="false">
      <c r="A217" s="67"/>
      <c r="B217" s="67"/>
      <c r="C217" s="67"/>
      <c r="D217" s="67"/>
      <c r="E217" s="67"/>
      <c r="F217" s="63"/>
      <c r="G217" s="63"/>
      <c r="H217" s="63"/>
      <c r="I217" s="63"/>
      <c r="J217" s="63"/>
      <c r="K217" s="63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</row>
    <row r="218" customFormat="false" ht="12.75" hidden="false" customHeight="false" outlineLevel="0" collapsed="false">
      <c r="A218" s="67"/>
      <c r="B218" s="67"/>
      <c r="C218" s="67"/>
      <c r="D218" s="67"/>
      <c r="E218" s="67"/>
      <c r="F218" s="63"/>
      <c r="G218" s="63"/>
      <c r="H218" s="63"/>
      <c r="I218" s="63"/>
      <c r="J218" s="63"/>
      <c r="K218" s="63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</row>
    <row r="219" customFormat="false" ht="12.75" hidden="false" customHeight="false" outlineLevel="0" collapsed="false">
      <c r="A219" s="67"/>
      <c r="B219" s="67"/>
      <c r="C219" s="67"/>
      <c r="D219" s="67"/>
      <c r="E219" s="67"/>
      <c r="F219" s="63"/>
      <c r="G219" s="63"/>
      <c r="H219" s="63"/>
      <c r="I219" s="63"/>
      <c r="J219" s="63"/>
      <c r="K219" s="63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</row>
    <row r="220" customFormat="false" ht="12.75" hidden="false" customHeight="false" outlineLevel="0" collapsed="false">
      <c r="A220" s="67"/>
      <c r="B220" s="67"/>
      <c r="C220" s="67"/>
      <c r="D220" s="67"/>
      <c r="E220" s="67"/>
      <c r="F220" s="63"/>
      <c r="G220" s="63"/>
      <c r="H220" s="63"/>
      <c r="I220" s="63"/>
      <c r="J220" s="63"/>
      <c r="K220" s="63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</row>
    <row r="221" customFormat="false" ht="12.75" hidden="false" customHeight="false" outlineLevel="0" collapsed="false">
      <c r="A221" s="67"/>
      <c r="B221" s="67"/>
      <c r="C221" s="67"/>
      <c r="D221" s="67"/>
      <c r="E221" s="67"/>
      <c r="F221" s="63"/>
      <c r="G221" s="63"/>
      <c r="H221" s="63"/>
      <c r="I221" s="63"/>
      <c r="J221" s="63"/>
      <c r="K221" s="63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</row>
    <row r="222" customFormat="false" ht="12.75" hidden="false" customHeight="false" outlineLevel="0" collapsed="false">
      <c r="A222" s="67"/>
      <c r="B222" s="67"/>
      <c r="C222" s="67"/>
      <c r="D222" s="67"/>
      <c r="E222" s="67"/>
      <c r="F222" s="63"/>
      <c r="G222" s="63"/>
      <c r="H222" s="63"/>
      <c r="I222" s="63"/>
      <c r="J222" s="63"/>
      <c r="K222" s="63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</row>
    <row r="223" customFormat="false" ht="12.75" hidden="false" customHeight="false" outlineLevel="0" collapsed="false">
      <c r="A223" s="67"/>
      <c r="B223" s="67"/>
      <c r="C223" s="67"/>
      <c r="D223" s="67"/>
      <c r="E223" s="67"/>
      <c r="F223" s="63"/>
      <c r="G223" s="63"/>
      <c r="H223" s="63"/>
      <c r="I223" s="63"/>
      <c r="J223" s="63"/>
      <c r="K223" s="63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</row>
    <row r="224" customFormat="false" ht="12.75" hidden="false" customHeight="false" outlineLevel="0" collapsed="false">
      <c r="A224" s="67"/>
      <c r="B224" s="67"/>
      <c r="C224" s="67"/>
      <c r="D224" s="67"/>
      <c r="E224" s="67"/>
      <c r="F224" s="63"/>
      <c r="G224" s="63"/>
      <c r="H224" s="63"/>
      <c r="I224" s="63"/>
      <c r="J224" s="63"/>
      <c r="K224" s="63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</row>
    <row r="225" customFormat="false" ht="12.75" hidden="false" customHeight="false" outlineLevel="0" collapsed="false">
      <c r="A225" s="67"/>
      <c r="B225" s="67"/>
      <c r="C225" s="67"/>
      <c r="D225" s="67"/>
      <c r="E225" s="67"/>
      <c r="F225" s="63"/>
      <c r="G225" s="63"/>
      <c r="H225" s="63"/>
      <c r="I225" s="63"/>
      <c r="J225" s="63"/>
      <c r="K225" s="63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</row>
    <row r="226" customFormat="false" ht="12.75" hidden="false" customHeight="false" outlineLevel="0" collapsed="false">
      <c r="A226" s="67"/>
      <c r="B226" s="67"/>
      <c r="C226" s="67"/>
      <c r="D226" s="67"/>
      <c r="E226" s="67"/>
      <c r="F226" s="63"/>
      <c r="G226" s="63"/>
      <c r="H226" s="63"/>
      <c r="I226" s="63"/>
      <c r="J226" s="63"/>
      <c r="K226" s="63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</row>
    <row r="227" customFormat="false" ht="12.75" hidden="false" customHeight="false" outlineLevel="0" collapsed="false">
      <c r="A227" s="67"/>
      <c r="B227" s="67"/>
      <c r="C227" s="67"/>
      <c r="D227" s="67"/>
      <c r="E227" s="67"/>
      <c r="F227" s="63"/>
      <c r="G227" s="63"/>
      <c r="H227" s="63"/>
      <c r="I227" s="63"/>
      <c r="J227" s="63"/>
      <c r="K227" s="63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</row>
    <row r="228" customFormat="false" ht="12.75" hidden="false" customHeight="false" outlineLevel="0" collapsed="false">
      <c r="A228" s="67"/>
      <c r="B228" s="67"/>
      <c r="C228" s="67"/>
      <c r="D228" s="67"/>
      <c r="E228" s="67"/>
      <c r="F228" s="63"/>
      <c r="G228" s="63"/>
      <c r="H228" s="63"/>
      <c r="I228" s="63"/>
      <c r="J228" s="63"/>
      <c r="K228" s="63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</row>
    <row r="229" customFormat="false" ht="12.75" hidden="false" customHeight="false" outlineLevel="0" collapsed="false">
      <c r="A229" s="67"/>
      <c r="B229" s="67"/>
      <c r="C229" s="67"/>
      <c r="D229" s="67"/>
      <c r="E229" s="67"/>
      <c r="F229" s="63"/>
      <c r="G229" s="63"/>
      <c r="H229" s="63"/>
      <c r="I229" s="63"/>
      <c r="J229" s="63"/>
      <c r="K229" s="63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</row>
    <row r="230" customFormat="false" ht="12.75" hidden="false" customHeight="false" outlineLevel="0" collapsed="false">
      <c r="A230" s="67"/>
      <c r="B230" s="67"/>
      <c r="C230" s="67"/>
      <c r="D230" s="67"/>
      <c r="E230" s="67"/>
      <c r="F230" s="63"/>
      <c r="G230" s="63"/>
      <c r="H230" s="63"/>
      <c r="I230" s="63"/>
      <c r="J230" s="63"/>
      <c r="K230" s="63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</row>
    <row r="231" customFormat="false" ht="12.75" hidden="false" customHeight="false" outlineLevel="0" collapsed="false">
      <c r="A231" s="67"/>
      <c r="B231" s="67"/>
      <c r="C231" s="67"/>
      <c r="D231" s="67"/>
      <c r="E231" s="67"/>
      <c r="F231" s="63"/>
      <c r="G231" s="63"/>
      <c r="H231" s="63"/>
      <c r="I231" s="63"/>
      <c r="J231" s="63"/>
      <c r="K231" s="63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</row>
    <row r="232" customFormat="false" ht="12.75" hidden="false" customHeight="false" outlineLevel="0" collapsed="false">
      <c r="A232" s="67"/>
      <c r="B232" s="67"/>
      <c r="C232" s="67"/>
      <c r="D232" s="67"/>
      <c r="E232" s="67"/>
      <c r="F232" s="63"/>
      <c r="G232" s="63"/>
      <c r="H232" s="63"/>
      <c r="I232" s="63"/>
      <c r="J232" s="63"/>
      <c r="K232" s="63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</row>
    <row r="233" customFormat="false" ht="12.75" hidden="false" customHeight="false" outlineLevel="0" collapsed="false">
      <c r="A233" s="67"/>
      <c r="B233" s="67"/>
      <c r="C233" s="67"/>
      <c r="D233" s="67"/>
      <c r="E233" s="67"/>
      <c r="F233" s="63"/>
      <c r="G233" s="63"/>
      <c r="H233" s="63"/>
      <c r="I233" s="63"/>
      <c r="J233" s="63"/>
      <c r="K233" s="63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</row>
    <row r="234" customFormat="false" ht="12.75" hidden="false" customHeight="false" outlineLevel="0" collapsed="false">
      <c r="A234" s="67"/>
      <c r="B234" s="67"/>
      <c r="C234" s="67"/>
      <c r="D234" s="67"/>
      <c r="E234" s="67"/>
      <c r="F234" s="63"/>
      <c r="G234" s="63"/>
      <c r="H234" s="63"/>
      <c r="I234" s="63"/>
      <c r="J234" s="63"/>
      <c r="K234" s="63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</row>
    <row r="235" customFormat="false" ht="12.75" hidden="false" customHeight="false" outlineLevel="0" collapsed="false">
      <c r="A235" s="67"/>
      <c r="B235" s="67"/>
      <c r="C235" s="67"/>
      <c r="D235" s="67"/>
      <c r="E235" s="67"/>
      <c r="F235" s="63"/>
      <c r="G235" s="63"/>
      <c r="H235" s="63"/>
      <c r="I235" s="63"/>
      <c r="J235" s="63"/>
      <c r="K235" s="63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</row>
    <row r="236" customFormat="false" ht="12.75" hidden="false" customHeight="false" outlineLevel="0" collapsed="false">
      <c r="A236" s="67"/>
      <c r="B236" s="67"/>
      <c r="C236" s="67"/>
      <c r="D236" s="67"/>
      <c r="E236" s="67"/>
      <c r="F236" s="63"/>
      <c r="G236" s="63"/>
      <c r="H236" s="63"/>
      <c r="I236" s="63"/>
      <c r="J236" s="63"/>
      <c r="K236" s="63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</row>
    <row r="237" customFormat="false" ht="12.75" hidden="false" customHeight="false" outlineLevel="0" collapsed="false">
      <c r="A237" s="67"/>
      <c r="B237" s="67"/>
      <c r="C237" s="67"/>
      <c r="D237" s="67"/>
      <c r="E237" s="67"/>
      <c r="F237" s="63"/>
      <c r="G237" s="63"/>
      <c r="H237" s="63"/>
      <c r="I237" s="63"/>
      <c r="J237" s="63"/>
      <c r="K237" s="63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</row>
    <row r="238" customFormat="false" ht="12.75" hidden="false" customHeight="false" outlineLevel="0" collapsed="false">
      <c r="A238" s="67"/>
      <c r="B238" s="67"/>
      <c r="C238" s="67"/>
      <c r="D238" s="67"/>
      <c r="E238" s="67"/>
      <c r="F238" s="63"/>
      <c r="G238" s="63"/>
      <c r="H238" s="63"/>
      <c r="I238" s="63"/>
      <c r="J238" s="63"/>
      <c r="K238" s="63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</row>
    <row r="239" customFormat="false" ht="12.75" hidden="false" customHeight="false" outlineLevel="0" collapsed="false">
      <c r="A239" s="67"/>
      <c r="B239" s="67"/>
      <c r="C239" s="67"/>
      <c r="D239" s="67"/>
      <c r="E239" s="67"/>
      <c r="F239" s="63"/>
      <c r="G239" s="63"/>
      <c r="H239" s="63"/>
      <c r="I239" s="63"/>
      <c r="J239" s="63"/>
      <c r="K239" s="63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</row>
    <row r="240" customFormat="false" ht="12.75" hidden="false" customHeight="false" outlineLevel="0" collapsed="false">
      <c r="A240" s="67"/>
      <c r="B240" s="67"/>
      <c r="C240" s="67"/>
      <c r="D240" s="67"/>
      <c r="E240" s="67"/>
      <c r="F240" s="63"/>
      <c r="G240" s="63"/>
      <c r="H240" s="63"/>
      <c r="I240" s="63"/>
      <c r="J240" s="63"/>
      <c r="K240" s="63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</row>
    <row r="241" customFormat="false" ht="12.75" hidden="false" customHeight="false" outlineLevel="0" collapsed="false">
      <c r="A241" s="67"/>
      <c r="B241" s="67"/>
      <c r="C241" s="67"/>
      <c r="D241" s="67"/>
      <c r="E241" s="67"/>
      <c r="F241" s="63"/>
      <c r="G241" s="63"/>
      <c r="H241" s="63"/>
      <c r="I241" s="63"/>
      <c r="J241" s="63"/>
      <c r="K241" s="63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</row>
    <row r="242" customFormat="false" ht="12.75" hidden="false" customHeight="false" outlineLevel="0" collapsed="false">
      <c r="A242" s="67"/>
      <c r="B242" s="67"/>
      <c r="C242" s="67"/>
      <c r="D242" s="67"/>
      <c r="E242" s="67"/>
      <c r="F242" s="63"/>
      <c r="G242" s="63"/>
      <c r="H242" s="63"/>
      <c r="I242" s="63"/>
      <c r="J242" s="63"/>
      <c r="K242" s="63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</row>
    <row r="243" customFormat="false" ht="12.75" hidden="false" customHeight="false" outlineLevel="0" collapsed="false">
      <c r="A243" s="67"/>
      <c r="B243" s="67"/>
      <c r="C243" s="67"/>
      <c r="D243" s="67"/>
      <c r="E243" s="67"/>
      <c r="F243" s="63"/>
      <c r="G243" s="63"/>
      <c r="H243" s="63"/>
      <c r="I243" s="63"/>
      <c r="J243" s="63"/>
      <c r="K243" s="63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</row>
    <row r="244" customFormat="false" ht="12.75" hidden="false" customHeight="false" outlineLevel="0" collapsed="false">
      <c r="A244" s="67"/>
      <c r="B244" s="67"/>
      <c r="C244" s="67"/>
      <c r="D244" s="67"/>
      <c r="E244" s="67"/>
      <c r="F244" s="63"/>
      <c r="G244" s="63"/>
      <c r="H244" s="63"/>
      <c r="I244" s="63"/>
      <c r="J244" s="63"/>
      <c r="K244" s="63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</row>
    <row r="245" customFormat="false" ht="12.75" hidden="false" customHeight="false" outlineLevel="0" collapsed="false">
      <c r="A245" s="67"/>
      <c r="B245" s="67"/>
      <c r="C245" s="67"/>
      <c r="D245" s="67"/>
      <c r="E245" s="67"/>
      <c r="F245" s="63"/>
      <c r="G245" s="63"/>
      <c r="H245" s="63"/>
      <c r="I245" s="63"/>
      <c r="J245" s="63"/>
      <c r="K245" s="63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</row>
    <row r="246" customFormat="false" ht="12.75" hidden="false" customHeight="false" outlineLevel="0" collapsed="false">
      <c r="A246" s="67"/>
      <c r="B246" s="67"/>
      <c r="C246" s="67"/>
      <c r="D246" s="67"/>
      <c r="E246" s="67"/>
      <c r="F246" s="63"/>
      <c r="G246" s="63"/>
      <c r="H246" s="63"/>
      <c r="I246" s="63"/>
      <c r="J246" s="63"/>
      <c r="K246" s="63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</row>
    <row r="247" customFormat="false" ht="12.75" hidden="false" customHeight="false" outlineLevel="0" collapsed="false">
      <c r="A247" s="67"/>
      <c r="B247" s="67"/>
      <c r="C247" s="67"/>
      <c r="D247" s="67"/>
      <c r="E247" s="67"/>
      <c r="F247" s="63"/>
      <c r="G247" s="63"/>
      <c r="H247" s="63"/>
      <c r="I247" s="63"/>
      <c r="J247" s="63"/>
      <c r="K247" s="63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</row>
    <row r="248" customFormat="false" ht="12.75" hidden="false" customHeight="false" outlineLevel="0" collapsed="false">
      <c r="A248" s="67"/>
      <c r="B248" s="67"/>
      <c r="C248" s="67"/>
      <c r="D248" s="67"/>
      <c r="E248" s="67"/>
      <c r="F248" s="63"/>
      <c r="G248" s="63"/>
      <c r="H248" s="63"/>
      <c r="I248" s="63"/>
      <c r="J248" s="63"/>
      <c r="K248" s="63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</row>
    <row r="249" customFormat="false" ht="12.75" hidden="false" customHeight="false" outlineLevel="0" collapsed="false">
      <c r="A249" s="67"/>
      <c r="B249" s="67"/>
      <c r="C249" s="67"/>
      <c r="D249" s="67"/>
      <c r="E249" s="67"/>
      <c r="F249" s="63"/>
      <c r="G249" s="63"/>
      <c r="H249" s="63"/>
      <c r="I249" s="63"/>
      <c r="J249" s="63"/>
      <c r="K249" s="63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</row>
    <row r="250" customFormat="false" ht="12.75" hidden="false" customHeight="false" outlineLevel="0" collapsed="false">
      <c r="A250" s="67"/>
      <c r="B250" s="67"/>
      <c r="C250" s="67"/>
      <c r="D250" s="67"/>
      <c r="E250" s="67"/>
      <c r="F250" s="63"/>
      <c r="G250" s="63"/>
      <c r="H250" s="63"/>
      <c r="I250" s="63"/>
      <c r="J250" s="63"/>
      <c r="K250" s="63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3"/>
      <c r="G251" s="63"/>
      <c r="H251" s="63"/>
      <c r="I251" s="63"/>
      <c r="J251" s="63"/>
      <c r="K251" s="63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</row>
    <row r="252" customFormat="false" ht="12.75" hidden="false" customHeight="false" outlineLevel="0" collapsed="false">
      <c r="A252" s="67"/>
      <c r="B252" s="67"/>
      <c r="C252" s="67"/>
      <c r="D252" s="67"/>
      <c r="E252" s="67"/>
      <c r="F252" s="63"/>
      <c r="G252" s="63"/>
      <c r="H252" s="63"/>
      <c r="I252" s="63"/>
      <c r="J252" s="63"/>
      <c r="K252" s="63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</row>
    <row r="253" customFormat="false" ht="12.75" hidden="false" customHeight="false" outlineLevel="0" collapsed="false">
      <c r="A253" s="67"/>
      <c r="B253" s="67"/>
      <c r="C253" s="67"/>
      <c r="D253" s="67"/>
      <c r="E253" s="67"/>
      <c r="F253" s="63"/>
      <c r="G253" s="63"/>
      <c r="H253" s="63"/>
      <c r="I253" s="63"/>
      <c r="J253" s="63"/>
      <c r="K253" s="63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</row>
    <row r="254" customFormat="false" ht="12.75" hidden="false" customHeight="false" outlineLevel="0" collapsed="false">
      <c r="A254" s="67"/>
      <c r="B254" s="67"/>
      <c r="C254" s="67"/>
      <c r="D254" s="67"/>
      <c r="E254" s="67"/>
      <c r="F254" s="63"/>
      <c r="G254" s="63"/>
      <c r="H254" s="63"/>
      <c r="I254" s="63"/>
      <c r="J254" s="63"/>
      <c r="K254" s="63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</row>
    <row r="255" customFormat="false" ht="12.75" hidden="false" customHeight="false" outlineLevel="0" collapsed="false">
      <c r="A255" s="67"/>
      <c r="B255" s="67"/>
      <c r="C255" s="67"/>
      <c r="D255" s="67"/>
      <c r="E255" s="67"/>
      <c r="F255" s="63"/>
      <c r="G255" s="63"/>
      <c r="H255" s="63"/>
      <c r="I255" s="63"/>
      <c r="J255" s="63"/>
      <c r="K255" s="63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</row>
    <row r="256" customFormat="false" ht="12.75" hidden="false" customHeight="false" outlineLevel="0" collapsed="false">
      <c r="A256" s="67"/>
      <c r="B256" s="67"/>
      <c r="C256" s="67"/>
      <c r="D256" s="67"/>
      <c r="E256" s="67"/>
      <c r="F256" s="63"/>
      <c r="G256" s="63"/>
      <c r="H256" s="63"/>
      <c r="I256" s="63"/>
      <c r="J256" s="63"/>
      <c r="K256" s="63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</row>
    <row r="257" customFormat="false" ht="12.75" hidden="false" customHeight="false" outlineLevel="0" collapsed="false">
      <c r="A257" s="67"/>
      <c r="B257" s="67"/>
      <c r="C257" s="67"/>
      <c r="D257" s="67"/>
      <c r="E257" s="67"/>
      <c r="F257" s="63"/>
      <c r="G257" s="63"/>
      <c r="H257" s="63"/>
      <c r="I257" s="63"/>
      <c r="J257" s="63"/>
      <c r="K257" s="63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</row>
    <row r="258" customFormat="false" ht="12.75" hidden="false" customHeight="false" outlineLevel="0" collapsed="false">
      <c r="A258" s="67"/>
      <c r="B258" s="67"/>
      <c r="C258" s="67"/>
      <c r="D258" s="67"/>
      <c r="E258" s="67"/>
      <c r="F258" s="63"/>
      <c r="G258" s="63"/>
      <c r="H258" s="63"/>
      <c r="I258" s="63"/>
      <c r="J258" s="63"/>
      <c r="K258" s="63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</row>
    <row r="259" customFormat="false" ht="12.75" hidden="false" customHeight="false" outlineLevel="0" collapsed="false">
      <c r="A259" s="67"/>
      <c r="B259" s="67"/>
      <c r="C259" s="67"/>
      <c r="D259" s="67"/>
      <c r="E259" s="67"/>
      <c r="F259" s="63"/>
      <c r="G259" s="63"/>
      <c r="H259" s="63"/>
      <c r="I259" s="63"/>
      <c r="J259" s="63"/>
      <c r="K259" s="63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</row>
    <row r="260" customFormat="false" ht="12.75" hidden="false" customHeight="false" outlineLevel="0" collapsed="false">
      <c r="A260" s="67"/>
      <c r="B260" s="67"/>
      <c r="C260" s="67"/>
      <c r="D260" s="67"/>
      <c r="E260" s="67"/>
      <c r="F260" s="63"/>
      <c r="G260" s="63"/>
      <c r="H260" s="63"/>
      <c r="I260" s="63"/>
      <c r="J260" s="63"/>
      <c r="K260" s="63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</row>
    <row r="261" customFormat="false" ht="12.75" hidden="false" customHeight="false" outlineLevel="0" collapsed="false">
      <c r="A261" s="67"/>
      <c r="B261" s="67"/>
      <c r="C261" s="67"/>
      <c r="D261" s="67"/>
      <c r="E261" s="67"/>
      <c r="F261" s="63"/>
      <c r="G261" s="63"/>
      <c r="H261" s="63"/>
      <c r="I261" s="63"/>
      <c r="J261" s="63"/>
      <c r="K261" s="63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</row>
    <row r="262" customFormat="false" ht="12.75" hidden="false" customHeight="false" outlineLevel="0" collapsed="false">
      <c r="A262" s="67"/>
      <c r="B262" s="67"/>
      <c r="C262" s="67"/>
      <c r="D262" s="67"/>
      <c r="E262" s="67"/>
      <c r="F262" s="63"/>
      <c r="G262" s="63"/>
      <c r="H262" s="63"/>
      <c r="I262" s="63"/>
      <c r="J262" s="63"/>
      <c r="K262" s="63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</row>
    <row r="263" customFormat="false" ht="12.75" hidden="false" customHeight="false" outlineLevel="0" collapsed="false">
      <c r="A263" s="67"/>
      <c r="B263" s="67"/>
      <c r="C263" s="67"/>
      <c r="D263" s="67"/>
      <c r="E263" s="67"/>
      <c r="F263" s="63"/>
      <c r="G263" s="63"/>
      <c r="H263" s="63"/>
      <c r="I263" s="63"/>
      <c r="J263" s="63"/>
      <c r="K263" s="63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</row>
    <row r="264" customFormat="false" ht="12.75" hidden="false" customHeight="false" outlineLevel="0" collapsed="false">
      <c r="A264" s="67"/>
      <c r="B264" s="67"/>
      <c r="C264" s="67"/>
      <c r="D264" s="67"/>
      <c r="E264" s="67"/>
      <c r="F264" s="63"/>
      <c r="G264" s="63"/>
      <c r="H264" s="63"/>
      <c r="I264" s="63"/>
      <c r="J264" s="63"/>
      <c r="K264" s="63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</row>
    <row r="265" customFormat="false" ht="12.75" hidden="false" customHeight="false" outlineLevel="0" collapsed="false">
      <c r="A265" s="67"/>
      <c r="B265" s="67"/>
      <c r="C265" s="67"/>
      <c r="D265" s="67"/>
      <c r="E265" s="67"/>
      <c r="F265" s="63"/>
      <c r="G265" s="63"/>
      <c r="H265" s="63"/>
      <c r="I265" s="63"/>
      <c r="J265" s="63"/>
      <c r="K265" s="63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</row>
    <row r="266" customFormat="false" ht="12.75" hidden="false" customHeight="false" outlineLevel="0" collapsed="false">
      <c r="A266" s="67"/>
      <c r="B266" s="67"/>
      <c r="C266" s="67"/>
      <c r="D266" s="67"/>
      <c r="E266" s="67"/>
      <c r="F266" s="63"/>
      <c r="G266" s="63"/>
      <c r="H266" s="63"/>
      <c r="I266" s="63"/>
      <c r="J266" s="63"/>
      <c r="K266" s="63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</row>
    <row r="267" customFormat="false" ht="12.75" hidden="false" customHeight="false" outlineLevel="0" collapsed="false">
      <c r="A267" s="67"/>
      <c r="B267" s="67"/>
      <c r="C267" s="67"/>
      <c r="D267" s="67"/>
      <c r="E267" s="67"/>
      <c r="F267" s="63"/>
      <c r="G267" s="63"/>
      <c r="H267" s="63"/>
      <c r="I267" s="63"/>
      <c r="J267" s="63"/>
      <c r="K267" s="63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</row>
    <row r="268" customFormat="false" ht="12.75" hidden="false" customHeight="false" outlineLevel="0" collapsed="false">
      <c r="A268" s="67"/>
      <c r="B268" s="67"/>
      <c r="C268" s="67"/>
      <c r="D268" s="67"/>
      <c r="E268" s="67"/>
      <c r="F268" s="63"/>
      <c r="G268" s="63"/>
      <c r="H268" s="63"/>
      <c r="I268" s="63"/>
      <c r="J268" s="63"/>
      <c r="K268" s="63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</row>
    <row r="269" customFormat="false" ht="12.75" hidden="false" customHeight="false" outlineLevel="0" collapsed="false">
      <c r="A269" s="67"/>
      <c r="B269" s="67"/>
      <c r="C269" s="67"/>
      <c r="D269" s="67"/>
      <c r="E269" s="67"/>
      <c r="F269" s="63"/>
      <c r="G269" s="63"/>
      <c r="H269" s="63"/>
      <c r="I269" s="63"/>
      <c r="J269" s="63"/>
      <c r="K269" s="63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</row>
    <row r="270" customFormat="false" ht="12.75" hidden="false" customHeight="false" outlineLevel="0" collapsed="false">
      <c r="A270" s="67"/>
      <c r="B270" s="67"/>
      <c r="C270" s="67"/>
      <c r="D270" s="67"/>
      <c r="E270" s="67"/>
      <c r="F270" s="63"/>
      <c r="G270" s="63"/>
      <c r="H270" s="63"/>
      <c r="I270" s="63"/>
      <c r="J270" s="63"/>
      <c r="K270" s="63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</row>
    <row r="271" customFormat="false" ht="12.75" hidden="false" customHeight="false" outlineLevel="0" collapsed="false">
      <c r="A271" s="67"/>
      <c r="B271" s="67"/>
      <c r="C271" s="67"/>
      <c r="D271" s="67"/>
      <c r="E271" s="67"/>
      <c r="F271" s="63"/>
      <c r="G271" s="63"/>
      <c r="H271" s="63"/>
      <c r="I271" s="63"/>
      <c r="J271" s="63"/>
      <c r="K271" s="63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</row>
    <row r="272" customFormat="false" ht="12.75" hidden="false" customHeight="false" outlineLevel="0" collapsed="false">
      <c r="A272" s="67"/>
      <c r="B272" s="67"/>
      <c r="C272" s="67"/>
      <c r="D272" s="67"/>
      <c r="E272" s="67"/>
      <c r="F272" s="63"/>
      <c r="G272" s="63"/>
      <c r="H272" s="63"/>
      <c r="I272" s="63"/>
      <c r="J272" s="63"/>
      <c r="K272" s="63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</row>
    <row r="273" customFormat="false" ht="12.75" hidden="false" customHeight="false" outlineLevel="0" collapsed="false">
      <c r="A273" s="67"/>
      <c r="B273" s="67"/>
      <c r="C273" s="67"/>
      <c r="D273" s="67"/>
      <c r="E273" s="67"/>
      <c r="F273" s="63"/>
      <c r="G273" s="63"/>
      <c r="H273" s="63"/>
      <c r="I273" s="63"/>
      <c r="J273" s="63"/>
      <c r="K273" s="63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</row>
    <row r="274" customFormat="false" ht="12.75" hidden="false" customHeight="false" outlineLevel="0" collapsed="false">
      <c r="A274" s="67"/>
      <c r="B274" s="67"/>
      <c r="C274" s="67"/>
      <c r="D274" s="67"/>
      <c r="E274" s="67"/>
      <c r="F274" s="63"/>
      <c r="G274" s="63"/>
      <c r="H274" s="63"/>
      <c r="I274" s="63"/>
      <c r="J274" s="63"/>
      <c r="K274" s="63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</row>
    <row r="275" customFormat="false" ht="12.75" hidden="false" customHeight="false" outlineLevel="0" collapsed="false">
      <c r="A275" s="67"/>
      <c r="B275" s="67"/>
      <c r="C275" s="67"/>
      <c r="D275" s="67"/>
      <c r="E275" s="67"/>
      <c r="F275" s="63"/>
      <c r="G275" s="63"/>
      <c r="H275" s="63"/>
      <c r="I275" s="63"/>
      <c r="J275" s="63"/>
      <c r="K275" s="63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</row>
    <row r="276" customFormat="false" ht="12.75" hidden="false" customHeight="false" outlineLevel="0" collapsed="false">
      <c r="A276" s="67"/>
      <c r="B276" s="67"/>
      <c r="C276" s="67"/>
      <c r="D276" s="67"/>
      <c r="E276" s="67"/>
      <c r="F276" s="63"/>
      <c r="G276" s="63"/>
      <c r="H276" s="63"/>
      <c r="I276" s="63"/>
      <c r="J276" s="63"/>
      <c r="K276" s="63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</row>
    <row r="277" customFormat="false" ht="12.75" hidden="false" customHeight="false" outlineLevel="0" collapsed="false">
      <c r="A277" s="67"/>
      <c r="B277" s="67"/>
      <c r="C277" s="67"/>
      <c r="D277" s="67"/>
      <c r="E277" s="67"/>
      <c r="F277" s="63"/>
      <c r="G277" s="63"/>
      <c r="H277" s="63"/>
      <c r="I277" s="63"/>
      <c r="J277" s="63"/>
      <c r="K277" s="63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</row>
    <row r="278" customFormat="false" ht="12.75" hidden="false" customHeight="false" outlineLevel="0" collapsed="false">
      <c r="A278" s="67"/>
      <c r="B278" s="67"/>
      <c r="C278" s="67"/>
      <c r="D278" s="67"/>
      <c r="E278" s="67"/>
      <c r="F278" s="63"/>
      <c r="G278" s="63"/>
      <c r="H278" s="63"/>
      <c r="I278" s="63"/>
      <c r="J278" s="63"/>
      <c r="K278" s="63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</row>
    <row r="279" customFormat="false" ht="12.75" hidden="false" customHeight="false" outlineLevel="0" collapsed="false">
      <c r="A279" s="67"/>
      <c r="B279" s="67"/>
      <c r="C279" s="67"/>
      <c r="D279" s="67"/>
      <c r="E279" s="67"/>
      <c r="F279" s="63"/>
      <c r="G279" s="63"/>
      <c r="H279" s="63"/>
      <c r="I279" s="63"/>
      <c r="J279" s="63"/>
      <c r="K279" s="63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</row>
    <row r="280" customFormat="false" ht="12.75" hidden="false" customHeight="false" outlineLevel="0" collapsed="false">
      <c r="A280" s="67"/>
      <c r="B280" s="67"/>
      <c r="C280" s="67"/>
      <c r="D280" s="67"/>
      <c r="E280" s="67"/>
      <c r="F280" s="63"/>
      <c r="G280" s="63"/>
      <c r="H280" s="63"/>
      <c r="I280" s="63"/>
      <c r="J280" s="63"/>
      <c r="K280" s="63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</row>
    <row r="281" customFormat="false" ht="12.75" hidden="false" customHeight="false" outlineLevel="0" collapsed="false">
      <c r="A281" s="67"/>
      <c r="B281" s="67"/>
      <c r="C281" s="67"/>
      <c r="D281" s="67"/>
      <c r="E281" s="67"/>
      <c r="F281" s="63"/>
      <c r="G281" s="63"/>
      <c r="H281" s="63"/>
      <c r="I281" s="63"/>
      <c r="J281" s="63"/>
      <c r="K281" s="63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</row>
    <row r="282" customFormat="false" ht="12.75" hidden="false" customHeight="false" outlineLevel="0" collapsed="false">
      <c r="A282" s="67"/>
      <c r="B282" s="67"/>
      <c r="C282" s="67"/>
      <c r="D282" s="67"/>
      <c r="E282" s="67"/>
      <c r="F282" s="63"/>
      <c r="G282" s="63"/>
      <c r="H282" s="63"/>
      <c r="I282" s="63"/>
      <c r="J282" s="63"/>
      <c r="K282" s="63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</row>
    <row r="283" customFormat="false" ht="12.75" hidden="false" customHeight="false" outlineLevel="0" collapsed="false">
      <c r="A283" s="67"/>
      <c r="B283" s="67"/>
      <c r="C283" s="67"/>
      <c r="D283" s="67"/>
      <c r="E283" s="67"/>
      <c r="F283" s="63"/>
      <c r="G283" s="63"/>
      <c r="H283" s="63"/>
      <c r="I283" s="63"/>
      <c r="J283" s="63"/>
      <c r="K283" s="63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</row>
    <row r="284" customFormat="false" ht="12.75" hidden="false" customHeight="false" outlineLevel="0" collapsed="false">
      <c r="A284" s="67"/>
      <c r="B284" s="67"/>
      <c r="C284" s="67"/>
      <c r="D284" s="67"/>
      <c r="E284" s="67"/>
      <c r="F284" s="63"/>
      <c r="G284" s="63"/>
      <c r="H284" s="63"/>
      <c r="I284" s="63"/>
      <c r="J284" s="63"/>
      <c r="K284" s="63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</row>
    <row r="285" customFormat="false" ht="12.75" hidden="false" customHeight="false" outlineLevel="0" collapsed="false">
      <c r="A285" s="67"/>
      <c r="B285" s="67"/>
      <c r="C285" s="67"/>
      <c r="D285" s="67"/>
      <c r="E285" s="67"/>
      <c r="F285" s="63"/>
      <c r="G285" s="63"/>
      <c r="H285" s="63"/>
      <c r="I285" s="63"/>
      <c r="J285" s="63"/>
      <c r="K285" s="63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</row>
    <row r="286" customFormat="false" ht="12.75" hidden="false" customHeight="false" outlineLevel="0" collapsed="false">
      <c r="A286" s="67"/>
      <c r="B286" s="67"/>
      <c r="C286" s="67"/>
      <c r="D286" s="67"/>
      <c r="E286" s="67"/>
      <c r="F286" s="63"/>
      <c r="G286" s="63"/>
      <c r="H286" s="63"/>
      <c r="I286" s="63"/>
      <c r="J286" s="63"/>
      <c r="K286" s="63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</row>
    <row r="287" customFormat="false" ht="12.75" hidden="false" customHeight="false" outlineLevel="0" collapsed="false">
      <c r="A287" s="67"/>
      <c r="B287" s="67"/>
      <c r="C287" s="67"/>
      <c r="D287" s="67"/>
      <c r="E287" s="67"/>
      <c r="F287" s="63"/>
      <c r="G287" s="63"/>
      <c r="H287" s="63"/>
      <c r="I287" s="63"/>
      <c r="J287" s="63"/>
      <c r="K287" s="63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</row>
    <row r="288" customFormat="false" ht="12.75" hidden="false" customHeight="false" outlineLevel="0" collapsed="false">
      <c r="A288" s="67"/>
      <c r="B288" s="67"/>
      <c r="C288" s="67"/>
      <c r="D288" s="67"/>
      <c r="E288" s="67"/>
      <c r="F288" s="63"/>
      <c r="G288" s="63"/>
      <c r="H288" s="63"/>
      <c r="I288" s="63"/>
      <c r="J288" s="63"/>
      <c r="K288" s="63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</row>
    <row r="289" customFormat="false" ht="12.75" hidden="false" customHeight="false" outlineLevel="0" collapsed="false">
      <c r="A289" s="67"/>
      <c r="B289" s="67"/>
      <c r="C289" s="67"/>
      <c r="D289" s="67"/>
      <c r="E289" s="67"/>
      <c r="F289" s="63"/>
      <c r="G289" s="63"/>
      <c r="H289" s="63"/>
      <c r="I289" s="63"/>
      <c r="J289" s="63"/>
      <c r="K289" s="63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</row>
    <row r="290" customFormat="false" ht="12.75" hidden="false" customHeight="false" outlineLevel="0" collapsed="false">
      <c r="A290" s="67"/>
      <c r="B290" s="67"/>
      <c r="C290" s="67"/>
      <c r="D290" s="67"/>
      <c r="E290" s="67"/>
      <c r="F290" s="63"/>
      <c r="G290" s="63"/>
      <c r="H290" s="63"/>
      <c r="I290" s="63"/>
      <c r="J290" s="63"/>
      <c r="K290" s="63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</row>
    <row r="291" customFormat="false" ht="12.75" hidden="false" customHeight="false" outlineLevel="0" collapsed="false">
      <c r="A291" s="67"/>
      <c r="B291" s="67"/>
      <c r="C291" s="67"/>
      <c r="D291" s="67"/>
      <c r="E291" s="67"/>
      <c r="F291" s="63"/>
      <c r="G291" s="63"/>
      <c r="H291" s="63"/>
      <c r="I291" s="63"/>
      <c r="J291" s="63"/>
      <c r="K291" s="63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</row>
    <row r="292" customFormat="false" ht="12.75" hidden="false" customHeight="false" outlineLevel="0" collapsed="false">
      <c r="A292" s="67"/>
      <c r="B292" s="67"/>
      <c r="C292" s="67"/>
      <c r="D292" s="67"/>
      <c r="E292" s="67"/>
      <c r="F292" s="63"/>
      <c r="G292" s="63"/>
      <c r="H292" s="63"/>
      <c r="I292" s="63"/>
      <c r="J292" s="63"/>
      <c r="K292" s="63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</row>
    <row r="293" customFormat="false" ht="12.75" hidden="false" customHeight="false" outlineLevel="0" collapsed="false">
      <c r="A293" s="67"/>
      <c r="B293" s="67"/>
      <c r="C293" s="67"/>
      <c r="D293" s="67"/>
      <c r="E293" s="67"/>
      <c r="F293" s="63"/>
      <c r="G293" s="63"/>
      <c r="H293" s="63"/>
      <c r="I293" s="63"/>
      <c r="J293" s="63"/>
      <c r="K293" s="63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</row>
    <row r="294" customFormat="false" ht="12.75" hidden="false" customHeight="false" outlineLevel="0" collapsed="false">
      <c r="A294" s="67"/>
      <c r="B294" s="67"/>
      <c r="C294" s="67"/>
      <c r="D294" s="67"/>
      <c r="E294" s="67"/>
      <c r="F294" s="63"/>
      <c r="G294" s="63"/>
      <c r="H294" s="63"/>
      <c r="I294" s="63"/>
      <c r="J294" s="63"/>
      <c r="K294" s="63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</row>
    <row r="295" customFormat="false" ht="12.75" hidden="false" customHeight="false" outlineLevel="0" collapsed="false">
      <c r="A295" s="67"/>
      <c r="B295" s="67"/>
      <c r="C295" s="67"/>
      <c r="D295" s="67"/>
      <c r="E295" s="67"/>
      <c r="F295" s="63"/>
      <c r="G295" s="63"/>
      <c r="H295" s="63"/>
      <c r="I295" s="63"/>
      <c r="J295" s="63"/>
      <c r="K295" s="63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</row>
    <row r="296" customFormat="false" ht="12.75" hidden="false" customHeight="false" outlineLevel="0" collapsed="false">
      <c r="A296" s="67"/>
      <c r="B296" s="67"/>
      <c r="C296" s="67"/>
      <c r="D296" s="67"/>
      <c r="E296" s="67"/>
      <c r="F296" s="63"/>
      <c r="G296" s="63"/>
      <c r="H296" s="63"/>
      <c r="I296" s="63"/>
      <c r="J296" s="63"/>
      <c r="K296" s="63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</row>
    <row r="297" customFormat="false" ht="12.75" hidden="false" customHeight="false" outlineLevel="0" collapsed="false">
      <c r="A297" s="67"/>
      <c r="B297" s="67"/>
      <c r="C297" s="67"/>
      <c r="D297" s="67"/>
      <c r="E297" s="67"/>
      <c r="F297" s="63"/>
      <c r="G297" s="63"/>
      <c r="H297" s="63"/>
      <c r="I297" s="63"/>
      <c r="J297" s="63"/>
      <c r="K297" s="63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</row>
    <row r="298" customFormat="false" ht="12.75" hidden="false" customHeight="false" outlineLevel="0" collapsed="false">
      <c r="A298" s="67"/>
      <c r="B298" s="67"/>
      <c r="C298" s="67"/>
      <c r="D298" s="67"/>
      <c r="E298" s="67"/>
      <c r="F298" s="63"/>
      <c r="G298" s="63"/>
      <c r="H298" s="63"/>
      <c r="I298" s="63"/>
      <c r="J298" s="63"/>
      <c r="K298" s="63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</row>
    <row r="299" customFormat="false" ht="12.75" hidden="false" customHeight="false" outlineLevel="0" collapsed="false">
      <c r="A299" s="67"/>
      <c r="B299" s="67"/>
      <c r="C299" s="67"/>
      <c r="D299" s="67"/>
      <c r="E299" s="67"/>
      <c r="F299" s="63"/>
      <c r="G299" s="63"/>
      <c r="H299" s="63"/>
      <c r="I299" s="63"/>
      <c r="J299" s="63"/>
      <c r="K299" s="63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</row>
    <row r="300" customFormat="false" ht="12.75" hidden="false" customHeight="false" outlineLevel="0" collapsed="false">
      <c r="A300" s="67"/>
      <c r="B300" s="67"/>
      <c r="C300" s="67"/>
      <c r="D300" s="67"/>
      <c r="E300" s="67"/>
      <c r="F300" s="63"/>
      <c r="G300" s="63"/>
      <c r="H300" s="63"/>
      <c r="I300" s="63"/>
      <c r="J300" s="63"/>
      <c r="K300" s="63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</row>
    <row r="301" customFormat="false" ht="12.75" hidden="false" customHeight="false" outlineLevel="0" collapsed="false">
      <c r="A301" s="67"/>
      <c r="B301" s="67"/>
      <c r="C301" s="67"/>
      <c r="D301" s="67"/>
      <c r="E301" s="67"/>
      <c r="F301" s="63"/>
      <c r="G301" s="63"/>
      <c r="H301" s="63"/>
      <c r="I301" s="63"/>
      <c r="J301" s="63"/>
      <c r="K301" s="63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</row>
    <row r="302" customFormat="false" ht="12.75" hidden="false" customHeight="false" outlineLevel="0" collapsed="false">
      <c r="A302" s="67"/>
      <c r="B302" s="67"/>
      <c r="C302" s="67"/>
      <c r="D302" s="67"/>
      <c r="E302" s="67"/>
      <c r="F302" s="63"/>
      <c r="G302" s="63"/>
      <c r="H302" s="63"/>
      <c r="I302" s="63"/>
      <c r="J302" s="63"/>
      <c r="K302" s="63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</row>
    <row r="303" customFormat="false" ht="12.75" hidden="false" customHeight="false" outlineLevel="0" collapsed="false">
      <c r="A303" s="67"/>
      <c r="B303" s="67"/>
      <c r="C303" s="67"/>
      <c r="D303" s="67"/>
      <c r="E303" s="67"/>
      <c r="F303" s="63"/>
      <c r="G303" s="63"/>
      <c r="H303" s="63"/>
      <c r="I303" s="63"/>
      <c r="J303" s="63"/>
      <c r="K303" s="63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</row>
    <row r="304" customFormat="false" ht="12.75" hidden="false" customHeight="false" outlineLevel="0" collapsed="false">
      <c r="A304" s="67"/>
      <c r="B304" s="67"/>
      <c r="C304" s="67"/>
      <c r="D304" s="67"/>
      <c r="E304" s="67"/>
      <c r="F304" s="63"/>
      <c r="G304" s="63"/>
      <c r="H304" s="63"/>
      <c r="I304" s="63"/>
      <c r="J304" s="63"/>
      <c r="K304" s="63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</row>
    <row r="305" customFormat="false" ht="12.75" hidden="false" customHeight="false" outlineLevel="0" collapsed="false">
      <c r="A305" s="67"/>
      <c r="B305" s="67"/>
      <c r="C305" s="67"/>
      <c r="D305" s="67"/>
      <c r="E305" s="67"/>
      <c r="F305" s="63"/>
      <c r="G305" s="63"/>
      <c r="H305" s="63"/>
      <c r="I305" s="63"/>
      <c r="J305" s="63"/>
      <c r="K305" s="63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</row>
    <row r="306" customFormat="false" ht="12.75" hidden="false" customHeight="false" outlineLevel="0" collapsed="false">
      <c r="A306" s="67"/>
      <c r="B306" s="67"/>
      <c r="C306" s="67"/>
      <c r="D306" s="67"/>
      <c r="E306" s="67"/>
      <c r="F306" s="63"/>
      <c r="G306" s="63"/>
      <c r="H306" s="63"/>
      <c r="I306" s="63"/>
      <c r="J306" s="63"/>
      <c r="K306" s="63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</row>
    <row r="307" customFormat="false" ht="12.75" hidden="false" customHeight="false" outlineLevel="0" collapsed="false">
      <c r="A307" s="67"/>
      <c r="B307" s="67"/>
      <c r="C307" s="67"/>
      <c r="D307" s="67"/>
      <c r="E307" s="67"/>
      <c r="F307" s="63"/>
      <c r="G307" s="63"/>
      <c r="H307" s="63"/>
      <c r="I307" s="63"/>
      <c r="J307" s="63"/>
      <c r="K307" s="63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</row>
    <row r="308" customFormat="false" ht="12.75" hidden="false" customHeight="false" outlineLevel="0" collapsed="false">
      <c r="A308" s="67"/>
      <c r="B308" s="67"/>
      <c r="C308" s="67"/>
      <c r="D308" s="67"/>
      <c r="E308" s="67"/>
      <c r="F308" s="63"/>
      <c r="G308" s="63"/>
      <c r="H308" s="63"/>
      <c r="I308" s="63"/>
      <c r="J308" s="63"/>
      <c r="K308" s="63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</row>
    <row r="309" customFormat="false" ht="12.75" hidden="false" customHeight="false" outlineLevel="0" collapsed="false">
      <c r="A309" s="68"/>
      <c r="B309" s="68"/>
      <c r="C309" s="68"/>
      <c r="D309" s="68"/>
      <c r="E309" s="68"/>
      <c r="F309" s="63"/>
      <c r="G309" s="63"/>
      <c r="H309" s="63"/>
      <c r="I309" s="63"/>
      <c r="J309" s="63"/>
      <c r="K309" s="63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</row>
    <row r="310" customFormat="false" ht="12.75" hidden="false" customHeight="false" outlineLevel="0" collapsed="false">
      <c r="A310" s="68"/>
      <c r="B310" s="68"/>
      <c r="C310" s="68"/>
      <c r="D310" s="68"/>
      <c r="E310" s="68"/>
      <c r="F310" s="63"/>
      <c r="G310" s="63"/>
      <c r="H310" s="63"/>
      <c r="I310" s="63"/>
      <c r="J310" s="63"/>
      <c r="K310" s="63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</row>
    <row r="311" customFormat="false" ht="12.75" hidden="false" customHeight="false" outlineLevel="0" collapsed="false">
      <c r="A311" s="68"/>
      <c r="B311" s="68"/>
      <c r="C311" s="68"/>
      <c r="D311" s="68"/>
      <c r="E311" s="68"/>
      <c r="F311" s="63"/>
      <c r="G311" s="63"/>
      <c r="H311" s="63"/>
      <c r="I311" s="63"/>
      <c r="J311" s="63"/>
      <c r="K311" s="63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</row>
    <row r="312" customFormat="false" ht="12.75" hidden="false" customHeight="false" outlineLevel="0" collapsed="false">
      <c r="A312" s="68"/>
      <c r="B312" s="68"/>
      <c r="C312" s="68"/>
      <c r="D312" s="68"/>
      <c r="E312" s="68"/>
      <c r="F312" s="63"/>
      <c r="G312" s="63"/>
      <c r="H312" s="63"/>
      <c r="I312" s="63"/>
      <c r="J312" s="63"/>
      <c r="K312" s="63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</row>
    <row r="313" customFormat="false" ht="12.75" hidden="false" customHeight="false" outlineLevel="0" collapsed="false">
      <c r="A313" s="68"/>
      <c r="B313" s="68"/>
      <c r="C313" s="68"/>
      <c r="D313" s="68"/>
      <c r="E313" s="68"/>
      <c r="F313" s="63"/>
      <c r="G313" s="63"/>
      <c r="H313" s="63"/>
      <c r="I313" s="63"/>
      <c r="J313" s="63"/>
      <c r="K313" s="63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</row>
    <row r="314" customFormat="false" ht="12.75" hidden="false" customHeight="false" outlineLevel="0" collapsed="false">
      <c r="A314" s="68"/>
      <c r="B314" s="68"/>
      <c r="C314" s="68"/>
      <c r="D314" s="68"/>
      <c r="E314" s="68"/>
      <c r="F314" s="63"/>
      <c r="G314" s="63"/>
      <c r="H314" s="63"/>
      <c r="I314" s="63"/>
      <c r="J314" s="63"/>
      <c r="K314" s="63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</row>
    <row r="315" customFormat="false" ht="12.75" hidden="false" customHeight="false" outlineLevel="0" collapsed="false">
      <c r="A315" s="68"/>
      <c r="B315" s="68"/>
      <c r="C315" s="68"/>
      <c r="D315" s="68"/>
      <c r="E315" s="68"/>
      <c r="F315" s="63"/>
      <c r="G315" s="63"/>
      <c r="H315" s="63"/>
      <c r="I315" s="63"/>
      <c r="J315" s="63"/>
      <c r="K315" s="63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</row>
    <row r="316" customFormat="false" ht="12.75" hidden="false" customHeight="false" outlineLevel="0" collapsed="false">
      <c r="A316" s="68"/>
      <c r="B316" s="68"/>
      <c r="C316" s="68"/>
      <c r="D316" s="68"/>
      <c r="E316" s="68"/>
      <c r="F316" s="63"/>
      <c r="G316" s="63"/>
      <c r="H316" s="63"/>
      <c r="I316" s="63"/>
      <c r="J316" s="63"/>
      <c r="K316" s="63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</row>
    <row r="317" customFormat="false" ht="12.75" hidden="false" customHeight="false" outlineLevel="0" collapsed="false">
      <c r="A317" s="68"/>
      <c r="B317" s="68"/>
      <c r="C317" s="68"/>
      <c r="D317" s="68"/>
      <c r="E317" s="68"/>
      <c r="F317" s="63"/>
      <c r="G317" s="63"/>
      <c r="H317" s="63"/>
      <c r="I317" s="63"/>
      <c r="J317" s="63"/>
      <c r="K317" s="63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</row>
    <row r="318" customFormat="false" ht="12.75" hidden="false" customHeight="false" outlineLevel="0" collapsed="false">
      <c r="A318" s="68"/>
      <c r="B318" s="68"/>
      <c r="C318" s="68"/>
      <c r="D318" s="68"/>
      <c r="E318" s="68"/>
      <c r="F318" s="63"/>
      <c r="G318" s="63"/>
      <c r="H318" s="63"/>
      <c r="I318" s="63"/>
      <c r="J318" s="63"/>
      <c r="K318" s="63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</row>
    <row r="319" customFormat="false" ht="12.75" hidden="false" customHeight="false" outlineLevel="0" collapsed="false">
      <c r="A319" s="68"/>
      <c r="B319" s="68"/>
      <c r="C319" s="68"/>
      <c r="D319" s="68"/>
      <c r="E319" s="68"/>
      <c r="F319" s="63"/>
      <c r="G319" s="63"/>
      <c r="H319" s="63"/>
      <c r="I319" s="63"/>
      <c r="J319" s="63"/>
      <c r="K319" s="63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</row>
    <row r="320" customFormat="false" ht="12.75" hidden="false" customHeight="false" outlineLevel="0" collapsed="false">
      <c r="A320" s="68"/>
      <c r="B320" s="68"/>
      <c r="C320" s="68"/>
      <c r="D320" s="68"/>
      <c r="E320" s="68"/>
      <c r="F320" s="63"/>
      <c r="G320" s="63"/>
      <c r="H320" s="63"/>
      <c r="I320" s="63"/>
      <c r="J320" s="63"/>
      <c r="K320" s="63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  <c r="AB320" s="68"/>
      <c r="AC320" s="68"/>
      <c r="AD320" s="68"/>
      <c r="AE320" s="68"/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</row>
    <row r="321" customFormat="false" ht="12.75" hidden="false" customHeight="false" outlineLevel="0" collapsed="false">
      <c r="A321" s="68"/>
      <c r="B321" s="68"/>
      <c r="C321" s="68"/>
      <c r="D321" s="68"/>
      <c r="E321" s="68"/>
      <c r="F321" s="63"/>
      <c r="G321" s="63"/>
      <c r="H321" s="63"/>
      <c r="I321" s="63"/>
      <c r="J321" s="63"/>
      <c r="K321" s="63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</row>
    <row r="322" customFormat="false" ht="12.75" hidden="false" customHeight="false" outlineLevel="0" collapsed="false">
      <c r="A322" s="68"/>
      <c r="B322" s="68"/>
      <c r="C322" s="68"/>
      <c r="D322" s="68"/>
      <c r="E322" s="68"/>
      <c r="F322" s="63"/>
      <c r="G322" s="63"/>
      <c r="H322" s="63"/>
      <c r="I322" s="63"/>
      <c r="J322" s="63"/>
      <c r="K322" s="63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</row>
    <row r="323" customFormat="false" ht="12.75" hidden="false" customHeight="false" outlineLevel="0" collapsed="false">
      <c r="A323" s="68"/>
      <c r="B323" s="68"/>
      <c r="C323" s="68"/>
      <c r="D323" s="68"/>
      <c r="E323" s="68"/>
      <c r="F323" s="63"/>
      <c r="G323" s="63"/>
      <c r="H323" s="63"/>
      <c r="I323" s="63"/>
      <c r="J323" s="63"/>
      <c r="K323" s="63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  <c r="AB323" s="68"/>
      <c r="AC323" s="68"/>
      <c r="AD323" s="68"/>
      <c r="AE323" s="68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</row>
    <row r="324" customFormat="false" ht="12.75" hidden="false" customHeight="false" outlineLevel="0" collapsed="false">
      <c r="A324" s="68"/>
      <c r="B324" s="68"/>
      <c r="C324" s="68"/>
      <c r="D324" s="68"/>
      <c r="E324" s="68"/>
      <c r="F324" s="63"/>
      <c r="G324" s="63"/>
      <c r="H324" s="63"/>
      <c r="I324" s="63"/>
      <c r="J324" s="63"/>
      <c r="K324" s="63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  <c r="AB324" s="68"/>
      <c r="AC324" s="68"/>
      <c r="AD324" s="68"/>
      <c r="AE324" s="68"/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</row>
    <row r="325" customFormat="false" ht="12.75" hidden="false" customHeight="false" outlineLevel="0" collapsed="false">
      <c r="A325" s="68"/>
      <c r="B325" s="68"/>
      <c r="C325" s="68"/>
      <c r="D325" s="68"/>
      <c r="E325" s="68"/>
      <c r="F325" s="63"/>
      <c r="G325" s="63"/>
      <c r="H325" s="63"/>
      <c r="I325" s="63"/>
      <c r="J325" s="63"/>
      <c r="K325" s="63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  <c r="AB325" s="68"/>
      <c r="AC325" s="68"/>
      <c r="AD325" s="68"/>
      <c r="AE325" s="68"/>
      <c r="AF325" s="68"/>
      <c r="AG325" s="68"/>
      <c r="AH325" s="68"/>
      <c r="AI325" s="68"/>
      <c r="AJ325" s="68"/>
      <c r="AK325" s="68"/>
      <c r="AL325" s="68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  <c r="AZ325" s="68"/>
      <c r="BA325" s="68"/>
      <c r="BB325" s="68"/>
      <c r="BC325" s="68"/>
      <c r="BD325" s="68"/>
      <c r="BE325" s="68"/>
      <c r="BF325" s="68"/>
      <c r="BG325" s="68"/>
      <c r="BH325" s="68"/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</row>
    <row r="326" customFormat="false" ht="12.75" hidden="false" customHeight="false" outlineLevel="0" collapsed="false">
      <c r="A326" s="68"/>
      <c r="B326" s="68"/>
      <c r="C326" s="68"/>
      <c r="D326" s="68"/>
      <c r="E326" s="68"/>
      <c r="F326" s="63"/>
      <c r="G326" s="63"/>
      <c r="H326" s="63"/>
      <c r="I326" s="63"/>
      <c r="J326" s="63"/>
      <c r="K326" s="63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  <c r="AB326" s="68"/>
      <c r="AC326" s="68"/>
      <c r="AD326" s="68"/>
      <c r="AE326" s="68"/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</row>
    <row r="327" customFormat="false" ht="12.75" hidden="false" customHeight="false" outlineLevel="0" collapsed="false">
      <c r="A327" s="68"/>
      <c r="B327" s="68"/>
      <c r="C327" s="68"/>
      <c r="D327" s="68"/>
      <c r="E327" s="68"/>
      <c r="F327" s="63"/>
      <c r="G327" s="63"/>
      <c r="H327" s="63"/>
      <c r="I327" s="63"/>
      <c r="J327" s="63"/>
      <c r="K327" s="63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  <c r="AB327" s="68"/>
      <c r="AC327" s="68"/>
      <c r="AD327" s="68"/>
      <c r="AE327" s="68"/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</row>
    <row r="328" customFormat="false" ht="12.75" hidden="false" customHeight="false" outlineLevel="0" collapsed="false">
      <c r="A328" s="68"/>
      <c r="B328" s="68"/>
      <c r="C328" s="68"/>
      <c r="D328" s="68"/>
      <c r="E328" s="68"/>
      <c r="F328" s="63"/>
      <c r="G328" s="63"/>
      <c r="H328" s="63"/>
      <c r="I328" s="63"/>
      <c r="J328" s="63"/>
      <c r="K328" s="63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  <c r="AB328" s="68"/>
      <c r="AC328" s="68"/>
      <c r="AD328" s="68"/>
      <c r="AE328" s="68"/>
      <c r="AF328" s="68"/>
      <c r="AG328" s="68"/>
      <c r="AH328" s="68"/>
      <c r="AI328" s="68"/>
      <c r="AJ328" s="68"/>
      <c r="AK328" s="68"/>
      <c r="AL328" s="68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</row>
    <row r="329" customFormat="false" ht="12.75" hidden="false" customHeight="false" outlineLevel="0" collapsed="false">
      <c r="A329" s="68"/>
      <c r="B329" s="68"/>
      <c r="C329" s="68"/>
      <c r="D329" s="68"/>
      <c r="E329" s="68"/>
      <c r="F329" s="63"/>
      <c r="G329" s="63"/>
      <c r="H329" s="63"/>
      <c r="I329" s="63"/>
      <c r="J329" s="63"/>
      <c r="K329" s="63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  <c r="AB329" s="68"/>
      <c r="AC329" s="68"/>
      <c r="AD329" s="68"/>
      <c r="AE329" s="68"/>
      <c r="AF329" s="68"/>
      <c r="AG329" s="68"/>
      <c r="AH329" s="68"/>
      <c r="AI329" s="68"/>
      <c r="AJ329" s="68"/>
      <c r="AK329" s="68"/>
      <c r="AL329" s="68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</row>
    <row r="330" customFormat="false" ht="12.75" hidden="false" customHeight="false" outlineLevel="0" collapsed="false">
      <c r="A330" s="68"/>
      <c r="B330" s="68"/>
      <c r="C330" s="68"/>
      <c r="D330" s="68"/>
      <c r="E330" s="68"/>
      <c r="F330" s="63"/>
      <c r="G330" s="63"/>
      <c r="H330" s="63"/>
      <c r="I330" s="63"/>
      <c r="J330" s="63"/>
      <c r="K330" s="63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  <c r="AB330" s="68"/>
      <c r="AC330" s="68"/>
      <c r="AD330" s="68"/>
      <c r="AE330" s="68"/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</row>
    <row r="331" customFormat="false" ht="12.75" hidden="false" customHeight="false" outlineLevel="0" collapsed="false">
      <c r="A331" s="68"/>
      <c r="B331" s="68"/>
      <c r="C331" s="68"/>
      <c r="D331" s="68"/>
      <c r="E331" s="68"/>
      <c r="F331" s="63"/>
      <c r="G331" s="63"/>
      <c r="H331" s="63"/>
      <c r="I331" s="63"/>
      <c r="J331" s="63"/>
      <c r="K331" s="63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</row>
    <row r="332" customFormat="false" ht="12.75" hidden="false" customHeight="false" outlineLevel="0" collapsed="false">
      <c r="A332" s="68"/>
      <c r="B332" s="68"/>
      <c r="C332" s="68"/>
      <c r="D332" s="68"/>
      <c r="E332" s="68"/>
      <c r="F332" s="63"/>
      <c r="G332" s="63"/>
      <c r="H332" s="63"/>
      <c r="I332" s="63"/>
      <c r="J332" s="63"/>
      <c r="K332" s="63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  <c r="AB332" s="68"/>
      <c r="AC332" s="68"/>
      <c r="AD332" s="68"/>
      <c r="AE332" s="68"/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</row>
    <row r="333" customFormat="false" ht="12.75" hidden="false" customHeight="false" outlineLevel="0" collapsed="false">
      <c r="A333" s="68"/>
      <c r="B333" s="68"/>
      <c r="C333" s="68"/>
      <c r="D333" s="68"/>
      <c r="E333" s="68"/>
      <c r="F333" s="63"/>
      <c r="G333" s="63"/>
      <c r="H333" s="63"/>
      <c r="I333" s="63"/>
      <c r="J333" s="63"/>
      <c r="K333" s="63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  <c r="AB333" s="68"/>
      <c r="AC333" s="68"/>
      <c r="AD333" s="68"/>
      <c r="AE333" s="68"/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</row>
    <row r="334" customFormat="false" ht="12.75" hidden="false" customHeight="false" outlineLevel="0" collapsed="false">
      <c r="A334" s="68"/>
      <c r="B334" s="68"/>
      <c r="C334" s="68"/>
      <c r="D334" s="68"/>
      <c r="E334" s="68"/>
      <c r="F334" s="63"/>
      <c r="G334" s="63"/>
      <c r="H334" s="63"/>
      <c r="I334" s="63"/>
      <c r="J334" s="63"/>
      <c r="K334" s="63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  <c r="AB334" s="68"/>
      <c r="AC334" s="68"/>
      <c r="AD334" s="68"/>
      <c r="AE334" s="68"/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</row>
    <row r="335" customFormat="false" ht="12.75" hidden="false" customHeight="false" outlineLevel="0" collapsed="false">
      <c r="A335" s="68"/>
      <c r="B335" s="68"/>
      <c r="C335" s="68"/>
      <c r="D335" s="68"/>
      <c r="E335" s="68"/>
      <c r="F335" s="63"/>
      <c r="G335" s="63"/>
      <c r="H335" s="63"/>
      <c r="I335" s="63"/>
      <c r="J335" s="63"/>
      <c r="K335" s="63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  <c r="AB335" s="68"/>
      <c r="AC335" s="68"/>
      <c r="AD335" s="68"/>
      <c r="AE335" s="68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</row>
    <row r="336" customFormat="false" ht="12.75" hidden="false" customHeight="false" outlineLevel="0" collapsed="false">
      <c r="A336" s="68"/>
      <c r="B336" s="68"/>
      <c r="C336" s="68"/>
      <c r="D336" s="68"/>
      <c r="E336" s="68"/>
      <c r="F336" s="63"/>
      <c r="G336" s="63"/>
      <c r="H336" s="63"/>
      <c r="I336" s="63"/>
      <c r="J336" s="63"/>
      <c r="K336" s="63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</row>
    <row r="337" customFormat="false" ht="12.75" hidden="false" customHeight="false" outlineLevel="0" collapsed="false">
      <c r="A337" s="68"/>
      <c r="B337" s="68"/>
      <c r="C337" s="68"/>
      <c r="D337" s="68"/>
      <c r="E337" s="68"/>
      <c r="F337" s="63"/>
      <c r="G337" s="63"/>
      <c r="H337" s="63"/>
      <c r="I337" s="63"/>
      <c r="J337" s="63"/>
      <c r="K337" s="63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  <c r="AB337" s="68"/>
      <c r="AC337" s="68"/>
      <c r="AD337" s="68"/>
      <c r="AE337" s="68"/>
      <c r="AF337" s="68"/>
      <c r="AG337" s="68"/>
      <c r="AH337" s="68"/>
      <c r="AI337" s="68"/>
      <c r="AJ337" s="68"/>
      <c r="AK337" s="68"/>
      <c r="AL337" s="68"/>
      <c r="AM337" s="68"/>
      <c r="AN337" s="68"/>
      <c r="AO337" s="68"/>
      <c r="AP337" s="68"/>
      <c r="AQ337" s="68"/>
      <c r="AR337" s="68"/>
      <c r="AS337" s="68"/>
      <c r="AT337" s="68"/>
      <c r="AU337" s="68"/>
      <c r="AV337" s="68"/>
      <c r="AW337" s="68"/>
      <c r="AX337" s="68"/>
      <c r="AY337" s="68"/>
      <c r="AZ337" s="68"/>
      <c r="BA337" s="68"/>
      <c r="BB337" s="68"/>
      <c r="BC337" s="68"/>
      <c r="BD337" s="68"/>
      <c r="BE337" s="68"/>
      <c r="BF337" s="68"/>
      <c r="BG337" s="68"/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</row>
    <row r="338" customFormat="false" ht="12.75" hidden="false" customHeight="false" outlineLevel="0" collapsed="false">
      <c r="A338" s="68"/>
      <c r="B338" s="68"/>
      <c r="C338" s="68"/>
      <c r="D338" s="68"/>
      <c r="E338" s="68"/>
      <c r="F338" s="63"/>
      <c r="G338" s="63"/>
      <c r="H338" s="63"/>
      <c r="I338" s="63"/>
      <c r="J338" s="63"/>
      <c r="K338" s="63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  <c r="AB338" s="68"/>
      <c r="AC338" s="68"/>
      <c r="AD338" s="68"/>
      <c r="AE338" s="68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</row>
    <row r="339" customFormat="false" ht="12.75" hidden="false" customHeight="false" outlineLevel="0" collapsed="false">
      <c r="A339" s="68"/>
      <c r="B339" s="68"/>
      <c r="C339" s="68"/>
      <c r="D339" s="68"/>
      <c r="E339" s="68"/>
      <c r="F339" s="63"/>
      <c r="G339" s="63"/>
      <c r="H339" s="63"/>
      <c r="I339" s="63"/>
      <c r="J339" s="63"/>
      <c r="K339" s="63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  <c r="AB339" s="68"/>
      <c r="AC339" s="68"/>
      <c r="AD339" s="68"/>
      <c r="AE339" s="68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</row>
    <row r="340" customFormat="false" ht="12.75" hidden="false" customHeight="false" outlineLevel="0" collapsed="false">
      <c r="A340" s="68"/>
      <c r="B340" s="68"/>
      <c r="C340" s="68"/>
      <c r="D340" s="68"/>
      <c r="E340" s="68"/>
      <c r="F340" s="63"/>
      <c r="G340" s="63"/>
      <c r="H340" s="63"/>
      <c r="I340" s="63"/>
      <c r="J340" s="63"/>
      <c r="K340" s="63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</row>
    <row r="341" customFormat="false" ht="12.75" hidden="false" customHeight="false" outlineLevel="0" collapsed="false">
      <c r="A341" s="68"/>
      <c r="B341" s="68"/>
      <c r="C341" s="68"/>
      <c r="D341" s="68"/>
      <c r="E341" s="68"/>
      <c r="F341" s="63"/>
      <c r="G341" s="63"/>
      <c r="H341" s="63"/>
      <c r="I341" s="63"/>
      <c r="J341" s="63"/>
      <c r="K341" s="63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</row>
    <row r="342" customFormat="false" ht="12.75" hidden="false" customHeight="false" outlineLevel="0" collapsed="false">
      <c r="A342" s="68"/>
      <c r="B342" s="68"/>
      <c r="C342" s="68"/>
      <c r="D342" s="68"/>
      <c r="E342" s="68"/>
      <c r="F342" s="63"/>
      <c r="G342" s="63"/>
      <c r="H342" s="63"/>
      <c r="I342" s="63"/>
      <c r="J342" s="63"/>
      <c r="K342" s="63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</row>
    <row r="343" customFormat="false" ht="12.75" hidden="false" customHeight="false" outlineLevel="0" collapsed="false">
      <c r="A343" s="68"/>
      <c r="B343" s="68"/>
      <c r="C343" s="68"/>
      <c r="D343" s="68"/>
      <c r="E343" s="68"/>
      <c r="F343" s="63"/>
      <c r="G343" s="63"/>
      <c r="H343" s="63"/>
      <c r="I343" s="63"/>
      <c r="J343" s="63"/>
      <c r="K343" s="63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</row>
    <row r="344" customFormat="false" ht="12.75" hidden="false" customHeight="false" outlineLevel="0" collapsed="false">
      <c r="A344" s="68"/>
      <c r="B344" s="68"/>
      <c r="C344" s="68"/>
      <c r="D344" s="68"/>
      <c r="E344" s="68"/>
      <c r="F344" s="63"/>
      <c r="G344" s="63"/>
      <c r="H344" s="63"/>
      <c r="I344" s="63"/>
      <c r="J344" s="63"/>
      <c r="K344" s="63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  <c r="AB344" s="68"/>
      <c r="AC344" s="68"/>
      <c r="AD344" s="68"/>
      <c r="AE344" s="68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</row>
    <row r="345" customFormat="false" ht="12.75" hidden="false" customHeight="false" outlineLevel="0" collapsed="false">
      <c r="A345" s="68"/>
      <c r="B345" s="68"/>
      <c r="C345" s="68"/>
      <c r="D345" s="68"/>
      <c r="E345" s="68"/>
      <c r="F345" s="63"/>
      <c r="G345" s="63"/>
      <c r="H345" s="63"/>
      <c r="I345" s="63"/>
      <c r="J345" s="63"/>
      <c r="K345" s="63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</row>
    <row r="346" customFormat="false" ht="12.75" hidden="false" customHeight="false" outlineLevel="0" collapsed="false">
      <c r="A346" s="68"/>
      <c r="B346" s="68"/>
      <c r="C346" s="68"/>
      <c r="D346" s="68"/>
      <c r="E346" s="68"/>
      <c r="F346" s="63"/>
      <c r="G346" s="63"/>
      <c r="H346" s="63"/>
      <c r="I346" s="63"/>
      <c r="J346" s="63"/>
      <c r="K346" s="63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</row>
    <row r="347" customFormat="false" ht="12.75" hidden="false" customHeight="false" outlineLevel="0" collapsed="false">
      <c r="A347" s="68"/>
      <c r="B347" s="68"/>
      <c r="C347" s="68"/>
      <c r="D347" s="68"/>
      <c r="E347" s="68"/>
      <c r="F347" s="63"/>
      <c r="G347" s="63"/>
      <c r="H347" s="63"/>
      <c r="I347" s="63"/>
      <c r="J347" s="63"/>
      <c r="K347" s="63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</row>
    <row r="348" customFormat="false" ht="12.75" hidden="false" customHeight="false" outlineLevel="0" collapsed="false">
      <c r="A348" s="68"/>
      <c r="B348" s="68"/>
      <c r="C348" s="68"/>
      <c r="D348" s="68"/>
      <c r="E348" s="68"/>
      <c r="F348" s="63"/>
      <c r="G348" s="63"/>
      <c r="H348" s="63"/>
      <c r="I348" s="63"/>
      <c r="J348" s="63"/>
      <c r="K348" s="63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</row>
    <row r="349" customFormat="false" ht="12.75" hidden="false" customHeight="false" outlineLevel="0" collapsed="false">
      <c r="A349" s="68"/>
      <c r="B349" s="68"/>
      <c r="C349" s="68"/>
      <c r="D349" s="68"/>
      <c r="E349" s="68"/>
      <c r="F349" s="63"/>
      <c r="G349" s="63"/>
      <c r="H349" s="63"/>
      <c r="I349" s="63"/>
      <c r="J349" s="63"/>
      <c r="K349" s="63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  <c r="AB349" s="68"/>
      <c r="AC349" s="68"/>
      <c r="AD349" s="68"/>
      <c r="AE349" s="68"/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</row>
    <row r="350" customFormat="false" ht="12.75" hidden="false" customHeight="false" outlineLevel="0" collapsed="false">
      <c r="A350" s="68"/>
      <c r="B350" s="68"/>
      <c r="C350" s="68"/>
      <c r="D350" s="68"/>
      <c r="E350" s="68"/>
      <c r="F350" s="63"/>
      <c r="G350" s="63"/>
      <c r="H350" s="63"/>
      <c r="I350" s="63"/>
      <c r="J350" s="63"/>
      <c r="K350" s="63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  <c r="AB350" s="68"/>
      <c r="AC350" s="68"/>
      <c r="AD350" s="68"/>
      <c r="AE350" s="68"/>
      <c r="AF350" s="68"/>
      <c r="AG350" s="68"/>
      <c r="AH350" s="68"/>
      <c r="AI350" s="68"/>
      <c r="AJ350" s="68"/>
      <c r="AK350" s="68"/>
      <c r="AL350" s="68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  <c r="AZ350" s="68"/>
      <c r="BA350" s="68"/>
      <c r="BB350" s="68"/>
      <c r="BC350" s="68"/>
      <c r="BD350" s="68"/>
      <c r="BE350" s="68"/>
      <c r="BF350" s="68"/>
      <c r="BG350" s="68"/>
      <c r="BH350" s="68"/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</row>
    <row r="351" customFormat="false" ht="12.75" hidden="false" customHeight="false" outlineLevel="0" collapsed="false">
      <c r="A351" s="68"/>
      <c r="B351" s="68"/>
      <c r="C351" s="68"/>
      <c r="D351" s="68"/>
      <c r="E351" s="68"/>
      <c r="F351" s="63"/>
      <c r="G351" s="63"/>
      <c r="H351" s="63"/>
      <c r="I351" s="63"/>
      <c r="J351" s="63"/>
      <c r="K351" s="63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  <c r="AB351" s="68"/>
      <c r="AC351" s="68"/>
      <c r="AD351" s="68"/>
      <c r="AE351" s="68"/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</row>
    <row r="352" customFormat="false" ht="12.75" hidden="false" customHeight="false" outlineLevel="0" collapsed="false">
      <c r="A352" s="68"/>
      <c r="B352" s="68"/>
      <c r="C352" s="68"/>
      <c r="D352" s="68"/>
      <c r="E352" s="68"/>
      <c r="F352" s="63"/>
      <c r="G352" s="63"/>
      <c r="H352" s="63"/>
      <c r="I352" s="63"/>
      <c r="J352" s="63"/>
      <c r="K352" s="63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  <c r="AB352" s="68"/>
      <c r="AC352" s="68"/>
      <c r="AD352" s="68"/>
      <c r="AE352" s="68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</row>
    <row r="353" customFormat="false" ht="12.75" hidden="false" customHeight="false" outlineLevel="0" collapsed="false">
      <c r="A353" s="68"/>
      <c r="B353" s="68"/>
      <c r="C353" s="68"/>
      <c r="D353" s="68"/>
      <c r="E353" s="68"/>
      <c r="F353" s="63"/>
      <c r="G353" s="63"/>
      <c r="H353" s="63"/>
      <c r="I353" s="63"/>
      <c r="J353" s="63"/>
      <c r="K353" s="63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  <c r="AB353" s="68"/>
      <c r="AC353" s="68"/>
      <c r="AD353" s="68"/>
      <c r="AE353" s="68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</row>
    <row r="354" customFormat="false" ht="12.75" hidden="false" customHeight="false" outlineLevel="0" collapsed="false">
      <c r="A354" s="68"/>
      <c r="B354" s="68"/>
      <c r="C354" s="68"/>
      <c r="D354" s="68"/>
      <c r="E354" s="68"/>
      <c r="F354" s="63"/>
      <c r="G354" s="63"/>
      <c r="H354" s="63"/>
      <c r="I354" s="63"/>
      <c r="J354" s="63"/>
      <c r="K354" s="63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</row>
    <row r="355" customFormat="false" ht="12.75" hidden="false" customHeight="false" outlineLevel="0" collapsed="false">
      <c r="A355" s="68"/>
      <c r="B355" s="68"/>
      <c r="C355" s="68"/>
      <c r="D355" s="68"/>
      <c r="E355" s="68"/>
      <c r="F355" s="63"/>
      <c r="G355" s="63"/>
      <c r="H355" s="63"/>
      <c r="I355" s="63"/>
      <c r="J355" s="63"/>
      <c r="K355" s="63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</row>
    <row r="356" customFormat="false" ht="12.75" hidden="false" customHeight="false" outlineLevel="0" collapsed="false">
      <c r="A356" s="68"/>
      <c r="B356" s="68"/>
      <c r="C356" s="68"/>
      <c r="D356" s="68"/>
      <c r="E356" s="68"/>
      <c r="F356" s="63"/>
      <c r="G356" s="63"/>
      <c r="H356" s="63"/>
      <c r="I356" s="63"/>
      <c r="J356" s="63"/>
      <c r="K356" s="63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</row>
    <row r="357" customFormat="false" ht="12.75" hidden="false" customHeight="false" outlineLevel="0" collapsed="false">
      <c r="A357" s="68"/>
      <c r="B357" s="68"/>
      <c r="C357" s="68"/>
      <c r="D357" s="68"/>
      <c r="E357" s="68"/>
      <c r="F357" s="63"/>
      <c r="G357" s="63"/>
      <c r="H357" s="63"/>
      <c r="I357" s="63"/>
      <c r="J357" s="63"/>
      <c r="K357" s="63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  <c r="AB357" s="68"/>
      <c r="AC357" s="68"/>
      <c r="AD357" s="68"/>
      <c r="AE357" s="68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</row>
    <row r="358" customFormat="false" ht="12.75" hidden="false" customHeight="false" outlineLevel="0" collapsed="false">
      <c r="A358" s="68"/>
      <c r="B358" s="68"/>
      <c r="C358" s="68"/>
      <c r="D358" s="68"/>
      <c r="E358" s="68"/>
      <c r="F358" s="63"/>
      <c r="G358" s="63"/>
      <c r="H358" s="63"/>
      <c r="I358" s="63"/>
      <c r="J358" s="63"/>
      <c r="K358" s="63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  <c r="AB358" s="68"/>
      <c r="AC358" s="68"/>
      <c r="AD358" s="68"/>
      <c r="AE358" s="68"/>
      <c r="AF358" s="68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</row>
    <row r="359" customFormat="false" ht="12.75" hidden="false" customHeight="false" outlineLevel="0" collapsed="false">
      <c r="A359" s="68"/>
      <c r="B359" s="68"/>
      <c r="C359" s="68"/>
      <c r="D359" s="68"/>
      <c r="E359" s="68"/>
      <c r="F359" s="63"/>
      <c r="G359" s="63"/>
      <c r="H359" s="63"/>
      <c r="I359" s="63"/>
      <c r="J359" s="63"/>
      <c r="K359" s="63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  <c r="AC359" s="68"/>
      <c r="AD359" s="68"/>
      <c r="AE359" s="68"/>
      <c r="AF359" s="68"/>
      <c r="AG359" s="68"/>
      <c r="AH359" s="68"/>
      <c r="AI359" s="68"/>
      <c r="AJ359" s="68"/>
      <c r="AK359" s="68"/>
      <c r="AL359" s="68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</row>
    <row r="360" customFormat="false" ht="12.75" hidden="false" customHeight="false" outlineLevel="0" collapsed="false">
      <c r="A360" s="68"/>
      <c r="B360" s="68"/>
      <c r="C360" s="68"/>
      <c r="D360" s="68"/>
      <c r="E360" s="68"/>
      <c r="F360" s="63"/>
      <c r="G360" s="63"/>
      <c r="H360" s="63"/>
      <c r="I360" s="63"/>
      <c r="J360" s="63"/>
      <c r="K360" s="63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  <c r="AB360" s="68"/>
      <c r="AC360" s="68"/>
      <c r="AD360" s="68"/>
      <c r="AE360" s="68"/>
      <c r="AF360" s="68"/>
      <c r="AG360" s="68"/>
      <c r="AH360" s="68"/>
      <c r="AI360" s="68"/>
      <c r="AJ360" s="68"/>
      <c r="AK360" s="68"/>
      <c r="AL360" s="68"/>
      <c r="AM360" s="68"/>
      <c r="AN360" s="68"/>
      <c r="AO360" s="68"/>
      <c r="AP360" s="68"/>
      <c r="AQ360" s="68"/>
      <c r="AR360" s="68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</row>
    <row r="361" customFormat="false" ht="12.75" hidden="false" customHeight="false" outlineLevel="0" collapsed="false">
      <c r="A361" s="68"/>
      <c r="B361" s="68"/>
      <c r="C361" s="68"/>
      <c r="D361" s="68"/>
      <c r="E361" s="68"/>
      <c r="F361" s="63"/>
      <c r="G361" s="63"/>
      <c r="H361" s="63"/>
      <c r="I361" s="63"/>
      <c r="J361" s="63"/>
      <c r="K361" s="63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  <c r="AB361" s="68"/>
      <c r="AC361" s="68"/>
      <c r="AD361" s="68"/>
      <c r="AE361" s="68"/>
      <c r="AF361" s="68"/>
      <c r="AG361" s="68"/>
      <c r="AH361" s="68"/>
      <c r="AI361" s="68"/>
      <c r="AJ361" s="68"/>
      <c r="AK361" s="68"/>
      <c r="AL361" s="68"/>
      <c r="AM361" s="68"/>
      <c r="AN361" s="68"/>
      <c r="AO361" s="68"/>
      <c r="AP361" s="68"/>
      <c r="AQ361" s="68"/>
      <c r="AR361" s="68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</row>
    <row r="362" customFormat="false" ht="12.75" hidden="false" customHeight="false" outlineLevel="0" collapsed="false">
      <c r="A362" s="68"/>
      <c r="B362" s="68"/>
      <c r="C362" s="68"/>
      <c r="D362" s="68"/>
      <c r="E362" s="68"/>
      <c r="F362" s="63"/>
      <c r="G362" s="63"/>
      <c r="H362" s="63"/>
      <c r="I362" s="63"/>
      <c r="J362" s="63"/>
      <c r="K362" s="63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  <c r="AB362" s="68"/>
      <c r="AC362" s="68"/>
      <c r="AD362" s="68"/>
      <c r="AE362" s="68"/>
      <c r="AF362" s="68"/>
      <c r="AG362" s="68"/>
      <c r="AH362" s="68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</row>
    <row r="363" customFormat="false" ht="12.75" hidden="false" customHeight="false" outlineLevel="0" collapsed="false">
      <c r="A363" s="68"/>
      <c r="B363" s="68"/>
      <c r="C363" s="68"/>
      <c r="D363" s="68"/>
      <c r="E363" s="68"/>
      <c r="F363" s="63"/>
      <c r="G363" s="63"/>
      <c r="H363" s="63"/>
      <c r="I363" s="63"/>
      <c r="J363" s="63"/>
      <c r="K363" s="63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</row>
    <row r="364" customFormat="false" ht="12.75" hidden="false" customHeight="false" outlineLevel="0" collapsed="false">
      <c r="A364" s="68"/>
      <c r="B364" s="68"/>
      <c r="C364" s="68"/>
      <c r="D364" s="68"/>
      <c r="E364" s="68"/>
      <c r="F364" s="63"/>
      <c r="G364" s="63"/>
      <c r="H364" s="63"/>
      <c r="I364" s="63"/>
      <c r="J364" s="63"/>
      <c r="K364" s="63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</row>
    <row r="365" customFormat="false" ht="12.75" hidden="false" customHeight="false" outlineLevel="0" collapsed="false">
      <c r="A365" s="68"/>
      <c r="B365" s="68"/>
      <c r="C365" s="68"/>
      <c r="D365" s="68"/>
      <c r="E365" s="68"/>
      <c r="F365" s="63"/>
      <c r="G365" s="63"/>
      <c r="H365" s="63"/>
      <c r="I365" s="63"/>
      <c r="J365" s="63"/>
      <c r="K365" s="63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  <c r="AB365" s="68"/>
      <c r="AC365" s="68"/>
      <c r="AD365" s="68"/>
      <c r="AE365" s="68"/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</row>
    <row r="366" customFormat="false" ht="12.75" hidden="false" customHeight="false" outlineLevel="0" collapsed="false">
      <c r="A366" s="68"/>
      <c r="B366" s="68"/>
      <c r="C366" s="68"/>
      <c r="D366" s="68"/>
      <c r="E366" s="68"/>
      <c r="F366" s="63"/>
      <c r="G366" s="63"/>
      <c r="H366" s="63"/>
      <c r="I366" s="63"/>
      <c r="J366" s="63"/>
      <c r="K366" s="63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  <c r="AC366" s="68"/>
      <c r="AD366" s="68"/>
      <c r="AE366" s="68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</row>
    <row r="367" customFormat="false" ht="12.75" hidden="false" customHeight="false" outlineLevel="0" collapsed="false">
      <c r="A367" s="68"/>
      <c r="B367" s="68"/>
      <c r="C367" s="68"/>
      <c r="D367" s="68"/>
      <c r="E367" s="68"/>
      <c r="F367" s="63"/>
      <c r="G367" s="63"/>
      <c r="H367" s="63"/>
      <c r="I367" s="63"/>
      <c r="J367" s="63"/>
      <c r="K367" s="63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</row>
    <row r="368" customFormat="false" ht="12.75" hidden="false" customHeight="false" outlineLevel="0" collapsed="false">
      <c r="A368" s="68"/>
      <c r="B368" s="68"/>
      <c r="C368" s="68"/>
      <c r="D368" s="68"/>
      <c r="E368" s="68"/>
      <c r="F368" s="63"/>
      <c r="G368" s="63"/>
      <c r="H368" s="63"/>
      <c r="I368" s="63"/>
      <c r="J368" s="63"/>
      <c r="K368" s="63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  <c r="AC368" s="68"/>
      <c r="AD368" s="68"/>
      <c r="AE368" s="68"/>
      <c r="AF368" s="68"/>
      <c r="AG368" s="68"/>
      <c r="AH368" s="68"/>
      <c r="AI368" s="68"/>
      <c r="AJ368" s="68"/>
      <c r="AK368" s="68"/>
      <c r="AL368" s="68"/>
      <c r="AM368" s="68"/>
      <c r="AN368" s="68"/>
      <c r="AO368" s="68"/>
      <c r="AP368" s="68"/>
      <c r="AQ368" s="68"/>
      <c r="AR368" s="68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</row>
    <row r="369" customFormat="false" ht="12.75" hidden="false" customHeight="false" outlineLevel="0" collapsed="false">
      <c r="A369" s="68"/>
      <c r="B369" s="68"/>
      <c r="C369" s="68"/>
      <c r="D369" s="68"/>
      <c r="E369" s="68"/>
      <c r="F369" s="63"/>
      <c r="G369" s="63"/>
      <c r="H369" s="63"/>
      <c r="I369" s="63"/>
      <c r="J369" s="63"/>
      <c r="K369" s="63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</row>
    <row r="370" customFormat="false" ht="12.75" hidden="false" customHeight="false" outlineLevel="0" collapsed="false">
      <c r="A370" s="68"/>
      <c r="B370" s="68"/>
      <c r="C370" s="68"/>
      <c r="D370" s="68"/>
      <c r="E370" s="68"/>
      <c r="F370" s="63"/>
      <c r="G370" s="63"/>
      <c r="H370" s="63"/>
      <c r="I370" s="63"/>
      <c r="J370" s="63"/>
      <c r="K370" s="63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  <c r="AC370" s="68"/>
      <c r="AD370" s="68"/>
      <c r="AE370" s="68"/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</row>
    <row r="371" customFormat="false" ht="12.75" hidden="false" customHeight="false" outlineLevel="0" collapsed="false">
      <c r="A371" s="68"/>
      <c r="B371" s="68"/>
      <c r="C371" s="68"/>
      <c r="D371" s="68"/>
      <c r="E371" s="68"/>
      <c r="F371" s="63"/>
      <c r="G371" s="63"/>
      <c r="H371" s="63"/>
      <c r="I371" s="63"/>
      <c r="J371" s="63"/>
      <c r="K371" s="63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  <c r="AC371" s="68"/>
      <c r="AD371" s="68"/>
      <c r="AE371" s="68"/>
      <c r="AF371" s="68"/>
      <c r="AG371" s="68"/>
      <c r="AH371" s="68"/>
      <c r="AI371" s="68"/>
      <c r="AJ371" s="68"/>
      <c r="AK371" s="68"/>
      <c r="AL371" s="68"/>
      <c r="AM371" s="68"/>
      <c r="AN371" s="68"/>
      <c r="AO371" s="68"/>
      <c r="AP371" s="68"/>
      <c r="AQ371" s="68"/>
      <c r="AR371" s="68"/>
      <c r="AS371" s="68"/>
      <c r="AT371" s="68"/>
      <c r="AU371" s="68"/>
      <c r="AV371" s="68"/>
      <c r="AW371" s="68"/>
      <c r="AX371" s="68"/>
      <c r="AY371" s="68"/>
      <c r="AZ371" s="68"/>
      <c r="BA371" s="68"/>
      <c r="BB371" s="68"/>
      <c r="BC371" s="68"/>
      <c r="BD371" s="68"/>
      <c r="BE371" s="68"/>
      <c r="BF371" s="68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</row>
    <row r="372" customFormat="false" ht="12.75" hidden="false" customHeight="false" outlineLevel="0" collapsed="false">
      <c r="A372" s="68"/>
      <c r="B372" s="68"/>
      <c r="C372" s="68"/>
      <c r="D372" s="68"/>
      <c r="E372" s="68"/>
      <c r="F372" s="63"/>
      <c r="G372" s="63"/>
      <c r="H372" s="63"/>
      <c r="I372" s="63"/>
      <c r="J372" s="63"/>
      <c r="K372" s="63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  <c r="AC372" s="68"/>
      <c r="AD372" s="68"/>
      <c r="AE372" s="68"/>
      <c r="AF372" s="68"/>
      <c r="AG372" s="68"/>
      <c r="AH372" s="68"/>
      <c r="AI372" s="68"/>
      <c r="AJ372" s="68"/>
      <c r="AK372" s="68"/>
      <c r="AL372" s="68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  <c r="AZ372" s="68"/>
      <c r="BA372" s="68"/>
      <c r="BB372" s="68"/>
      <c r="BC372" s="68"/>
      <c r="BD372" s="68"/>
      <c r="BE372" s="68"/>
      <c r="BF372" s="68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</row>
    <row r="373" customFormat="false" ht="12.75" hidden="false" customHeight="false" outlineLevel="0" collapsed="false">
      <c r="A373" s="68"/>
      <c r="B373" s="68"/>
      <c r="C373" s="68"/>
      <c r="D373" s="68"/>
      <c r="E373" s="68"/>
      <c r="F373" s="63"/>
      <c r="G373" s="63"/>
      <c r="H373" s="63"/>
      <c r="I373" s="63"/>
      <c r="J373" s="63"/>
      <c r="K373" s="63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  <c r="AC373" s="68"/>
      <c r="AD373" s="68"/>
      <c r="AE373" s="68"/>
      <c r="AF373" s="68"/>
      <c r="AG373" s="68"/>
      <c r="AH373" s="68"/>
      <c r="AI373" s="68"/>
      <c r="AJ373" s="68"/>
      <c r="AK373" s="68"/>
      <c r="AL373" s="68"/>
      <c r="AM373" s="68"/>
      <c r="AN373" s="68"/>
      <c r="AO373" s="68"/>
      <c r="AP373" s="68"/>
      <c r="AQ373" s="68"/>
      <c r="AR373" s="68"/>
      <c r="AS373" s="68"/>
      <c r="AT373" s="68"/>
      <c r="AU373" s="68"/>
      <c r="AV373" s="68"/>
      <c r="AW373" s="68"/>
      <c r="AX373" s="68"/>
      <c r="AY373" s="68"/>
      <c r="AZ373" s="68"/>
      <c r="BA373" s="68"/>
      <c r="BB373" s="68"/>
      <c r="BC373" s="68"/>
      <c r="BD373" s="68"/>
      <c r="BE373" s="68"/>
      <c r="BF373" s="68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</row>
    <row r="374" customFormat="false" ht="12.75" hidden="false" customHeight="false" outlineLevel="0" collapsed="false">
      <c r="A374" s="68"/>
      <c r="B374" s="68"/>
      <c r="C374" s="68"/>
      <c r="D374" s="68"/>
      <c r="E374" s="68"/>
      <c r="F374" s="63"/>
      <c r="G374" s="63"/>
      <c r="H374" s="63"/>
      <c r="I374" s="63"/>
      <c r="J374" s="63"/>
      <c r="K374" s="63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  <c r="AC374" s="68"/>
      <c r="AD374" s="68"/>
      <c r="AE374" s="68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</row>
    <row r="375" customFormat="false" ht="12.75" hidden="false" customHeight="false" outlineLevel="0" collapsed="false">
      <c r="A375" s="68"/>
      <c r="B375" s="68"/>
      <c r="C375" s="68"/>
      <c r="D375" s="68"/>
      <c r="E375" s="68"/>
      <c r="F375" s="63"/>
      <c r="G375" s="63"/>
      <c r="H375" s="63"/>
      <c r="I375" s="63"/>
      <c r="J375" s="63"/>
      <c r="K375" s="63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  <c r="AC375" s="68"/>
      <c r="AD375" s="68"/>
      <c r="AE375" s="68"/>
      <c r="AF375" s="68"/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</row>
    <row r="376" customFormat="false" ht="12.75" hidden="false" customHeight="false" outlineLevel="0" collapsed="false">
      <c r="A376" s="68"/>
      <c r="B376" s="68"/>
      <c r="C376" s="68"/>
      <c r="D376" s="68"/>
      <c r="E376" s="68"/>
      <c r="F376" s="63"/>
      <c r="G376" s="63"/>
      <c r="H376" s="63"/>
      <c r="I376" s="63"/>
      <c r="J376" s="63"/>
      <c r="K376" s="63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</row>
    <row r="377" customFormat="false" ht="12.75" hidden="false" customHeight="false" outlineLevel="0" collapsed="false">
      <c r="A377" s="68"/>
      <c r="B377" s="68"/>
      <c r="C377" s="68"/>
      <c r="D377" s="68"/>
      <c r="E377" s="68"/>
      <c r="F377" s="63"/>
      <c r="G377" s="63"/>
      <c r="H377" s="63"/>
      <c r="I377" s="63"/>
      <c r="J377" s="63"/>
      <c r="K377" s="63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  <c r="AB377" s="68"/>
      <c r="AC377" s="68"/>
      <c r="AD377" s="68"/>
      <c r="AE377" s="68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</row>
    <row r="378" customFormat="false" ht="12.75" hidden="false" customHeight="false" outlineLevel="0" collapsed="false">
      <c r="A378" s="68"/>
      <c r="B378" s="68"/>
      <c r="C378" s="68"/>
      <c r="D378" s="68"/>
      <c r="E378" s="68"/>
      <c r="F378" s="63"/>
      <c r="G378" s="63"/>
      <c r="H378" s="63"/>
      <c r="I378" s="63"/>
      <c r="J378" s="63"/>
      <c r="K378" s="63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</row>
    <row r="379" customFormat="false" ht="12.75" hidden="false" customHeight="false" outlineLevel="0" collapsed="false">
      <c r="A379" s="68"/>
      <c r="B379" s="68"/>
      <c r="C379" s="68"/>
      <c r="D379" s="68"/>
      <c r="E379" s="68"/>
      <c r="F379" s="63"/>
      <c r="G379" s="63"/>
      <c r="H379" s="63"/>
      <c r="I379" s="63"/>
      <c r="J379" s="63"/>
      <c r="K379" s="63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</row>
    <row r="380" customFormat="false" ht="12.75" hidden="false" customHeight="false" outlineLevel="0" collapsed="false">
      <c r="A380" s="68"/>
      <c r="B380" s="68"/>
      <c r="C380" s="68"/>
      <c r="D380" s="68"/>
      <c r="E380" s="68"/>
      <c r="F380" s="63"/>
      <c r="G380" s="63"/>
      <c r="H380" s="63"/>
      <c r="I380" s="63"/>
      <c r="J380" s="63"/>
      <c r="K380" s="63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  <c r="AB380" s="68"/>
      <c r="AC380" s="68"/>
      <c r="AD380" s="68"/>
      <c r="AE380" s="68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</row>
    <row r="381" customFormat="false" ht="12.75" hidden="false" customHeight="false" outlineLevel="0" collapsed="false">
      <c r="A381" s="68"/>
      <c r="B381" s="68"/>
      <c r="C381" s="68"/>
      <c r="D381" s="68"/>
      <c r="E381" s="68"/>
      <c r="F381" s="63"/>
      <c r="G381" s="63"/>
      <c r="H381" s="63"/>
      <c r="I381" s="63"/>
      <c r="J381" s="63"/>
      <c r="K381" s="63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  <c r="AB381" s="68"/>
      <c r="AC381" s="68"/>
      <c r="AD381" s="68"/>
      <c r="AE381" s="68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</row>
    <row r="382" customFormat="false" ht="12.75" hidden="false" customHeight="false" outlineLevel="0" collapsed="false">
      <c r="A382" s="68"/>
      <c r="B382" s="68"/>
      <c r="C382" s="68"/>
      <c r="D382" s="68"/>
      <c r="E382" s="68"/>
      <c r="F382" s="63"/>
      <c r="G382" s="63"/>
      <c r="H382" s="63"/>
      <c r="I382" s="63"/>
      <c r="J382" s="63"/>
      <c r="K382" s="63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  <c r="AB382" s="68"/>
      <c r="AC382" s="68"/>
      <c r="AD382" s="68"/>
      <c r="AE382" s="68"/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</row>
    <row r="383" customFormat="false" ht="12.75" hidden="false" customHeight="false" outlineLevel="0" collapsed="false">
      <c r="A383" s="68"/>
      <c r="B383" s="68"/>
      <c r="C383" s="68"/>
      <c r="D383" s="68"/>
      <c r="E383" s="68"/>
      <c r="F383" s="63"/>
      <c r="G383" s="63"/>
      <c r="H383" s="63"/>
      <c r="I383" s="63"/>
      <c r="J383" s="63"/>
      <c r="K383" s="63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  <c r="AB383" s="68"/>
      <c r="AC383" s="68"/>
      <c r="AD383" s="68"/>
      <c r="AE383" s="68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</row>
    <row r="384" customFormat="false" ht="12.75" hidden="false" customHeight="false" outlineLevel="0" collapsed="false">
      <c r="A384" s="68"/>
      <c r="B384" s="68"/>
      <c r="C384" s="68"/>
      <c r="D384" s="68"/>
      <c r="E384" s="68"/>
      <c r="F384" s="63"/>
      <c r="G384" s="63"/>
      <c r="H384" s="63"/>
      <c r="I384" s="63"/>
      <c r="J384" s="63"/>
      <c r="K384" s="63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</row>
    <row r="385" customFormat="false" ht="12.75" hidden="false" customHeight="false" outlineLevel="0" collapsed="false">
      <c r="A385" s="68"/>
      <c r="B385" s="68"/>
      <c r="C385" s="68"/>
      <c r="D385" s="68"/>
      <c r="E385" s="68"/>
      <c r="F385" s="63"/>
      <c r="G385" s="63"/>
      <c r="H385" s="63"/>
      <c r="I385" s="63"/>
      <c r="J385" s="63"/>
      <c r="K385" s="63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</row>
    <row r="386" customFormat="false" ht="12.75" hidden="false" customHeight="false" outlineLevel="0" collapsed="false">
      <c r="A386" s="68"/>
      <c r="B386" s="68"/>
      <c r="C386" s="68"/>
      <c r="D386" s="68"/>
      <c r="E386" s="68"/>
      <c r="F386" s="63"/>
      <c r="G386" s="63"/>
      <c r="H386" s="63"/>
      <c r="I386" s="63"/>
      <c r="J386" s="63"/>
      <c r="K386" s="63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</row>
    <row r="387" customFormat="false" ht="12.75" hidden="false" customHeight="false" outlineLevel="0" collapsed="false">
      <c r="A387" s="68"/>
      <c r="B387" s="68"/>
      <c r="C387" s="68"/>
      <c r="D387" s="68"/>
      <c r="E387" s="68"/>
      <c r="F387" s="63"/>
      <c r="G387" s="63"/>
      <c r="H387" s="63"/>
      <c r="I387" s="63"/>
      <c r="J387" s="63"/>
      <c r="K387" s="63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  <c r="AC387" s="68"/>
      <c r="AD387" s="68"/>
      <c r="AE387" s="68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</row>
    <row r="388" customFormat="false" ht="12.75" hidden="false" customHeight="false" outlineLevel="0" collapsed="false">
      <c r="A388" s="68"/>
      <c r="B388" s="68"/>
      <c r="C388" s="68"/>
      <c r="D388" s="68"/>
      <c r="E388" s="68"/>
      <c r="F388" s="63"/>
      <c r="G388" s="63"/>
      <c r="H388" s="63"/>
      <c r="I388" s="63"/>
      <c r="J388" s="63"/>
      <c r="K388" s="63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</row>
    <row r="389" customFormat="false" ht="12.75" hidden="false" customHeight="false" outlineLevel="0" collapsed="false">
      <c r="A389" s="68"/>
      <c r="B389" s="68"/>
      <c r="C389" s="68"/>
      <c r="D389" s="68"/>
      <c r="E389" s="68"/>
      <c r="F389" s="63"/>
      <c r="G389" s="63"/>
      <c r="H389" s="63"/>
      <c r="I389" s="63"/>
      <c r="J389" s="63"/>
      <c r="K389" s="63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</row>
    <row r="390" customFormat="false" ht="12.75" hidden="false" customHeight="false" outlineLevel="0" collapsed="false">
      <c r="A390" s="68"/>
      <c r="B390" s="68"/>
      <c r="C390" s="68"/>
      <c r="D390" s="68"/>
      <c r="E390" s="68"/>
      <c r="F390" s="63"/>
      <c r="G390" s="63"/>
      <c r="H390" s="63"/>
      <c r="I390" s="63"/>
      <c r="J390" s="63"/>
      <c r="K390" s="63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</row>
    <row r="391" customFormat="false" ht="12.75" hidden="false" customHeight="false" outlineLevel="0" collapsed="false">
      <c r="A391" s="68"/>
      <c r="B391" s="68"/>
      <c r="C391" s="68"/>
      <c r="D391" s="68"/>
      <c r="E391" s="68"/>
      <c r="F391" s="63"/>
      <c r="G391" s="63"/>
      <c r="H391" s="63"/>
      <c r="I391" s="63"/>
      <c r="J391" s="63"/>
      <c r="K391" s="63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  <c r="AC391" s="68"/>
      <c r="AD391" s="68"/>
      <c r="AE391" s="68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</row>
    <row r="392" customFormat="false" ht="12.75" hidden="false" customHeight="false" outlineLevel="0" collapsed="false">
      <c r="A392" s="68"/>
      <c r="B392" s="68"/>
      <c r="C392" s="68"/>
      <c r="D392" s="68"/>
      <c r="E392" s="68"/>
      <c r="F392" s="63"/>
      <c r="G392" s="63"/>
      <c r="H392" s="63"/>
      <c r="I392" s="63"/>
      <c r="J392" s="63"/>
      <c r="K392" s="63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</row>
    <row r="393" customFormat="false" ht="12.75" hidden="false" customHeight="false" outlineLevel="0" collapsed="false">
      <c r="A393" s="68"/>
      <c r="B393" s="68"/>
      <c r="C393" s="68"/>
      <c r="D393" s="68"/>
      <c r="E393" s="68"/>
      <c r="F393" s="63"/>
      <c r="G393" s="63"/>
      <c r="H393" s="63"/>
      <c r="I393" s="63"/>
      <c r="J393" s="63"/>
      <c r="K393" s="63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</row>
    <row r="394" customFormat="false" ht="12.75" hidden="false" customHeight="false" outlineLevel="0" collapsed="false">
      <c r="A394" s="68"/>
      <c r="B394" s="68"/>
      <c r="C394" s="68"/>
      <c r="D394" s="68"/>
      <c r="E394" s="68"/>
      <c r="F394" s="63"/>
      <c r="G394" s="63"/>
      <c r="H394" s="63"/>
      <c r="I394" s="63"/>
      <c r="J394" s="63"/>
      <c r="K394" s="63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</row>
    <row r="395" customFormat="false" ht="12.75" hidden="false" customHeight="false" outlineLevel="0" collapsed="false">
      <c r="A395" s="68"/>
      <c r="B395" s="68"/>
      <c r="C395" s="68"/>
      <c r="D395" s="68"/>
      <c r="E395" s="68"/>
      <c r="F395" s="63"/>
      <c r="G395" s="63"/>
      <c r="H395" s="63"/>
      <c r="I395" s="63"/>
      <c r="J395" s="63"/>
      <c r="K395" s="63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  <c r="AC395" s="68"/>
      <c r="AD395" s="68"/>
      <c r="AE395" s="68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</row>
    <row r="396" customFormat="false" ht="12.75" hidden="false" customHeight="false" outlineLevel="0" collapsed="false">
      <c r="A396" s="68"/>
      <c r="B396" s="68"/>
      <c r="C396" s="68"/>
      <c r="D396" s="68"/>
      <c r="E396" s="68"/>
      <c r="F396" s="63"/>
      <c r="G396" s="63"/>
      <c r="H396" s="63"/>
      <c r="I396" s="63"/>
      <c r="J396" s="63"/>
      <c r="K396" s="63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</row>
    <row r="397" customFormat="false" ht="12.75" hidden="false" customHeight="false" outlineLevel="0" collapsed="false">
      <c r="A397" s="68"/>
      <c r="B397" s="68"/>
      <c r="C397" s="68"/>
      <c r="D397" s="68"/>
      <c r="E397" s="68"/>
      <c r="F397" s="63"/>
      <c r="G397" s="63"/>
      <c r="H397" s="63"/>
      <c r="I397" s="63"/>
      <c r="J397" s="63"/>
      <c r="K397" s="63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</row>
    <row r="398" customFormat="false" ht="12.75" hidden="false" customHeight="false" outlineLevel="0" collapsed="false">
      <c r="A398" s="68"/>
      <c r="B398" s="68"/>
      <c r="C398" s="68"/>
      <c r="D398" s="68"/>
      <c r="E398" s="68"/>
      <c r="F398" s="63"/>
      <c r="G398" s="63"/>
      <c r="H398" s="63"/>
      <c r="I398" s="63"/>
      <c r="J398" s="63"/>
      <c r="K398" s="63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</row>
    <row r="399" customFormat="false" ht="12.75" hidden="false" customHeight="false" outlineLevel="0" collapsed="false">
      <c r="A399" s="68"/>
      <c r="B399" s="68"/>
      <c r="C399" s="68"/>
      <c r="D399" s="68"/>
      <c r="E399" s="68"/>
      <c r="F399" s="63"/>
      <c r="G399" s="63"/>
      <c r="H399" s="63"/>
      <c r="I399" s="63"/>
      <c r="J399" s="63"/>
      <c r="K399" s="63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</row>
    <row r="400" customFormat="false" ht="12.75" hidden="false" customHeight="false" outlineLevel="0" collapsed="false">
      <c r="A400" s="68"/>
      <c r="B400" s="68"/>
      <c r="C400" s="68"/>
      <c r="D400" s="68"/>
      <c r="E400" s="68"/>
      <c r="F400" s="63"/>
      <c r="G400" s="63"/>
      <c r="H400" s="63"/>
      <c r="I400" s="63"/>
      <c r="J400" s="63"/>
      <c r="K400" s="63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  <c r="AB400" s="68"/>
      <c r="AC400" s="68"/>
      <c r="AD400" s="68"/>
      <c r="AE400" s="68"/>
      <c r="AF400" s="68"/>
      <c r="AG400" s="68"/>
      <c r="AH400" s="68"/>
      <c r="AI400" s="68"/>
      <c r="AJ400" s="68"/>
      <c r="AK400" s="68"/>
      <c r="AL400" s="68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  <c r="AZ400" s="68"/>
      <c r="BA400" s="68"/>
      <c r="BB400" s="68"/>
      <c r="BC400" s="68"/>
      <c r="BD400" s="68"/>
      <c r="BE400" s="68"/>
      <c r="BF400" s="68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</row>
    <row r="401" customFormat="false" ht="12.75" hidden="false" customHeight="false" outlineLevel="0" collapsed="false">
      <c r="A401" s="68"/>
      <c r="B401" s="68"/>
      <c r="C401" s="68"/>
      <c r="D401" s="68"/>
      <c r="E401" s="68"/>
      <c r="F401" s="63"/>
      <c r="G401" s="63"/>
      <c r="H401" s="63"/>
      <c r="I401" s="63"/>
      <c r="J401" s="63"/>
      <c r="K401" s="63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</row>
    <row r="402" customFormat="false" ht="12.75" hidden="false" customHeight="false" outlineLevel="0" collapsed="false">
      <c r="A402" s="68"/>
      <c r="B402" s="68"/>
      <c r="C402" s="68"/>
      <c r="D402" s="68"/>
      <c r="E402" s="68"/>
      <c r="F402" s="63"/>
      <c r="G402" s="63"/>
      <c r="H402" s="63"/>
      <c r="I402" s="63"/>
      <c r="J402" s="63"/>
      <c r="K402" s="63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</row>
    <row r="403" customFormat="false" ht="12.75" hidden="false" customHeight="false" outlineLevel="0" collapsed="false">
      <c r="A403" s="68"/>
      <c r="B403" s="68"/>
      <c r="C403" s="68"/>
      <c r="D403" s="68"/>
      <c r="E403" s="68"/>
      <c r="F403" s="63"/>
      <c r="G403" s="63"/>
      <c r="H403" s="63"/>
      <c r="I403" s="63"/>
      <c r="J403" s="63"/>
      <c r="K403" s="63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  <c r="AB403" s="68"/>
      <c r="AC403" s="68"/>
      <c r="AD403" s="68"/>
      <c r="AE403" s="68"/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</row>
    <row r="404" customFormat="false" ht="12.75" hidden="false" customHeight="false" outlineLevel="0" collapsed="false">
      <c r="A404" s="68"/>
      <c r="B404" s="68"/>
      <c r="C404" s="68"/>
      <c r="D404" s="68"/>
      <c r="E404" s="68"/>
      <c r="F404" s="63"/>
      <c r="G404" s="63"/>
      <c r="H404" s="63"/>
      <c r="I404" s="63"/>
      <c r="J404" s="63"/>
      <c r="K404" s="63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</row>
    <row r="405" customFormat="false" ht="12.75" hidden="false" customHeight="false" outlineLevel="0" collapsed="false">
      <c r="A405" s="68"/>
      <c r="B405" s="68"/>
      <c r="C405" s="68"/>
      <c r="D405" s="68"/>
      <c r="E405" s="68"/>
      <c r="F405" s="63"/>
      <c r="G405" s="63"/>
      <c r="H405" s="63"/>
      <c r="I405" s="63"/>
      <c r="J405" s="63"/>
      <c r="K405" s="63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  <c r="AB405" s="68"/>
      <c r="AC405" s="68"/>
      <c r="AD405" s="68"/>
      <c r="AE405" s="68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</row>
    <row r="406" customFormat="false" ht="12.75" hidden="false" customHeight="false" outlineLevel="0" collapsed="false">
      <c r="A406" s="68"/>
      <c r="B406" s="68"/>
      <c r="C406" s="68"/>
      <c r="D406" s="68"/>
      <c r="E406" s="68"/>
      <c r="F406" s="63"/>
      <c r="G406" s="63"/>
      <c r="H406" s="63"/>
      <c r="I406" s="63"/>
      <c r="J406" s="63"/>
      <c r="K406" s="63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</row>
    <row r="407" customFormat="false" ht="12.75" hidden="false" customHeight="false" outlineLevel="0" collapsed="false">
      <c r="A407" s="68"/>
      <c r="B407" s="68"/>
      <c r="C407" s="68"/>
      <c r="D407" s="68"/>
      <c r="E407" s="68"/>
      <c r="F407" s="63"/>
      <c r="G407" s="63"/>
      <c r="H407" s="63"/>
      <c r="I407" s="63"/>
      <c r="J407" s="63"/>
      <c r="K407" s="63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</row>
    <row r="408" customFormat="false" ht="12.75" hidden="false" customHeight="false" outlineLevel="0" collapsed="false">
      <c r="A408" s="68"/>
      <c r="B408" s="68"/>
      <c r="C408" s="68"/>
      <c r="D408" s="68"/>
      <c r="E408" s="68"/>
      <c r="F408" s="63"/>
      <c r="G408" s="63"/>
      <c r="H408" s="63"/>
      <c r="I408" s="63"/>
      <c r="J408" s="63"/>
      <c r="K408" s="63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  <c r="AB408" s="68"/>
      <c r="AC408" s="68"/>
      <c r="AD408" s="68"/>
      <c r="AE408" s="68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</row>
    <row r="409" customFormat="false" ht="12.75" hidden="false" customHeight="false" outlineLevel="0" collapsed="false">
      <c r="A409" s="68"/>
      <c r="B409" s="68"/>
      <c r="C409" s="68"/>
      <c r="D409" s="68"/>
      <c r="E409" s="68"/>
      <c r="F409" s="63"/>
      <c r="G409" s="63"/>
      <c r="H409" s="63"/>
      <c r="I409" s="63"/>
      <c r="J409" s="63"/>
      <c r="K409" s="63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</row>
    <row r="410" customFormat="false" ht="12.75" hidden="false" customHeight="false" outlineLevel="0" collapsed="false">
      <c r="A410" s="68"/>
      <c r="B410" s="68"/>
      <c r="C410" s="68"/>
      <c r="D410" s="68"/>
      <c r="E410" s="68"/>
      <c r="F410" s="63"/>
      <c r="G410" s="63"/>
      <c r="H410" s="63"/>
      <c r="I410" s="63"/>
      <c r="J410" s="63"/>
      <c r="K410" s="63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</row>
    <row r="411" customFormat="false" ht="12.75" hidden="false" customHeight="false" outlineLevel="0" collapsed="false">
      <c r="A411" s="68"/>
      <c r="B411" s="68"/>
      <c r="C411" s="68"/>
      <c r="D411" s="68"/>
      <c r="E411" s="68"/>
      <c r="F411" s="63"/>
      <c r="G411" s="63"/>
      <c r="H411" s="63"/>
      <c r="I411" s="63"/>
      <c r="J411" s="63"/>
      <c r="K411" s="63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</row>
    <row r="412" customFormat="false" ht="12.75" hidden="false" customHeight="false" outlineLevel="0" collapsed="false">
      <c r="A412" s="68"/>
      <c r="B412" s="68"/>
      <c r="C412" s="68"/>
      <c r="D412" s="68"/>
      <c r="E412" s="68"/>
      <c r="F412" s="63"/>
      <c r="G412" s="63"/>
      <c r="H412" s="63"/>
      <c r="I412" s="63"/>
      <c r="J412" s="63"/>
      <c r="K412" s="63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</row>
    <row r="413" customFormat="false" ht="12.75" hidden="false" customHeight="false" outlineLevel="0" collapsed="false">
      <c r="A413" s="68"/>
      <c r="B413" s="68"/>
      <c r="C413" s="68"/>
      <c r="D413" s="68"/>
      <c r="E413" s="68"/>
      <c r="F413" s="63"/>
      <c r="G413" s="63"/>
      <c r="H413" s="63"/>
      <c r="I413" s="63"/>
      <c r="J413" s="63"/>
      <c r="K413" s="63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</row>
    <row r="414" customFormat="false" ht="12.75" hidden="false" customHeight="false" outlineLevel="0" collapsed="false">
      <c r="A414" s="68"/>
      <c r="B414" s="68"/>
      <c r="C414" s="68"/>
      <c r="D414" s="68"/>
      <c r="E414" s="68"/>
      <c r="F414" s="63"/>
      <c r="G414" s="63"/>
      <c r="H414" s="63"/>
      <c r="I414" s="63"/>
      <c r="J414" s="63"/>
      <c r="K414" s="63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</row>
    <row r="415" customFormat="false" ht="12.75" hidden="false" customHeight="false" outlineLevel="0" collapsed="false">
      <c r="A415" s="68"/>
      <c r="B415" s="68"/>
      <c r="C415" s="68"/>
      <c r="D415" s="68"/>
      <c r="E415" s="68"/>
      <c r="F415" s="63"/>
      <c r="G415" s="63"/>
      <c r="H415" s="63"/>
      <c r="I415" s="63"/>
      <c r="J415" s="63"/>
      <c r="K415" s="63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</row>
    <row r="416" customFormat="false" ht="12.75" hidden="false" customHeight="false" outlineLevel="0" collapsed="false">
      <c r="A416" s="68"/>
      <c r="B416" s="68"/>
      <c r="C416" s="68"/>
      <c r="D416" s="68"/>
      <c r="E416" s="68"/>
      <c r="F416" s="63"/>
      <c r="G416" s="63"/>
      <c r="H416" s="63"/>
      <c r="I416" s="63"/>
      <c r="J416" s="63"/>
      <c r="K416" s="63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</row>
    <row r="417" customFormat="false" ht="12.75" hidden="false" customHeight="false" outlineLevel="0" collapsed="false">
      <c r="A417" s="68"/>
      <c r="B417" s="68"/>
      <c r="C417" s="68"/>
      <c r="D417" s="68"/>
      <c r="E417" s="68"/>
      <c r="F417" s="63"/>
      <c r="G417" s="63"/>
      <c r="H417" s="63"/>
      <c r="I417" s="63"/>
      <c r="J417" s="63"/>
      <c r="K417" s="63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  <c r="AB417" s="68"/>
      <c r="AC417" s="68"/>
      <c r="AD417" s="68"/>
      <c r="AE417" s="68"/>
      <c r="AF417" s="68"/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</row>
    <row r="418" customFormat="false" ht="12.75" hidden="false" customHeight="false" outlineLevel="0" collapsed="false">
      <c r="A418" s="68"/>
      <c r="B418" s="68"/>
      <c r="C418" s="68"/>
      <c r="D418" s="68"/>
      <c r="E418" s="68"/>
      <c r="F418" s="63"/>
      <c r="G418" s="63"/>
      <c r="H418" s="63"/>
      <c r="I418" s="63"/>
      <c r="J418" s="63"/>
      <c r="K418" s="63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</row>
    <row r="419" customFormat="false" ht="12.75" hidden="false" customHeight="false" outlineLevel="0" collapsed="false">
      <c r="A419" s="68"/>
      <c r="B419" s="68"/>
      <c r="C419" s="68"/>
      <c r="D419" s="68"/>
      <c r="E419" s="68"/>
      <c r="F419" s="63"/>
      <c r="G419" s="63"/>
      <c r="H419" s="63"/>
      <c r="I419" s="63"/>
      <c r="J419" s="63"/>
      <c r="K419" s="63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  <c r="AB419" s="68"/>
      <c r="AC419" s="68"/>
      <c r="AD419" s="68"/>
      <c r="AE419" s="68"/>
      <c r="AF419" s="68"/>
      <c r="AG419" s="68"/>
      <c r="AH419" s="68"/>
      <c r="AI419" s="68"/>
      <c r="AJ419" s="68"/>
      <c r="AK419" s="68"/>
      <c r="AL419" s="68"/>
      <c r="AM419" s="68"/>
      <c r="AN419" s="68"/>
      <c r="AO419" s="68"/>
      <c r="AP419" s="68"/>
      <c r="AQ419" s="68"/>
      <c r="AR419" s="68"/>
      <c r="AS419" s="68"/>
      <c r="AT419" s="68"/>
      <c r="AU419" s="68"/>
      <c r="AV419" s="68"/>
      <c r="AW419" s="68"/>
      <c r="AX419" s="68"/>
      <c r="AY419" s="68"/>
      <c r="AZ419" s="68"/>
      <c r="BA419" s="68"/>
      <c r="BB419" s="68"/>
      <c r="BC419" s="68"/>
      <c r="BD419" s="68"/>
      <c r="BE419" s="68"/>
      <c r="BF419" s="68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</row>
    <row r="420" customFormat="false" ht="12.75" hidden="false" customHeight="false" outlineLevel="0" collapsed="false">
      <c r="A420" s="68"/>
      <c r="B420" s="68"/>
      <c r="C420" s="68"/>
      <c r="D420" s="68"/>
      <c r="E420" s="68"/>
      <c r="F420" s="63"/>
      <c r="G420" s="63"/>
      <c r="H420" s="63"/>
      <c r="I420" s="63"/>
      <c r="J420" s="63"/>
      <c r="K420" s="63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  <c r="AB420" s="68"/>
      <c r="AC420" s="68"/>
      <c r="AD420" s="68"/>
      <c r="AE420" s="68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</row>
    <row r="421" customFormat="false" ht="12.75" hidden="false" customHeight="false" outlineLevel="0" collapsed="false">
      <c r="A421" s="68"/>
      <c r="B421" s="68"/>
      <c r="C421" s="68"/>
      <c r="D421" s="68"/>
      <c r="E421" s="68"/>
      <c r="F421" s="63"/>
      <c r="G421" s="63"/>
      <c r="H421" s="63"/>
      <c r="I421" s="63"/>
      <c r="J421" s="63"/>
      <c r="K421" s="63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</row>
    <row r="422" customFormat="false" ht="12.75" hidden="false" customHeight="false" outlineLevel="0" collapsed="false">
      <c r="A422" s="68"/>
      <c r="B422" s="68"/>
      <c r="C422" s="68"/>
      <c r="D422" s="68"/>
      <c r="E422" s="68"/>
      <c r="F422" s="63"/>
      <c r="G422" s="63"/>
      <c r="H422" s="63"/>
      <c r="I422" s="63"/>
      <c r="J422" s="63"/>
      <c r="K422" s="63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  <c r="AB422" s="68"/>
      <c r="AC422" s="68"/>
      <c r="AD422" s="68"/>
      <c r="AE422" s="68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</row>
    <row r="423" customFormat="false" ht="12.75" hidden="false" customHeight="false" outlineLevel="0" collapsed="false">
      <c r="A423" s="68"/>
      <c r="B423" s="68"/>
      <c r="C423" s="68"/>
      <c r="D423" s="68"/>
      <c r="E423" s="68"/>
      <c r="F423" s="63"/>
      <c r="G423" s="63"/>
      <c r="H423" s="63"/>
      <c r="I423" s="63"/>
      <c r="J423" s="63"/>
      <c r="K423" s="63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</row>
    <row r="424" customFormat="false" ht="12.75" hidden="false" customHeight="false" outlineLevel="0" collapsed="false">
      <c r="A424" s="68"/>
      <c r="B424" s="68"/>
      <c r="C424" s="68"/>
      <c r="D424" s="68"/>
      <c r="E424" s="68"/>
      <c r="F424" s="63"/>
      <c r="G424" s="63"/>
      <c r="H424" s="63"/>
      <c r="I424" s="63"/>
      <c r="J424" s="63"/>
      <c r="K424" s="63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  <c r="AB424" s="68"/>
      <c r="AC424" s="68"/>
      <c r="AD424" s="68"/>
      <c r="AE424" s="68"/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</row>
    <row r="425" customFormat="false" ht="12.75" hidden="false" customHeight="false" outlineLevel="0" collapsed="false">
      <c r="A425" s="68"/>
      <c r="B425" s="68"/>
      <c r="C425" s="68"/>
      <c r="D425" s="68"/>
      <c r="E425" s="68"/>
      <c r="F425" s="63"/>
      <c r="G425" s="63"/>
      <c r="H425" s="63"/>
      <c r="I425" s="63"/>
      <c r="J425" s="63"/>
      <c r="K425" s="63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  <c r="AB425" s="68"/>
      <c r="AC425" s="68"/>
      <c r="AD425" s="68"/>
      <c r="AE425" s="68"/>
      <c r="AF425" s="68"/>
      <c r="AG425" s="68"/>
      <c r="AH425" s="68"/>
      <c r="AI425" s="68"/>
      <c r="AJ425" s="68"/>
      <c r="AK425" s="68"/>
      <c r="AL425" s="68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  <c r="AZ425" s="68"/>
      <c r="BA425" s="68"/>
      <c r="BB425" s="68"/>
      <c r="BC425" s="68"/>
      <c r="BD425" s="68"/>
      <c r="BE425" s="68"/>
      <c r="BF425" s="68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</row>
    <row r="426" customFormat="false" ht="12.75" hidden="false" customHeight="false" outlineLevel="0" collapsed="false">
      <c r="A426" s="68"/>
      <c r="B426" s="68"/>
      <c r="C426" s="68"/>
      <c r="D426" s="68"/>
      <c r="E426" s="68"/>
      <c r="F426" s="63"/>
      <c r="G426" s="63"/>
      <c r="H426" s="63"/>
      <c r="I426" s="63"/>
      <c r="J426" s="63"/>
      <c r="K426" s="63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  <c r="AB426" s="68"/>
      <c r="AC426" s="68"/>
      <c r="AD426" s="68"/>
      <c r="AE426" s="68"/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</row>
    <row r="427" customFormat="false" ht="12.75" hidden="false" customHeight="false" outlineLevel="0" collapsed="false">
      <c r="A427" s="68"/>
      <c r="B427" s="68"/>
      <c r="C427" s="68"/>
      <c r="D427" s="68"/>
      <c r="E427" s="68"/>
      <c r="F427" s="63"/>
      <c r="G427" s="63"/>
      <c r="H427" s="63"/>
      <c r="I427" s="63"/>
      <c r="J427" s="63"/>
      <c r="K427" s="63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  <c r="AB427" s="68"/>
      <c r="AC427" s="68"/>
      <c r="AD427" s="68"/>
      <c r="AE427" s="68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</row>
    <row r="428" customFormat="false" ht="12.75" hidden="false" customHeight="false" outlineLevel="0" collapsed="false">
      <c r="A428" s="68"/>
      <c r="B428" s="68"/>
      <c r="C428" s="68"/>
      <c r="D428" s="68"/>
      <c r="E428" s="68"/>
      <c r="F428" s="63"/>
      <c r="G428" s="63"/>
      <c r="H428" s="63"/>
      <c r="I428" s="63"/>
      <c r="J428" s="63"/>
      <c r="K428" s="63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  <c r="AB428" s="68"/>
      <c r="AC428" s="68"/>
      <c r="AD428" s="68"/>
      <c r="AE428" s="68"/>
      <c r="AF428" s="68"/>
      <c r="AG428" s="68"/>
      <c r="AH428" s="68"/>
      <c r="AI428" s="68"/>
      <c r="AJ428" s="68"/>
      <c r="AK428" s="68"/>
      <c r="AL428" s="68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  <c r="AZ428" s="68"/>
      <c r="BA428" s="68"/>
      <c r="BB428" s="68"/>
      <c r="BC428" s="68"/>
      <c r="BD428" s="68"/>
      <c r="BE428" s="68"/>
      <c r="BF428" s="68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</row>
    <row r="429" customFormat="false" ht="12.75" hidden="false" customHeight="false" outlineLevel="0" collapsed="false">
      <c r="A429" s="68"/>
      <c r="B429" s="68"/>
      <c r="C429" s="68"/>
      <c r="D429" s="68"/>
      <c r="E429" s="68"/>
      <c r="F429" s="63"/>
      <c r="G429" s="63"/>
      <c r="H429" s="63"/>
      <c r="I429" s="63"/>
      <c r="J429" s="63"/>
      <c r="K429" s="63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  <c r="AB429" s="68"/>
      <c r="AC429" s="68"/>
      <c r="AD429" s="68"/>
      <c r="AE429" s="68"/>
      <c r="AF429" s="68"/>
      <c r="AG429" s="68"/>
      <c r="AH429" s="68"/>
      <c r="AI429" s="68"/>
      <c r="AJ429" s="68"/>
      <c r="AK429" s="68"/>
      <c r="AL429" s="68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  <c r="AZ429" s="68"/>
      <c r="BA429" s="68"/>
      <c r="BB429" s="68"/>
      <c r="BC429" s="68"/>
      <c r="BD429" s="68"/>
      <c r="BE429" s="68"/>
      <c r="BF429" s="68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</row>
    <row r="430" customFormat="false" ht="12.75" hidden="false" customHeight="false" outlineLevel="0" collapsed="false">
      <c r="A430" s="68"/>
      <c r="B430" s="68"/>
      <c r="C430" s="68"/>
      <c r="D430" s="68"/>
      <c r="E430" s="68"/>
      <c r="F430" s="63"/>
      <c r="G430" s="63"/>
      <c r="H430" s="63"/>
      <c r="I430" s="63"/>
      <c r="J430" s="63"/>
      <c r="K430" s="63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  <c r="AB430" s="68"/>
      <c r="AC430" s="68"/>
      <c r="AD430" s="68"/>
      <c r="AE430" s="68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  <c r="AZ430" s="68"/>
      <c r="BA430" s="68"/>
      <c r="BB430" s="68"/>
      <c r="BC430" s="68"/>
      <c r="BD430" s="68"/>
      <c r="BE430" s="68"/>
      <c r="BF430" s="68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</row>
    <row r="431" customFormat="false" ht="12.75" hidden="false" customHeight="false" outlineLevel="0" collapsed="false">
      <c r="A431" s="68"/>
      <c r="B431" s="68"/>
      <c r="C431" s="68"/>
      <c r="D431" s="68"/>
      <c r="E431" s="68"/>
      <c r="F431" s="63"/>
      <c r="G431" s="63"/>
      <c r="H431" s="63"/>
      <c r="I431" s="63"/>
      <c r="J431" s="63"/>
      <c r="K431" s="63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  <c r="AB431" s="68"/>
      <c r="AC431" s="68"/>
      <c r="AD431" s="68"/>
      <c r="AE431" s="68"/>
      <c r="AF431" s="68"/>
      <c r="AG431" s="68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</row>
    <row r="432" customFormat="false" ht="12.75" hidden="false" customHeight="false" outlineLevel="0" collapsed="false">
      <c r="A432" s="68"/>
      <c r="B432" s="68"/>
      <c r="C432" s="68"/>
      <c r="D432" s="68"/>
      <c r="E432" s="68"/>
      <c r="F432" s="63"/>
      <c r="G432" s="63"/>
      <c r="H432" s="63"/>
      <c r="I432" s="63"/>
      <c r="J432" s="63"/>
      <c r="K432" s="63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  <c r="AB432" s="68"/>
      <c r="AC432" s="68"/>
      <c r="AD432" s="68"/>
      <c r="AE432" s="68"/>
      <c r="AF432" s="68"/>
      <c r="AG432" s="68"/>
      <c r="AH432" s="68"/>
      <c r="AI432" s="68"/>
      <c r="AJ432" s="68"/>
      <c r="AK432" s="68"/>
      <c r="AL432" s="68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  <c r="AZ432" s="68"/>
      <c r="BA432" s="68"/>
      <c r="BB432" s="68"/>
      <c r="BC432" s="68"/>
      <c r="BD432" s="68"/>
      <c r="BE432" s="68"/>
      <c r="BF432" s="68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</row>
    <row r="433" customFormat="false" ht="12.75" hidden="false" customHeight="false" outlineLevel="0" collapsed="false">
      <c r="A433" s="68"/>
      <c r="B433" s="68"/>
      <c r="C433" s="68"/>
      <c r="D433" s="68"/>
      <c r="E433" s="68"/>
      <c r="F433" s="63"/>
      <c r="G433" s="63"/>
      <c r="H433" s="63"/>
      <c r="I433" s="63"/>
      <c r="J433" s="63"/>
      <c r="K433" s="63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</row>
    <row r="434" customFormat="false" ht="12.75" hidden="false" customHeight="false" outlineLevel="0" collapsed="false">
      <c r="A434" s="68"/>
      <c r="B434" s="68"/>
      <c r="C434" s="68"/>
      <c r="D434" s="68"/>
      <c r="E434" s="68"/>
      <c r="F434" s="63"/>
      <c r="G434" s="63"/>
      <c r="H434" s="63"/>
      <c r="I434" s="63"/>
      <c r="J434" s="63"/>
      <c r="K434" s="63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  <c r="AB434" s="68"/>
      <c r="AC434" s="68"/>
      <c r="AD434" s="68"/>
      <c r="AE434" s="68"/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</row>
    <row r="435" customFormat="false" ht="12.75" hidden="false" customHeight="false" outlineLevel="0" collapsed="false">
      <c r="A435" s="68"/>
      <c r="B435" s="68"/>
      <c r="C435" s="68"/>
      <c r="D435" s="68"/>
      <c r="E435" s="68"/>
      <c r="F435" s="63"/>
      <c r="G435" s="63"/>
      <c r="H435" s="63"/>
      <c r="I435" s="63"/>
      <c r="J435" s="63"/>
      <c r="K435" s="63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  <c r="AB435" s="68"/>
      <c r="AC435" s="68"/>
      <c r="AD435" s="68"/>
      <c r="AE435" s="68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</row>
    <row r="436" customFormat="false" ht="12.75" hidden="false" customHeight="false" outlineLevel="0" collapsed="false">
      <c r="A436" s="68"/>
      <c r="B436" s="68"/>
      <c r="C436" s="68"/>
      <c r="D436" s="68"/>
      <c r="E436" s="68"/>
      <c r="F436" s="63"/>
      <c r="G436" s="63"/>
      <c r="H436" s="63"/>
      <c r="I436" s="63"/>
      <c r="J436" s="63"/>
      <c r="K436" s="63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  <c r="AB436" s="68"/>
      <c r="AC436" s="68"/>
      <c r="AD436" s="68"/>
      <c r="AE436" s="68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</row>
    <row r="437" customFormat="false" ht="12.75" hidden="false" customHeight="false" outlineLevel="0" collapsed="false">
      <c r="A437" s="68"/>
      <c r="B437" s="68"/>
      <c r="C437" s="68"/>
      <c r="D437" s="68"/>
      <c r="E437" s="68"/>
      <c r="F437" s="63"/>
      <c r="G437" s="63"/>
      <c r="H437" s="63"/>
      <c r="I437" s="63"/>
      <c r="J437" s="63"/>
      <c r="K437" s="63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</row>
    <row r="438" customFormat="false" ht="12.75" hidden="false" customHeight="false" outlineLevel="0" collapsed="false">
      <c r="A438" s="68"/>
      <c r="B438" s="68"/>
      <c r="C438" s="68"/>
      <c r="D438" s="68"/>
      <c r="E438" s="68"/>
      <c r="F438" s="63"/>
      <c r="G438" s="63"/>
      <c r="H438" s="63"/>
      <c r="I438" s="63"/>
      <c r="J438" s="63"/>
      <c r="K438" s="63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</row>
    <row r="439" customFormat="false" ht="12.75" hidden="false" customHeight="false" outlineLevel="0" collapsed="false">
      <c r="A439" s="68"/>
      <c r="B439" s="68"/>
      <c r="C439" s="68"/>
      <c r="D439" s="68"/>
      <c r="E439" s="68"/>
      <c r="F439" s="63"/>
      <c r="G439" s="63"/>
      <c r="H439" s="63"/>
      <c r="I439" s="63"/>
      <c r="J439" s="63"/>
      <c r="K439" s="63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  <c r="AB439" s="68"/>
      <c r="AC439" s="68"/>
      <c r="AD439" s="68"/>
      <c r="AE439" s="68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</row>
    <row r="440" customFormat="false" ht="12.75" hidden="false" customHeight="false" outlineLevel="0" collapsed="false">
      <c r="A440" s="68"/>
      <c r="B440" s="68"/>
      <c r="C440" s="68"/>
      <c r="D440" s="68"/>
      <c r="E440" s="68"/>
      <c r="F440" s="63"/>
      <c r="G440" s="63"/>
      <c r="H440" s="63"/>
      <c r="I440" s="63"/>
      <c r="J440" s="63"/>
      <c r="K440" s="63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  <c r="AB440" s="68"/>
      <c r="AC440" s="68"/>
      <c r="AD440" s="68"/>
      <c r="AE440" s="68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</row>
    <row r="441" customFormat="false" ht="12.75" hidden="false" customHeight="false" outlineLevel="0" collapsed="false">
      <c r="A441" s="68"/>
      <c r="B441" s="68"/>
      <c r="C441" s="68"/>
      <c r="D441" s="68"/>
      <c r="E441" s="68"/>
      <c r="F441" s="63"/>
      <c r="G441" s="63"/>
      <c r="H441" s="63"/>
      <c r="I441" s="63"/>
      <c r="J441" s="63"/>
      <c r="K441" s="63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  <c r="AB441" s="68"/>
      <c r="AC441" s="68"/>
      <c r="AD441" s="68"/>
      <c r="AE441" s="68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</row>
    <row r="442" customFormat="false" ht="12.75" hidden="false" customHeight="false" outlineLevel="0" collapsed="false">
      <c r="A442" s="68"/>
      <c r="B442" s="68"/>
      <c r="C442" s="68"/>
      <c r="D442" s="68"/>
      <c r="E442" s="68"/>
      <c r="F442" s="63"/>
      <c r="G442" s="63"/>
      <c r="H442" s="63"/>
      <c r="I442" s="63"/>
      <c r="J442" s="63"/>
      <c r="K442" s="63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  <c r="AB442" s="68"/>
      <c r="AC442" s="68"/>
      <c r="AD442" s="68"/>
      <c r="AE442" s="68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</row>
    <row r="443" customFormat="false" ht="12.75" hidden="false" customHeight="false" outlineLevel="0" collapsed="false">
      <c r="A443" s="68"/>
      <c r="B443" s="68"/>
      <c r="C443" s="68"/>
      <c r="D443" s="68"/>
      <c r="E443" s="68"/>
      <c r="F443" s="63"/>
      <c r="G443" s="63"/>
      <c r="H443" s="63"/>
      <c r="I443" s="63"/>
      <c r="J443" s="63"/>
      <c r="K443" s="63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</row>
    <row r="444" customFormat="false" ht="12.75" hidden="false" customHeight="false" outlineLevel="0" collapsed="false">
      <c r="A444" s="68"/>
      <c r="B444" s="68"/>
      <c r="C444" s="68"/>
      <c r="D444" s="68"/>
      <c r="E444" s="68"/>
      <c r="F444" s="63"/>
      <c r="G444" s="63"/>
      <c r="H444" s="63"/>
      <c r="I444" s="63"/>
      <c r="J444" s="63"/>
      <c r="K444" s="63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</row>
    <row r="445" customFormat="false" ht="12.75" hidden="false" customHeight="false" outlineLevel="0" collapsed="false">
      <c r="A445" s="68"/>
      <c r="B445" s="68"/>
      <c r="C445" s="68"/>
      <c r="D445" s="68"/>
      <c r="E445" s="68"/>
      <c r="F445" s="63"/>
      <c r="G445" s="63"/>
      <c r="H445" s="63"/>
      <c r="I445" s="63"/>
      <c r="J445" s="63"/>
      <c r="K445" s="63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</row>
    <row r="446" customFormat="false" ht="12.75" hidden="false" customHeight="false" outlineLevel="0" collapsed="false">
      <c r="A446" s="68"/>
      <c r="B446" s="68"/>
      <c r="C446" s="68"/>
      <c r="D446" s="68"/>
      <c r="E446" s="68"/>
      <c r="F446" s="63"/>
      <c r="G446" s="63"/>
      <c r="H446" s="63"/>
      <c r="I446" s="63"/>
      <c r="J446" s="63"/>
      <c r="K446" s="63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</row>
    <row r="447" customFormat="false" ht="12.75" hidden="false" customHeight="false" outlineLevel="0" collapsed="false">
      <c r="A447" s="68"/>
      <c r="B447" s="68"/>
      <c r="C447" s="68"/>
      <c r="D447" s="68"/>
      <c r="E447" s="68"/>
      <c r="F447" s="63"/>
      <c r="G447" s="63"/>
      <c r="H447" s="63"/>
      <c r="I447" s="63"/>
      <c r="J447" s="63"/>
      <c r="K447" s="63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</row>
    <row r="448" customFormat="false" ht="12.75" hidden="false" customHeight="false" outlineLevel="0" collapsed="false">
      <c r="A448" s="68"/>
      <c r="B448" s="68"/>
      <c r="C448" s="68"/>
      <c r="D448" s="68"/>
      <c r="E448" s="68"/>
      <c r="F448" s="63"/>
      <c r="G448" s="63"/>
      <c r="H448" s="63"/>
      <c r="I448" s="63"/>
      <c r="J448" s="63"/>
      <c r="K448" s="63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</row>
    <row r="449" customFormat="false" ht="12.75" hidden="false" customHeight="false" outlineLevel="0" collapsed="false">
      <c r="A449" s="68"/>
      <c r="B449" s="68"/>
      <c r="C449" s="68"/>
      <c r="D449" s="68"/>
      <c r="E449" s="68"/>
      <c r="F449" s="63"/>
      <c r="G449" s="63"/>
      <c r="H449" s="63"/>
      <c r="I449" s="63"/>
      <c r="J449" s="63"/>
      <c r="K449" s="63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</row>
    <row r="450" customFormat="false" ht="12.75" hidden="false" customHeight="false" outlineLevel="0" collapsed="false">
      <c r="A450" s="68"/>
      <c r="B450" s="68"/>
      <c r="C450" s="68"/>
      <c r="D450" s="68"/>
      <c r="E450" s="68"/>
      <c r="F450" s="63"/>
      <c r="G450" s="63"/>
      <c r="H450" s="63"/>
      <c r="I450" s="63"/>
      <c r="J450" s="63"/>
      <c r="K450" s="63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</row>
    <row r="451" customFormat="false" ht="12.75" hidden="false" customHeight="false" outlineLevel="0" collapsed="false">
      <c r="A451" s="68"/>
      <c r="B451" s="68"/>
      <c r="C451" s="68"/>
      <c r="D451" s="68"/>
      <c r="E451" s="68"/>
      <c r="F451" s="63"/>
      <c r="G451" s="63"/>
      <c r="H451" s="63"/>
      <c r="I451" s="63"/>
      <c r="J451" s="63"/>
      <c r="K451" s="63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  <c r="AB451" s="68"/>
      <c r="AC451" s="68"/>
      <c r="AD451" s="68"/>
      <c r="AE451" s="68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</row>
    <row r="452" customFormat="false" ht="12.75" hidden="false" customHeight="false" outlineLevel="0" collapsed="false">
      <c r="A452" s="68"/>
      <c r="B452" s="68"/>
      <c r="C452" s="68"/>
      <c r="D452" s="68"/>
      <c r="E452" s="68"/>
      <c r="F452" s="63"/>
      <c r="G452" s="63"/>
      <c r="H452" s="63"/>
      <c r="I452" s="63"/>
      <c r="J452" s="63"/>
      <c r="K452" s="63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</row>
    <row r="453" customFormat="false" ht="12.75" hidden="false" customHeight="false" outlineLevel="0" collapsed="false">
      <c r="A453" s="68"/>
      <c r="B453" s="68"/>
      <c r="C453" s="68"/>
      <c r="D453" s="68"/>
      <c r="E453" s="68"/>
      <c r="F453" s="63"/>
      <c r="G453" s="63"/>
      <c r="H453" s="63"/>
      <c r="I453" s="63"/>
      <c r="J453" s="63"/>
      <c r="K453" s="63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</row>
    <row r="454" customFormat="false" ht="12.75" hidden="false" customHeight="false" outlineLevel="0" collapsed="false">
      <c r="A454" s="68"/>
      <c r="B454" s="68"/>
      <c r="C454" s="68"/>
      <c r="D454" s="68"/>
      <c r="E454" s="68"/>
      <c r="F454" s="63"/>
      <c r="G454" s="63"/>
      <c r="H454" s="63"/>
      <c r="I454" s="63"/>
      <c r="J454" s="63"/>
      <c r="K454" s="63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</row>
    <row r="455" customFormat="false" ht="12.75" hidden="false" customHeight="false" outlineLevel="0" collapsed="false">
      <c r="A455" s="68"/>
      <c r="B455" s="68"/>
      <c r="C455" s="68"/>
      <c r="D455" s="68"/>
      <c r="E455" s="68"/>
      <c r="F455" s="63"/>
      <c r="G455" s="63"/>
      <c r="H455" s="63"/>
      <c r="I455" s="63"/>
      <c r="J455" s="63"/>
      <c r="K455" s="63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</row>
    <row r="456" customFormat="false" ht="12.75" hidden="false" customHeight="false" outlineLevel="0" collapsed="false">
      <c r="A456" s="68"/>
      <c r="B456" s="68"/>
      <c r="C456" s="68"/>
      <c r="D456" s="68"/>
      <c r="E456" s="68"/>
      <c r="F456" s="63"/>
      <c r="G456" s="63"/>
      <c r="H456" s="63"/>
      <c r="I456" s="63"/>
      <c r="J456" s="63"/>
      <c r="K456" s="63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  <c r="AB456" s="68"/>
      <c r="AC456" s="68"/>
      <c r="AD456" s="68"/>
      <c r="AE456" s="68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</row>
    <row r="457" customFormat="false" ht="12.75" hidden="false" customHeight="false" outlineLevel="0" collapsed="false">
      <c r="A457" s="68"/>
      <c r="B457" s="68"/>
      <c r="C457" s="68"/>
      <c r="D457" s="68"/>
      <c r="E457" s="68"/>
      <c r="F457" s="63"/>
      <c r="G457" s="63"/>
      <c r="H457" s="63"/>
      <c r="I457" s="63"/>
      <c r="J457" s="63"/>
      <c r="K457" s="63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</row>
    <row r="458" customFormat="false" ht="12.75" hidden="false" customHeight="false" outlineLevel="0" collapsed="false">
      <c r="A458" s="68"/>
      <c r="B458" s="68"/>
      <c r="C458" s="68"/>
      <c r="D458" s="68"/>
      <c r="E458" s="68"/>
      <c r="F458" s="63"/>
      <c r="G458" s="63"/>
      <c r="H458" s="63"/>
      <c r="I458" s="63"/>
      <c r="J458" s="63"/>
      <c r="K458" s="63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  <c r="AB458" s="68"/>
      <c r="AC458" s="68"/>
      <c r="AD458" s="68"/>
      <c r="AE458" s="68"/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</row>
    <row r="459" customFormat="false" ht="12.75" hidden="false" customHeight="false" outlineLevel="0" collapsed="false">
      <c r="A459" s="68"/>
      <c r="B459" s="68"/>
      <c r="C459" s="68"/>
      <c r="D459" s="68"/>
      <c r="E459" s="68"/>
      <c r="F459" s="63"/>
      <c r="G459" s="63"/>
      <c r="H459" s="63"/>
      <c r="I459" s="63"/>
      <c r="J459" s="63"/>
      <c r="K459" s="63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  <c r="AB459" s="68"/>
      <c r="AC459" s="68"/>
      <c r="AD459" s="68"/>
      <c r="AE459" s="68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</row>
    <row r="460" customFormat="false" ht="12.75" hidden="false" customHeight="false" outlineLevel="0" collapsed="false">
      <c r="A460" s="68"/>
      <c r="B460" s="68"/>
      <c r="C460" s="68"/>
      <c r="D460" s="68"/>
      <c r="E460" s="68"/>
      <c r="F460" s="63"/>
      <c r="G460" s="63"/>
      <c r="H460" s="63"/>
      <c r="I460" s="63"/>
      <c r="J460" s="63"/>
      <c r="K460" s="63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  <c r="AB460" s="68"/>
      <c r="AC460" s="68"/>
      <c r="AD460" s="68"/>
      <c r="AE460" s="68"/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</row>
    <row r="461" customFormat="false" ht="12.75" hidden="false" customHeight="false" outlineLevel="0" collapsed="false">
      <c r="A461" s="68"/>
      <c r="B461" s="68"/>
      <c r="C461" s="68"/>
      <c r="D461" s="68"/>
      <c r="E461" s="68"/>
      <c r="F461" s="63"/>
      <c r="G461" s="63"/>
      <c r="H461" s="63"/>
      <c r="I461" s="63"/>
      <c r="J461" s="63"/>
      <c r="K461" s="63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  <c r="AB461" s="68"/>
      <c r="AC461" s="68"/>
      <c r="AD461" s="68"/>
      <c r="AE461" s="68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</row>
    <row r="462" customFormat="false" ht="12.75" hidden="false" customHeight="false" outlineLevel="0" collapsed="false">
      <c r="A462" s="68"/>
      <c r="B462" s="68"/>
      <c r="C462" s="68"/>
      <c r="D462" s="68"/>
      <c r="E462" s="68"/>
      <c r="F462" s="63"/>
      <c r="G462" s="63"/>
      <c r="H462" s="63"/>
      <c r="I462" s="63"/>
      <c r="J462" s="63"/>
      <c r="K462" s="63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  <c r="AB462" s="68"/>
      <c r="AC462" s="68"/>
      <c r="AD462" s="68"/>
      <c r="AE462" s="68"/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</row>
    <row r="463" customFormat="false" ht="12.75" hidden="false" customHeight="false" outlineLevel="0" collapsed="false">
      <c r="A463" s="68"/>
      <c r="B463" s="68"/>
      <c r="C463" s="68"/>
      <c r="D463" s="68"/>
      <c r="E463" s="68"/>
      <c r="F463" s="63"/>
      <c r="G463" s="63"/>
      <c r="H463" s="63"/>
      <c r="I463" s="63"/>
      <c r="J463" s="63"/>
      <c r="K463" s="63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</row>
    <row r="464" customFormat="false" ht="12.75" hidden="false" customHeight="false" outlineLevel="0" collapsed="false">
      <c r="A464" s="68"/>
      <c r="B464" s="68"/>
      <c r="C464" s="68"/>
      <c r="D464" s="68"/>
      <c r="E464" s="68"/>
      <c r="F464" s="63"/>
      <c r="G464" s="63"/>
      <c r="H464" s="63"/>
      <c r="I464" s="63"/>
      <c r="J464" s="63"/>
      <c r="K464" s="63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</row>
    <row r="465" customFormat="false" ht="12.75" hidden="false" customHeight="false" outlineLevel="0" collapsed="false">
      <c r="A465" s="68"/>
      <c r="B465" s="68"/>
      <c r="C465" s="68"/>
      <c r="D465" s="68"/>
      <c r="E465" s="68"/>
      <c r="F465" s="63"/>
      <c r="G465" s="63"/>
      <c r="H465" s="63"/>
      <c r="I465" s="63"/>
      <c r="J465" s="63"/>
      <c r="K465" s="63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  <c r="AB465" s="68"/>
      <c r="AC465" s="68"/>
      <c r="AD465" s="68"/>
      <c r="AE465" s="68"/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</row>
    <row r="466" customFormat="false" ht="12.75" hidden="false" customHeight="false" outlineLevel="0" collapsed="false">
      <c r="A466" s="68"/>
      <c r="B466" s="68"/>
      <c r="C466" s="68"/>
      <c r="D466" s="68"/>
      <c r="E466" s="68"/>
      <c r="F466" s="63"/>
      <c r="G466" s="63"/>
      <c r="H466" s="63"/>
      <c r="I466" s="63"/>
      <c r="J466" s="63"/>
      <c r="K466" s="63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</row>
    <row r="467" customFormat="false" ht="12.75" hidden="false" customHeight="false" outlineLevel="0" collapsed="false">
      <c r="A467" s="68"/>
      <c r="B467" s="68"/>
      <c r="C467" s="68"/>
      <c r="D467" s="68"/>
      <c r="E467" s="68"/>
      <c r="F467" s="63"/>
      <c r="G467" s="63"/>
      <c r="H467" s="63"/>
      <c r="I467" s="63"/>
      <c r="J467" s="63"/>
      <c r="K467" s="63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</row>
    <row r="468" customFormat="false" ht="12.75" hidden="false" customHeight="false" outlineLevel="0" collapsed="false">
      <c r="A468" s="68"/>
      <c r="B468" s="68"/>
      <c r="C468" s="68"/>
      <c r="D468" s="68"/>
      <c r="E468" s="68"/>
      <c r="F468" s="63"/>
      <c r="G468" s="63"/>
      <c r="H468" s="63"/>
      <c r="I468" s="63"/>
      <c r="J468" s="63"/>
      <c r="K468" s="63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</row>
    <row r="469" customFormat="false" ht="12.75" hidden="false" customHeight="false" outlineLevel="0" collapsed="false">
      <c r="A469" s="68"/>
      <c r="B469" s="68"/>
      <c r="C469" s="68"/>
      <c r="D469" s="68"/>
      <c r="E469" s="68"/>
      <c r="F469" s="63"/>
      <c r="G469" s="63"/>
      <c r="H469" s="63"/>
      <c r="I469" s="63"/>
      <c r="J469" s="63"/>
      <c r="K469" s="63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  <c r="AB469" s="68"/>
      <c r="AC469" s="68"/>
      <c r="AD469" s="68"/>
      <c r="AE469" s="68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</row>
    <row r="470" customFormat="false" ht="12.75" hidden="false" customHeight="false" outlineLevel="0" collapsed="false">
      <c r="A470" s="68"/>
      <c r="B470" s="68"/>
      <c r="C470" s="68"/>
      <c r="D470" s="68"/>
      <c r="E470" s="68"/>
      <c r="F470" s="63"/>
      <c r="G470" s="63"/>
      <c r="H470" s="63"/>
      <c r="I470" s="63"/>
      <c r="J470" s="63"/>
      <c r="K470" s="63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</row>
    <row r="471" customFormat="false" ht="12.75" hidden="false" customHeight="false" outlineLevel="0" collapsed="false">
      <c r="A471" s="68"/>
      <c r="B471" s="68"/>
      <c r="C471" s="68"/>
      <c r="D471" s="68"/>
      <c r="E471" s="68"/>
      <c r="F471" s="63"/>
      <c r="G471" s="63"/>
      <c r="H471" s="63"/>
      <c r="I471" s="63"/>
      <c r="J471" s="63"/>
      <c r="K471" s="63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</row>
    <row r="472" customFormat="false" ht="12.75" hidden="false" customHeight="false" outlineLevel="0" collapsed="false">
      <c r="A472" s="68"/>
      <c r="B472" s="68"/>
      <c r="C472" s="68"/>
      <c r="D472" s="68"/>
      <c r="E472" s="68"/>
      <c r="F472" s="63"/>
      <c r="G472" s="63"/>
      <c r="H472" s="63"/>
      <c r="I472" s="63"/>
      <c r="J472" s="63"/>
      <c r="K472" s="63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</row>
    <row r="473" customFormat="false" ht="12.75" hidden="false" customHeight="false" outlineLevel="0" collapsed="false">
      <c r="A473" s="68"/>
      <c r="B473" s="68"/>
      <c r="C473" s="68"/>
      <c r="D473" s="68"/>
      <c r="E473" s="68"/>
      <c r="F473" s="63"/>
      <c r="G473" s="63"/>
      <c r="H473" s="63"/>
      <c r="I473" s="63"/>
      <c r="J473" s="63"/>
      <c r="K473" s="63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  <c r="AB473" s="68"/>
      <c r="AC473" s="68"/>
      <c r="AD473" s="68"/>
      <c r="AE473" s="68"/>
      <c r="AF473" s="68"/>
      <c r="AG473" s="68"/>
      <c r="AH473" s="68"/>
      <c r="AI473" s="68"/>
      <c r="AJ473" s="68"/>
      <c r="AK473" s="68"/>
      <c r="AL473" s="68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  <c r="AZ473" s="68"/>
      <c r="BA473" s="68"/>
      <c r="BB473" s="68"/>
      <c r="BC473" s="68"/>
      <c r="BD473" s="68"/>
      <c r="BE473" s="68"/>
      <c r="BF473" s="68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</row>
    <row r="474" customFormat="false" ht="12.75" hidden="false" customHeight="false" outlineLevel="0" collapsed="false">
      <c r="A474" s="68"/>
      <c r="B474" s="68"/>
      <c r="C474" s="68"/>
      <c r="D474" s="68"/>
      <c r="E474" s="68"/>
      <c r="F474" s="63"/>
      <c r="G474" s="63"/>
      <c r="H474" s="63"/>
      <c r="I474" s="63"/>
      <c r="J474" s="63"/>
      <c r="K474" s="63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  <c r="AB474" s="68"/>
      <c r="AC474" s="68"/>
      <c r="AD474" s="68"/>
      <c r="AE474" s="68"/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</row>
    <row r="475" customFormat="false" ht="12.75" hidden="false" customHeight="false" outlineLevel="0" collapsed="false">
      <c r="A475" s="68"/>
      <c r="B475" s="68"/>
      <c r="C475" s="68"/>
      <c r="D475" s="68"/>
      <c r="E475" s="68"/>
      <c r="F475" s="63"/>
      <c r="G475" s="63"/>
      <c r="H475" s="63"/>
      <c r="I475" s="63"/>
      <c r="J475" s="63"/>
      <c r="K475" s="63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</row>
    <row r="476" customFormat="false" ht="12.75" hidden="false" customHeight="false" outlineLevel="0" collapsed="false">
      <c r="A476" s="68"/>
      <c r="B476" s="68"/>
      <c r="C476" s="68"/>
      <c r="D476" s="68"/>
      <c r="E476" s="68"/>
      <c r="F476" s="63"/>
      <c r="G476" s="63"/>
      <c r="H476" s="63"/>
      <c r="I476" s="63"/>
      <c r="J476" s="63"/>
      <c r="K476" s="63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  <c r="AB476" s="68"/>
      <c r="AC476" s="68"/>
      <c r="AD476" s="68"/>
      <c r="AE476" s="68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</row>
    <row r="477" customFormat="false" ht="12.75" hidden="false" customHeight="false" outlineLevel="0" collapsed="false">
      <c r="A477" s="68"/>
      <c r="B477" s="68"/>
      <c r="C477" s="68"/>
      <c r="D477" s="68"/>
      <c r="E477" s="68"/>
      <c r="F477" s="63"/>
      <c r="G477" s="63"/>
      <c r="H477" s="63"/>
      <c r="I477" s="63"/>
      <c r="J477" s="63"/>
      <c r="K477" s="63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</row>
    <row r="478" customFormat="false" ht="12.75" hidden="false" customHeight="false" outlineLevel="0" collapsed="false">
      <c r="A478" s="68"/>
      <c r="B478" s="68"/>
      <c r="C478" s="68"/>
      <c r="D478" s="68"/>
      <c r="E478" s="68"/>
      <c r="F478" s="63"/>
      <c r="G478" s="63"/>
      <c r="H478" s="63"/>
      <c r="I478" s="63"/>
      <c r="J478" s="63"/>
      <c r="K478" s="63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</row>
    <row r="479" customFormat="false" ht="12.75" hidden="false" customHeight="false" outlineLevel="0" collapsed="false">
      <c r="A479" s="68"/>
      <c r="B479" s="68"/>
      <c r="C479" s="68"/>
      <c r="D479" s="68"/>
      <c r="E479" s="68"/>
      <c r="F479" s="63"/>
      <c r="G479" s="63"/>
      <c r="H479" s="63"/>
      <c r="I479" s="63"/>
      <c r="J479" s="63"/>
      <c r="K479" s="63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</row>
    <row r="480" customFormat="false" ht="12.75" hidden="false" customHeight="false" outlineLevel="0" collapsed="false">
      <c r="A480" s="68"/>
      <c r="B480" s="68"/>
      <c r="C480" s="68"/>
      <c r="D480" s="68"/>
      <c r="E480" s="68"/>
      <c r="F480" s="63"/>
      <c r="G480" s="63"/>
      <c r="H480" s="63"/>
      <c r="I480" s="63"/>
      <c r="J480" s="63"/>
      <c r="K480" s="63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  <c r="AB480" s="68"/>
      <c r="AC480" s="68"/>
      <c r="AD480" s="68"/>
      <c r="AE480" s="68"/>
      <c r="AF480" s="68"/>
      <c r="AG480" s="68"/>
      <c r="AH480" s="68"/>
      <c r="AI480" s="68"/>
      <c r="AJ480" s="68"/>
      <c r="AK480" s="68"/>
      <c r="AL480" s="68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  <c r="AZ480" s="68"/>
      <c r="BA480" s="68"/>
      <c r="BB480" s="68"/>
      <c r="BC480" s="68"/>
      <c r="BD480" s="68"/>
      <c r="BE480" s="68"/>
      <c r="BF480" s="68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</row>
    <row r="481" customFormat="false" ht="12.75" hidden="false" customHeight="false" outlineLevel="0" collapsed="false">
      <c r="A481" s="68"/>
      <c r="B481" s="68"/>
      <c r="C481" s="68"/>
      <c r="D481" s="68"/>
      <c r="E481" s="68"/>
      <c r="F481" s="63"/>
      <c r="G481" s="63"/>
      <c r="H481" s="63"/>
      <c r="I481" s="63"/>
      <c r="J481" s="63"/>
      <c r="K481" s="63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</row>
    <row r="482" customFormat="false" ht="12.75" hidden="false" customHeight="false" outlineLevel="0" collapsed="false">
      <c r="A482" s="68"/>
      <c r="B482" s="68"/>
      <c r="C482" s="68"/>
      <c r="D482" s="68"/>
      <c r="E482" s="68"/>
      <c r="F482" s="63"/>
      <c r="G482" s="63"/>
      <c r="H482" s="63"/>
      <c r="I482" s="63"/>
      <c r="J482" s="63"/>
      <c r="K482" s="63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</row>
    <row r="483" customFormat="false" ht="12.75" hidden="false" customHeight="false" outlineLevel="0" collapsed="false">
      <c r="A483" s="68"/>
      <c r="B483" s="68"/>
      <c r="C483" s="68"/>
      <c r="D483" s="68"/>
      <c r="E483" s="68"/>
      <c r="F483" s="63"/>
      <c r="G483" s="63"/>
      <c r="H483" s="63"/>
      <c r="I483" s="63"/>
      <c r="J483" s="63"/>
      <c r="K483" s="63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</row>
    <row r="484" customFormat="false" ht="12.75" hidden="false" customHeight="false" outlineLevel="0" collapsed="false">
      <c r="A484" s="68"/>
      <c r="B484" s="68"/>
      <c r="C484" s="68"/>
      <c r="D484" s="68"/>
      <c r="E484" s="68"/>
      <c r="F484" s="63"/>
      <c r="G484" s="63"/>
      <c r="H484" s="63"/>
      <c r="I484" s="63"/>
      <c r="J484" s="63"/>
      <c r="K484" s="63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  <c r="AB484" s="68"/>
      <c r="AC484" s="68"/>
      <c r="AD484" s="68"/>
      <c r="AE484" s="68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</row>
    <row r="485" customFormat="false" ht="12.75" hidden="false" customHeight="false" outlineLevel="0" collapsed="false">
      <c r="A485" s="68"/>
      <c r="B485" s="68"/>
      <c r="C485" s="68"/>
      <c r="D485" s="68"/>
      <c r="E485" s="68"/>
      <c r="F485" s="63"/>
      <c r="G485" s="63"/>
      <c r="H485" s="63"/>
      <c r="I485" s="63"/>
      <c r="J485" s="63"/>
      <c r="K485" s="63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</row>
    <row r="486" customFormat="false" ht="12.75" hidden="false" customHeight="false" outlineLevel="0" collapsed="false">
      <c r="A486" s="68"/>
      <c r="B486" s="68"/>
      <c r="C486" s="68"/>
      <c r="D486" s="68"/>
      <c r="E486" s="68"/>
      <c r="F486" s="63"/>
      <c r="G486" s="63"/>
      <c r="H486" s="63"/>
      <c r="I486" s="63"/>
      <c r="J486" s="63"/>
      <c r="K486" s="63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  <c r="AB486" s="68"/>
      <c r="AC486" s="68"/>
      <c r="AD486" s="68"/>
      <c r="AE486" s="68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</row>
    <row r="487" customFormat="false" ht="12.75" hidden="false" customHeight="false" outlineLevel="0" collapsed="false">
      <c r="A487" s="68"/>
      <c r="B487" s="68"/>
      <c r="C487" s="68"/>
      <c r="D487" s="68"/>
      <c r="E487" s="68"/>
      <c r="F487" s="63"/>
      <c r="G487" s="63"/>
      <c r="H487" s="63"/>
      <c r="I487" s="63"/>
      <c r="J487" s="63"/>
      <c r="K487" s="63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</row>
    <row r="488" customFormat="false" ht="12.75" hidden="false" customHeight="false" outlineLevel="0" collapsed="false">
      <c r="A488" s="68"/>
      <c r="B488" s="68"/>
      <c r="C488" s="68"/>
      <c r="D488" s="68"/>
      <c r="E488" s="68"/>
      <c r="F488" s="63"/>
      <c r="G488" s="63"/>
      <c r="H488" s="63"/>
      <c r="I488" s="63"/>
      <c r="J488" s="63"/>
      <c r="K488" s="63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</row>
    <row r="489" customFormat="false" ht="12.75" hidden="false" customHeight="false" outlineLevel="0" collapsed="false">
      <c r="A489" s="68"/>
      <c r="B489" s="68"/>
      <c r="C489" s="68"/>
      <c r="D489" s="68"/>
      <c r="E489" s="68"/>
      <c r="F489" s="63"/>
      <c r="G489" s="63"/>
      <c r="H489" s="63"/>
      <c r="I489" s="63"/>
      <c r="J489" s="63"/>
      <c r="K489" s="63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</row>
    <row r="490" customFormat="false" ht="12.75" hidden="false" customHeight="false" outlineLevel="0" collapsed="false">
      <c r="A490" s="68"/>
      <c r="B490" s="68"/>
      <c r="C490" s="68"/>
      <c r="D490" s="68"/>
      <c r="E490" s="68"/>
      <c r="F490" s="63"/>
      <c r="G490" s="63"/>
      <c r="H490" s="63"/>
      <c r="I490" s="63"/>
      <c r="J490" s="63"/>
      <c r="K490" s="63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</row>
    <row r="491" customFormat="false" ht="12.75" hidden="false" customHeight="false" outlineLevel="0" collapsed="false">
      <c r="A491" s="68"/>
      <c r="B491" s="68"/>
      <c r="C491" s="68"/>
      <c r="D491" s="68"/>
      <c r="E491" s="68"/>
      <c r="F491" s="63"/>
      <c r="G491" s="63"/>
      <c r="H491" s="63"/>
      <c r="I491" s="63"/>
      <c r="J491" s="63"/>
      <c r="K491" s="63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</row>
    <row r="492" customFormat="false" ht="12.75" hidden="false" customHeight="false" outlineLevel="0" collapsed="false">
      <c r="A492" s="68"/>
      <c r="B492" s="68"/>
      <c r="C492" s="68"/>
      <c r="D492" s="68"/>
      <c r="E492" s="68"/>
      <c r="F492" s="63"/>
      <c r="G492" s="63"/>
      <c r="H492" s="63"/>
      <c r="I492" s="63"/>
      <c r="J492" s="63"/>
      <c r="K492" s="63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</row>
    <row r="493" customFormat="false" ht="12.75" hidden="false" customHeight="false" outlineLevel="0" collapsed="false">
      <c r="A493" s="68"/>
      <c r="B493" s="68"/>
      <c r="C493" s="68"/>
      <c r="D493" s="68"/>
      <c r="E493" s="68"/>
      <c r="F493" s="63"/>
      <c r="G493" s="63"/>
      <c r="H493" s="63"/>
      <c r="I493" s="63"/>
      <c r="J493" s="63"/>
      <c r="K493" s="63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  <c r="AB493" s="68"/>
      <c r="AC493" s="68"/>
      <c r="AD493" s="68"/>
      <c r="AE493" s="68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</row>
    <row r="494" customFormat="false" ht="12.75" hidden="false" customHeight="false" outlineLevel="0" collapsed="false">
      <c r="A494" s="68"/>
      <c r="B494" s="68"/>
      <c r="C494" s="68"/>
      <c r="D494" s="68"/>
      <c r="E494" s="68"/>
      <c r="F494" s="63"/>
      <c r="G494" s="63"/>
      <c r="H494" s="63"/>
      <c r="I494" s="63"/>
      <c r="J494" s="63"/>
      <c r="K494" s="63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</row>
    <row r="495" customFormat="false" ht="12.75" hidden="false" customHeight="false" outlineLevel="0" collapsed="false">
      <c r="A495" s="68"/>
      <c r="B495" s="68"/>
      <c r="C495" s="68"/>
      <c r="D495" s="68"/>
      <c r="E495" s="68"/>
      <c r="F495" s="63"/>
      <c r="G495" s="63"/>
      <c r="H495" s="63"/>
      <c r="I495" s="63"/>
      <c r="J495" s="63"/>
      <c r="K495" s="63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</row>
    <row r="496" customFormat="false" ht="12.75" hidden="false" customHeight="false" outlineLevel="0" collapsed="false">
      <c r="A496" s="68"/>
      <c r="B496" s="68"/>
      <c r="C496" s="68"/>
      <c r="D496" s="68"/>
      <c r="E496" s="68"/>
      <c r="F496" s="63"/>
      <c r="G496" s="63"/>
      <c r="H496" s="63"/>
      <c r="I496" s="63"/>
      <c r="J496" s="63"/>
      <c r="K496" s="63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</row>
    <row r="497" customFormat="false" ht="12.75" hidden="false" customHeight="false" outlineLevel="0" collapsed="false">
      <c r="A497" s="68"/>
      <c r="B497" s="68"/>
      <c r="C497" s="68"/>
      <c r="D497" s="68"/>
      <c r="E497" s="68"/>
      <c r="F497" s="63"/>
      <c r="G497" s="63"/>
      <c r="H497" s="63"/>
      <c r="I497" s="63"/>
      <c r="J497" s="63"/>
      <c r="K497" s="63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</row>
    <row r="498" customFormat="false" ht="12.75" hidden="false" customHeight="false" outlineLevel="0" collapsed="false">
      <c r="A498" s="68"/>
      <c r="B498" s="68"/>
      <c r="C498" s="68"/>
      <c r="D498" s="68"/>
      <c r="E498" s="68"/>
      <c r="F498" s="63"/>
      <c r="G498" s="63"/>
      <c r="H498" s="63"/>
      <c r="I498" s="63"/>
      <c r="J498" s="63"/>
      <c r="K498" s="63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  <c r="AB498" s="68"/>
      <c r="AC498" s="68"/>
      <c r="AD498" s="68"/>
      <c r="AE498" s="68"/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</row>
    <row r="499" customFormat="false" ht="12.75" hidden="false" customHeight="false" outlineLevel="0" collapsed="false">
      <c r="A499" s="68"/>
      <c r="B499" s="68"/>
      <c r="C499" s="68"/>
      <c r="D499" s="68"/>
      <c r="E499" s="68"/>
      <c r="F499" s="63"/>
      <c r="G499" s="63"/>
      <c r="H499" s="63"/>
      <c r="I499" s="63"/>
      <c r="J499" s="63"/>
      <c r="K499" s="63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  <c r="AB499" s="68"/>
      <c r="AC499" s="68"/>
      <c r="AD499" s="68"/>
      <c r="AE499" s="68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</row>
    <row r="500" customFormat="false" ht="12.75" hidden="false" customHeight="false" outlineLevel="0" collapsed="false">
      <c r="A500" s="68"/>
      <c r="B500" s="68"/>
      <c r="C500" s="68"/>
      <c r="D500" s="68"/>
      <c r="E500" s="68"/>
      <c r="F500" s="63"/>
      <c r="G500" s="63"/>
      <c r="H500" s="63"/>
      <c r="I500" s="63"/>
      <c r="J500" s="63"/>
      <c r="K500" s="63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</row>
    <row r="501" customFormat="false" ht="12.75" hidden="false" customHeight="false" outlineLevel="0" collapsed="false">
      <c r="A501" s="68"/>
      <c r="B501" s="68"/>
      <c r="C501" s="68"/>
      <c r="D501" s="68"/>
      <c r="E501" s="68"/>
      <c r="F501" s="63"/>
      <c r="G501" s="63"/>
      <c r="H501" s="63"/>
      <c r="I501" s="63"/>
      <c r="J501" s="63"/>
      <c r="K501" s="63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  <c r="AB501" s="68"/>
      <c r="AC501" s="68"/>
      <c r="AD501" s="68"/>
      <c r="AE501" s="68"/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</row>
    <row r="502" customFormat="false" ht="12.75" hidden="false" customHeight="false" outlineLevel="0" collapsed="false">
      <c r="A502" s="68"/>
      <c r="B502" s="68"/>
      <c r="C502" s="68"/>
      <c r="D502" s="68"/>
      <c r="E502" s="68"/>
      <c r="F502" s="63"/>
      <c r="G502" s="63"/>
      <c r="H502" s="63"/>
      <c r="I502" s="63"/>
      <c r="J502" s="63"/>
      <c r="K502" s="63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</row>
    <row r="503" customFormat="false" ht="12.75" hidden="false" customHeight="false" outlineLevel="0" collapsed="false">
      <c r="A503" s="68"/>
      <c r="B503" s="68"/>
      <c r="C503" s="68"/>
      <c r="D503" s="68"/>
      <c r="E503" s="68"/>
      <c r="F503" s="63"/>
      <c r="G503" s="63"/>
      <c r="H503" s="63"/>
      <c r="I503" s="63"/>
      <c r="J503" s="63"/>
      <c r="K503" s="63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</row>
    <row r="504" customFormat="false" ht="12.75" hidden="false" customHeight="false" outlineLevel="0" collapsed="false">
      <c r="A504" s="68"/>
      <c r="B504" s="68"/>
      <c r="C504" s="68"/>
      <c r="D504" s="68"/>
      <c r="E504" s="68"/>
      <c r="F504" s="63"/>
      <c r="G504" s="63"/>
      <c r="H504" s="63"/>
      <c r="I504" s="63"/>
      <c r="J504" s="63"/>
      <c r="K504" s="63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</row>
    <row r="505" customFormat="false" ht="12.75" hidden="false" customHeight="false" outlineLevel="0" collapsed="false">
      <c r="A505" s="68"/>
      <c r="B505" s="68"/>
      <c r="C505" s="68"/>
      <c r="D505" s="68"/>
      <c r="E505" s="68"/>
      <c r="F505" s="63"/>
      <c r="G505" s="63"/>
      <c r="H505" s="63"/>
      <c r="I505" s="63"/>
      <c r="J505" s="63"/>
      <c r="K505" s="63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</row>
    <row r="506" customFormat="false" ht="12.75" hidden="false" customHeight="false" outlineLevel="0" collapsed="false">
      <c r="A506" s="68"/>
      <c r="B506" s="68"/>
      <c r="C506" s="68"/>
      <c r="D506" s="68"/>
      <c r="E506" s="68"/>
      <c r="F506" s="63"/>
      <c r="G506" s="63"/>
      <c r="H506" s="63"/>
      <c r="I506" s="63"/>
      <c r="J506" s="63"/>
      <c r="K506" s="63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</row>
    <row r="507" customFormat="false" ht="12.75" hidden="false" customHeight="false" outlineLevel="0" collapsed="false">
      <c r="A507" s="68"/>
      <c r="B507" s="68"/>
      <c r="C507" s="68"/>
      <c r="D507" s="68"/>
      <c r="E507" s="68"/>
      <c r="F507" s="63"/>
      <c r="G507" s="63"/>
      <c r="H507" s="63"/>
      <c r="I507" s="63"/>
      <c r="J507" s="63"/>
      <c r="K507" s="63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</row>
    <row r="508" customFormat="false" ht="12.75" hidden="false" customHeight="false" outlineLevel="0" collapsed="false">
      <c r="A508" s="68"/>
      <c r="B508" s="68"/>
      <c r="C508" s="68"/>
      <c r="D508" s="68"/>
      <c r="E508" s="68"/>
      <c r="F508" s="63"/>
      <c r="G508" s="63"/>
      <c r="H508" s="63"/>
      <c r="I508" s="63"/>
      <c r="J508" s="63"/>
      <c r="K508" s="63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  <c r="AB508" s="68"/>
      <c r="AC508" s="68"/>
      <c r="AD508" s="68"/>
      <c r="AE508" s="68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</row>
    <row r="509" customFormat="false" ht="12.75" hidden="false" customHeight="false" outlineLevel="0" collapsed="false">
      <c r="A509" s="68"/>
      <c r="B509" s="68"/>
      <c r="C509" s="68"/>
      <c r="D509" s="68"/>
      <c r="E509" s="68"/>
      <c r="F509" s="63"/>
      <c r="G509" s="63"/>
      <c r="H509" s="63"/>
      <c r="I509" s="63"/>
      <c r="J509" s="63"/>
      <c r="K509" s="63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  <c r="AB509" s="68"/>
      <c r="AC509" s="68"/>
      <c r="AD509" s="68"/>
      <c r="AE509" s="68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</row>
    <row r="510" customFormat="false" ht="12.75" hidden="false" customHeight="false" outlineLevel="0" collapsed="false">
      <c r="A510" s="68"/>
      <c r="B510" s="68"/>
      <c r="C510" s="68"/>
      <c r="D510" s="68"/>
      <c r="E510" s="68"/>
      <c r="F510" s="63"/>
      <c r="G510" s="63"/>
      <c r="H510" s="63"/>
      <c r="I510" s="63"/>
      <c r="J510" s="63"/>
      <c r="K510" s="63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  <c r="AB510" s="68"/>
      <c r="AC510" s="68"/>
      <c r="AD510" s="68"/>
      <c r="AE510" s="68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</row>
    <row r="511" customFormat="false" ht="12.75" hidden="false" customHeight="false" outlineLevel="0" collapsed="false">
      <c r="A511" s="68"/>
      <c r="B511" s="68"/>
      <c r="C511" s="68"/>
      <c r="D511" s="68"/>
      <c r="E511" s="68"/>
      <c r="F511" s="63"/>
      <c r="G511" s="63"/>
      <c r="H511" s="63"/>
      <c r="I511" s="63"/>
      <c r="J511" s="63"/>
      <c r="K511" s="63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  <c r="AB511" s="68"/>
      <c r="AC511" s="68"/>
      <c r="AD511" s="68"/>
      <c r="AE511" s="68"/>
      <c r="AF511" s="68"/>
      <c r="AG511" s="68"/>
      <c r="AH511" s="68"/>
      <c r="AI511" s="68"/>
      <c r="AJ511" s="68"/>
      <c r="AK511" s="68"/>
      <c r="AL511" s="68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  <c r="AZ511" s="68"/>
      <c r="BA511" s="68"/>
      <c r="BB511" s="68"/>
      <c r="BC511" s="68"/>
      <c r="BD511" s="68"/>
      <c r="BE511" s="68"/>
      <c r="BF511" s="68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</row>
    <row r="512" customFormat="false" ht="12.75" hidden="false" customHeight="false" outlineLevel="0" collapsed="false">
      <c r="A512" s="68"/>
      <c r="B512" s="68"/>
      <c r="C512" s="68"/>
      <c r="D512" s="68"/>
      <c r="E512" s="68"/>
      <c r="F512" s="63"/>
      <c r="G512" s="63"/>
      <c r="H512" s="63"/>
      <c r="I512" s="63"/>
      <c r="J512" s="63"/>
      <c r="K512" s="63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  <c r="AB512" s="68"/>
      <c r="AC512" s="68"/>
      <c r="AD512" s="68"/>
      <c r="AE512" s="68"/>
      <c r="AF512" s="68"/>
      <c r="AG512" s="68"/>
      <c r="AH512" s="68"/>
      <c r="AI512" s="68"/>
      <c r="AJ512" s="68"/>
      <c r="AK512" s="68"/>
      <c r="AL512" s="68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  <c r="AZ512" s="68"/>
      <c r="BA512" s="68"/>
      <c r="BB512" s="68"/>
      <c r="BC512" s="68"/>
      <c r="BD512" s="68"/>
      <c r="BE512" s="68"/>
      <c r="BF512" s="68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</row>
    <row r="513" customFormat="false" ht="12.75" hidden="false" customHeight="false" outlineLevel="0" collapsed="false">
      <c r="A513" s="68"/>
      <c r="B513" s="68"/>
      <c r="C513" s="68"/>
      <c r="D513" s="68"/>
      <c r="E513" s="68"/>
      <c r="F513" s="63"/>
      <c r="G513" s="63"/>
      <c r="H513" s="63"/>
      <c r="I513" s="63"/>
      <c r="J513" s="63"/>
      <c r="K513" s="63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  <c r="AB513" s="68"/>
      <c r="AC513" s="68"/>
      <c r="AD513" s="68"/>
      <c r="AE513" s="68"/>
      <c r="AF513" s="68"/>
      <c r="AG513" s="68"/>
      <c r="AH513" s="68"/>
      <c r="AI513" s="68"/>
      <c r="AJ513" s="68"/>
      <c r="AK513" s="68"/>
      <c r="AL513" s="68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C513" s="68"/>
      <c r="BD513" s="68"/>
      <c r="BE513" s="68"/>
      <c r="BF513" s="68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</row>
    <row r="514" customFormat="false" ht="12.75" hidden="false" customHeight="false" outlineLevel="0" collapsed="false">
      <c r="A514" s="68"/>
      <c r="B514" s="68"/>
      <c r="C514" s="68"/>
      <c r="D514" s="68"/>
      <c r="E514" s="68"/>
      <c r="F514" s="63"/>
      <c r="G514" s="63"/>
      <c r="H514" s="63"/>
      <c r="I514" s="63"/>
      <c r="J514" s="63"/>
      <c r="K514" s="63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  <c r="AB514" s="68"/>
      <c r="AC514" s="68"/>
      <c r="AD514" s="68"/>
      <c r="AE514" s="68"/>
      <c r="AF514" s="68"/>
      <c r="AG514" s="68"/>
      <c r="AH514" s="68"/>
      <c r="AI514" s="68"/>
      <c r="AJ514" s="68"/>
      <c r="AK514" s="68"/>
      <c r="AL514" s="68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C514" s="68"/>
      <c r="BD514" s="68"/>
      <c r="BE514" s="68"/>
      <c r="BF514" s="68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</row>
    <row r="515" customFormat="false" ht="12.75" hidden="false" customHeight="false" outlineLevel="0" collapsed="false">
      <c r="A515" s="68"/>
      <c r="B515" s="68"/>
      <c r="C515" s="68"/>
      <c r="D515" s="68"/>
      <c r="E515" s="68"/>
      <c r="F515" s="63"/>
      <c r="G515" s="63"/>
      <c r="H515" s="63"/>
      <c r="I515" s="63"/>
      <c r="J515" s="63"/>
      <c r="K515" s="63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  <c r="AB515" s="68"/>
      <c r="AC515" s="68"/>
      <c r="AD515" s="68"/>
      <c r="AE515" s="68"/>
      <c r="AF515" s="68"/>
      <c r="AG515" s="68"/>
      <c r="AH515" s="68"/>
      <c r="AI515" s="68"/>
      <c r="AJ515" s="68"/>
      <c r="AK515" s="68"/>
      <c r="AL515" s="68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  <c r="AZ515" s="68"/>
      <c r="BA515" s="68"/>
      <c r="BB515" s="68"/>
      <c r="BC515" s="68"/>
      <c r="BD515" s="68"/>
      <c r="BE515" s="68"/>
      <c r="BF515" s="68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</row>
    <row r="516" customFormat="false" ht="12.75" hidden="false" customHeight="false" outlineLevel="0" collapsed="false">
      <c r="A516" s="68"/>
      <c r="B516" s="68"/>
      <c r="C516" s="68"/>
      <c r="D516" s="68"/>
      <c r="E516" s="68"/>
      <c r="F516" s="63"/>
      <c r="G516" s="63"/>
      <c r="H516" s="63"/>
      <c r="I516" s="63"/>
      <c r="J516" s="63"/>
      <c r="K516" s="63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  <c r="AB516" s="68"/>
      <c r="AC516" s="68"/>
      <c r="AD516" s="68"/>
      <c r="AE516" s="68"/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  <c r="AZ516" s="68"/>
      <c r="BA516" s="68"/>
      <c r="BB516" s="68"/>
      <c r="BC516" s="68"/>
      <c r="BD516" s="68"/>
      <c r="BE516" s="68"/>
      <c r="BF516" s="68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</row>
    <row r="517" customFormat="false" ht="12.75" hidden="false" customHeight="false" outlineLevel="0" collapsed="false">
      <c r="A517" s="68"/>
      <c r="B517" s="68"/>
      <c r="C517" s="68"/>
      <c r="D517" s="68"/>
      <c r="E517" s="68"/>
      <c r="F517" s="63"/>
      <c r="G517" s="63"/>
      <c r="H517" s="63"/>
      <c r="I517" s="63"/>
      <c r="J517" s="63"/>
      <c r="K517" s="63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</row>
    <row r="518" customFormat="false" ht="12.75" hidden="false" customHeight="false" outlineLevel="0" collapsed="false">
      <c r="A518" s="68"/>
      <c r="B518" s="68"/>
      <c r="C518" s="68"/>
      <c r="D518" s="68"/>
      <c r="E518" s="68"/>
      <c r="F518" s="63"/>
      <c r="G518" s="63"/>
      <c r="H518" s="63"/>
      <c r="I518" s="63"/>
      <c r="J518" s="63"/>
      <c r="K518" s="63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</row>
    <row r="519" customFormat="false" ht="12.75" hidden="false" customHeight="false" outlineLevel="0" collapsed="false">
      <c r="A519" s="68"/>
      <c r="B519" s="68"/>
      <c r="C519" s="68"/>
      <c r="D519" s="68"/>
      <c r="E519" s="68"/>
      <c r="F519" s="63"/>
      <c r="G519" s="63"/>
      <c r="H519" s="63"/>
      <c r="I519" s="63"/>
      <c r="J519" s="63"/>
      <c r="K519" s="63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  <c r="AB519" s="68"/>
      <c r="AC519" s="68"/>
      <c r="AD519" s="68"/>
      <c r="AE519" s="68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</row>
    <row r="520" customFormat="false" ht="12.75" hidden="false" customHeight="false" outlineLevel="0" collapsed="false">
      <c r="A520" s="68"/>
      <c r="B520" s="68"/>
      <c r="C520" s="68"/>
      <c r="D520" s="68"/>
      <c r="E520" s="68"/>
      <c r="F520" s="63"/>
      <c r="G520" s="63"/>
      <c r="H520" s="63"/>
      <c r="I520" s="63"/>
      <c r="J520" s="63"/>
      <c r="K520" s="63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</row>
    <row r="521" customFormat="false" ht="12.75" hidden="false" customHeight="false" outlineLevel="0" collapsed="false">
      <c r="A521" s="68"/>
      <c r="B521" s="68"/>
      <c r="C521" s="68"/>
      <c r="D521" s="68"/>
      <c r="E521" s="68"/>
      <c r="F521" s="63"/>
      <c r="G521" s="63"/>
      <c r="H521" s="63"/>
      <c r="I521" s="63"/>
      <c r="J521" s="63"/>
      <c r="K521" s="63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</row>
    <row r="522" customFormat="false" ht="12.75" hidden="false" customHeight="false" outlineLevel="0" collapsed="false">
      <c r="A522" s="68"/>
      <c r="B522" s="68"/>
      <c r="C522" s="68"/>
      <c r="D522" s="68"/>
      <c r="E522" s="68"/>
      <c r="F522" s="63"/>
      <c r="G522" s="63"/>
      <c r="H522" s="63"/>
      <c r="I522" s="63"/>
      <c r="J522" s="63"/>
      <c r="K522" s="63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  <c r="AB522" s="68"/>
      <c r="AC522" s="68"/>
      <c r="AD522" s="68"/>
      <c r="AE522" s="68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</row>
    <row r="523" customFormat="false" ht="12.75" hidden="false" customHeight="false" outlineLevel="0" collapsed="false">
      <c r="A523" s="68"/>
      <c r="B523" s="68"/>
      <c r="C523" s="68"/>
      <c r="D523" s="68"/>
      <c r="E523" s="68"/>
      <c r="F523" s="63"/>
      <c r="G523" s="63"/>
      <c r="H523" s="63"/>
      <c r="I523" s="63"/>
      <c r="J523" s="63"/>
      <c r="K523" s="63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  <c r="AB523" s="68"/>
      <c r="AC523" s="68"/>
      <c r="AD523" s="68"/>
      <c r="AE523" s="68"/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</row>
    <row r="524" customFormat="false" ht="12.75" hidden="false" customHeight="false" outlineLevel="0" collapsed="false">
      <c r="A524" s="68"/>
      <c r="B524" s="68"/>
      <c r="C524" s="68"/>
      <c r="D524" s="68"/>
      <c r="E524" s="68"/>
      <c r="F524" s="63"/>
      <c r="G524" s="63"/>
      <c r="H524" s="63"/>
      <c r="I524" s="63"/>
      <c r="J524" s="63"/>
      <c r="K524" s="63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  <c r="AB524" s="68"/>
      <c r="AC524" s="68"/>
      <c r="AD524" s="68"/>
      <c r="AE524" s="68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</row>
    <row r="525" customFormat="false" ht="12.75" hidden="false" customHeight="false" outlineLevel="0" collapsed="false">
      <c r="A525" s="68"/>
      <c r="B525" s="68"/>
      <c r="C525" s="68"/>
      <c r="D525" s="68"/>
      <c r="E525" s="68"/>
      <c r="F525" s="63"/>
      <c r="G525" s="63"/>
      <c r="H525" s="63"/>
      <c r="I525" s="63"/>
      <c r="J525" s="63"/>
      <c r="K525" s="63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</row>
    <row r="526" customFormat="false" ht="12.75" hidden="false" customHeight="false" outlineLevel="0" collapsed="false">
      <c r="A526" s="68"/>
      <c r="B526" s="68"/>
      <c r="C526" s="68"/>
      <c r="D526" s="68"/>
      <c r="E526" s="68"/>
      <c r="F526" s="63"/>
      <c r="G526" s="63"/>
      <c r="H526" s="63"/>
      <c r="I526" s="63"/>
      <c r="J526" s="63"/>
      <c r="K526" s="63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</row>
    <row r="527" customFormat="false" ht="12.75" hidden="false" customHeight="false" outlineLevel="0" collapsed="false">
      <c r="A527" s="68"/>
      <c r="B527" s="68"/>
      <c r="C527" s="68"/>
      <c r="D527" s="68"/>
      <c r="E527" s="68"/>
      <c r="F527" s="63"/>
      <c r="G527" s="63"/>
      <c r="H527" s="63"/>
      <c r="I527" s="63"/>
      <c r="J527" s="63"/>
      <c r="K527" s="63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  <c r="AB527" s="68"/>
      <c r="AC527" s="68"/>
      <c r="AD527" s="68"/>
      <c r="AE527" s="68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</row>
    <row r="528" customFormat="false" ht="12.75" hidden="false" customHeight="false" outlineLevel="0" collapsed="false">
      <c r="A528" s="68"/>
      <c r="B528" s="68"/>
      <c r="C528" s="68"/>
      <c r="D528" s="68"/>
      <c r="E528" s="68"/>
      <c r="F528" s="63"/>
      <c r="G528" s="63"/>
      <c r="H528" s="63"/>
      <c r="I528" s="63"/>
      <c r="J528" s="63"/>
      <c r="K528" s="63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</row>
    <row r="529" customFormat="false" ht="12.75" hidden="false" customHeight="false" outlineLevel="0" collapsed="false">
      <c r="A529" s="68"/>
      <c r="B529" s="68"/>
      <c r="C529" s="68"/>
      <c r="D529" s="68"/>
      <c r="E529" s="68"/>
      <c r="F529" s="63"/>
      <c r="G529" s="63"/>
      <c r="H529" s="63"/>
      <c r="I529" s="63"/>
      <c r="J529" s="63"/>
      <c r="K529" s="63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</row>
    <row r="530" customFormat="false" ht="12.75" hidden="false" customHeight="false" outlineLevel="0" collapsed="false">
      <c r="A530" s="68"/>
      <c r="B530" s="68"/>
      <c r="C530" s="68"/>
      <c r="D530" s="68"/>
      <c r="E530" s="68"/>
      <c r="F530" s="63"/>
      <c r="G530" s="63"/>
      <c r="H530" s="63"/>
      <c r="I530" s="63"/>
      <c r="J530" s="63"/>
      <c r="K530" s="63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  <c r="AB530" s="68"/>
      <c r="AC530" s="68"/>
      <c r="AD530" s="68"/>
      <c r="AE530" s="68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</row>
    <row r="531" customFormat="false" ht="12.75" hidden="false" customHeight="false" outlineLevel="0" collapsed="false">
      <c r="A531" s="68"/>
      <c r="B531" s="68"/>
      <c r="C531" s="68"/>
      <c r="D531" s="68"/>
      <c r="E531" s="68"/>
      <c r="F531" s="63"/>
      <c r="G531" s="63"/>
      <c r="H531" s="63"/>
      <c r="I531" s="63"/>
      <c r="J531" s="63"/>
      <c r="K531" s="63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</row>
    <row r="532" customFormat="false" ht="12.75" hidden="false" customHeight="false" outlineLevel="0" collapsed="false">
      <c r="A532" s="68"/>
      <c r="B532" s="68"/>
      <c r="C532" s="68"/>
      <c r="D532" s="68"/>
      <c r="E532" s="68"/>
      <c r="F532" s="63"/>
      <c r="G532" s="63"/>
      <c r="H532" s="63"/>
      <c r="I532" s="63"/>
      <c r="J532" s="63"/>
      <c r="K532" s="63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</row>
    <row r="533" customFormat="false" ht="12.75" hidden="false" customHeight="false" outlineLevel="0" collapsed="false">
      <c r="A533" s="68"/>
      <c r="B533" s="68"/>
      <c r="C533" s="68"/>
      <c r="D533" s="68"/>
      <c r="E533" s="68"/>
      <c r="F533" s="63"/>
      <c r="G533" s="63"/>
      <c r="H533" s="63"/>
      <c r="I533" s="63"/>
      <c r="J533" s="63"/>
      <c r="K533" s="63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</row>
    <row r="534" customFormat="false" ht="12.75" hidden="false" customHeight="false" outlineLevel="0" collapsed="false">
      <c r="A534" s="68"/>
      <c r="B534" s="68"/>
      <c r="C534" s="68"/>
      <c r="D534" s="68"/>
      <c r="E534" s="68"/>
      <c r="F534" s="63"/>
      <c r="G534" s="63"/>
      <c r="H534" s="63"/>
      <c r="I534" s="63"/>
      <c r="J534" s="63"/>
      <c r="K534" s="63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  <c r="AB534" s="68"/>
      <c r="AC534" s="68"/>
      <c r="AD534" s="68"/>
      <c r="AE534" s="68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</row>
    <row r="535" customFormat="false" ht="12.75" hidden="false" customHeight="false" outlineLevel="0" collapsed="false">
      <c r="A535" s="68"/>
      <c r="B535" s="68"/>
      <c r="C535" s="68"/>
      <c r="D535" s="68"/>
      <c r="E535" s="68"/>
      <c r="F535" s="63"/>
      <c r="G535" s="63"/>
      <c r="H535" s="63"/>
      <c r="I535" s="63"/>
      <c r="J535" s="63"/>
      <c r="K535" s="63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</row>
    <row r="536" customFormat="false" ht="12.75" hidden="false" customHeight="false" outlineLevel="0" collapsed="false">
      <c r="A536" s="68"/>
      <c r="B536" s="68"/>
      <c r="C536" s="68"/>
      <c r="D536" s="68"/>
      <c r="E536" s="68"/>
      <c r="F536" s="63"/>
      <c r="G536" s="63"/>
      <c r="H536" s="63"/>
      <c r="I536" s="63"/>
      <c r="J536" s="63"/>
      <c r="K536" s="63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</row>
    <row r="537" customFormat="false" ht="12.75" hidden="false" customHeight="false" outlineLevel="0" collapsed="false">
      <c r="A537" s="68"/>
      <c r="B537" s="68"/>
      <c r="C537" s="68"/>
      <c r="D537" s="68"/>
      <c r="E537" s="68"/>
      <c r="F537" s="63"/>
      <c r="G537" s="63"/>
      <c r="H537" s="63"/>
      <c r="I537" s="63"/>
      <c r="J537" s="63"/>
      <c r="K537" s="63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</row>
    <row r="538" customFormat="false" ht="12.75" hidden="false" customHeight="false" outlineLevel="0" collapsed="false">
      <c r="A538" s="68"/>
      <c r="B538" s="68"/>
      <c r="C538" s="68"/>
      <c r="D538" s="68"/>
      <c r="E538" s="68"/>
      <c r="F538" s="63"/>
      <c r="G538" s="63"/>
      <c r="H538" s="63"/>
      <c r="I538" s="63"/>
      <c r="J538" s="63"/>
      <c r="K538" s="63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</row>
    <row r="539" customFormat="false" ht="12.75" hidden="false" customHeight="false" outlineLevel="0" collapsed="false">
      <c r="A539" s="68"/>
      <c r="B539" s="68"/>
      <c r="C539" s="68"/>
      <c r="D539" s="68"/>
      <c r="E539" s="68"/>
      <c r="F539" s="63"/>
      <c r="G539" s="63"/>
      <c r="H539" s="63"/>
      <c r="I539" s="63"/>
      <c r="J539" s="63"/>
      <c r="K539" s="63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</row>
    <row r="540" customFormat="false" ht="12.75" hidden="false" customHeight="false" outlineLevel="0" collapsed="false">
      <c r="A540" s="68"/>
      <c r="B540" s="68"/>
      <c r="C540" s="68"/>
      <c r="D540" s="68"/>
      <c r="E540" s="68"/>
      <c r="F540" s="63"/>
      <c r="G540" s="63"/>
      <c r="H540" s="63"/>
      <c r="I540" s="63"/>
      <c r="J540" s="63"/>
      <c r="K540" s="63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</row>
    <row r="541" customFormat="false" ht="12.75" hidden="false" customHeight="false" outlineLevel="0" collapsed="false">
      <c r="A541" s="68"/>
      <c r="B541" s="68"/>
      <c r="C541" s="68"/>
      <c r="D541" s="68"/>
      <c r="E541" s="68"/>
      <c r="F541" s="63"/>
      <c r="G541" s="63"/>
      <c r="H541" s="63"/>
      <c r="I541" s="63"/>
      <c r="J541" s="63"/>
      <c r="K541" s="63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</row>
    <row r="542" customFormat="false" ht="12.75" hidden="false" customHeight="false" outlineLevel="0" collapsed="false">
      <c r="A542" s="68"/>
      <c r="B542" s="68"/>
      <c r="C542" s="68"/>
      <c r="D542" s="68"/>
      <c r="E542" s="68"/>
      <c r="F542" s="63"/>
      <c r="G542" s="63"/>
      <c r="H542" s="63"/>
      <c r="I542" s="63"/>
      <c r="J542" s="63"/>
      <c r="K542" s="63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</row>
    <row r="543" customFormat="false" ht="12.75" hidden="false" customHeight="false" outlineLevel="0" collapsed="false">
      <c r="A543" s="68"/>
      <c r="B543" s="68"/>
      <c r="C543" s="68"/>
      <c r="D543" s="68"/>
      <c r="E543" s="68"/>
      <c r="F543" s="63"/>
      <c r="G543" s="63"/>
      <c r="H543" s="63"/>
      <c r="I543" s="63"/>
      <c r="J543" s="63"/>
      <c r="K543" s="63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  <c r="AB543" s="68"/>
      <c r="AC543" s="68"/>
      <c r="AD543" s="68"/>
      <c r="AE543" s="68"/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</row>
    <row r="544" customFormat="false" ht="12.75" hidden="false" customHeight="false" outlineLevel="0" collapsed="false">
      <c r="A544" s="68"/>
      <c r="B544" s="68"/>
      <c r="C544" s="68"/>
      <c r="D544" s="68"/>
      <c r="E544" s="68"/>
      <c r="F544" s="63"/>
      <c r="G544" s="63"/>
      <c r="H544" s="63"/>
      <c r="I544" s="63"/>
      <c r="J544" s="63"/>
      <c r="K544" s="63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  <c r="AB544" s="68"/>
      <c r="AC544" s="68"/>
      <c r="AD544" s="68"/>
      <c r="AE544" s="68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</row>
    <row r="545" customFormat="false" ht="12.75" hidden="false" customHeight="false" outlineLevel="0" collapsed="false">
      <c r="A545" s="68"/>
      <c r="B545" s="68"/>
      <c r="C545" s="68"/>
      <c r="D545" s="68"/>
      <c r="E545" s="68"/>
      <c r="F545" s="63"/>
      <c r="G545" s="63"/>
      <c r="H545" s="63"/>
      <c r="I545" s="63"/>
      <c r="J545" s="63"/>
      <c r="K545" s="63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  <c r="AB545" s="68"/>
      <c r="AC545" s="68"/>
      <c r="AD545" s="68"/>
      <c r="AE545" s="68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</row>
    <row r="546" customFormat="false" ht="12.75" hidden="false" customHeight="false" outlineLevel="0" collapsed="false">
      <c r="A546" s="68"/>
      <c r="B546" s="68"/>
      <c r="C546" s="68"/>
      <c r="D546" s="68"/>
      <c r="E546" s="68"/>
      <c r="F546" s="63"/>
      <c r="G546" s="63"/>
      <c r="H546" s="63"/>
      <c r="I546" s="63"/>
      <c r="J546" s="63"/>
      <c r="K546" s="63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  <c r="AB546" s="68"/>
      <c r="AC546" s="68"/>
      <c r="AD546" s="68"/>
      <c r="AE546" s="68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</row>
    <row r="547" customFormat="false" ht="12.75" hidden="false" customHeight="false" outlineLevel="0" collapsed="false">
      <c r="A547" s="68"/>
      <c r="B547" s="68"/>
      <c r="C547" s="68"/>
      <c r="D547" s="68"/>
      <c r="E547" s="68"/>
      <c r="F547" s="63"/>
      <c r="G547" s="63"/>
      <c r="H547" s="63"/>
      <c r="I547" s="63"/>
      <c r="J547" s="63"/>
      <c r="K547" s="63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  <c r="AB547" s="68"/>
      <c r="AC547" s="68"/>
      <c r="AD547" s="68"/>
      <c r="AE547" s="68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</row>
    <row r="548" customFormat="false" ht="12.75" hidden="false" customHeight="false" outlineLevel="0" collapsed="false">
      <c r="A548" s="68"/>
      <c r="B548" s="68"/>
      <c r="C548" s="68"/>
      <c r="D548" s="68"/>
      <c r="E548" s="68"/>
      <c r="F548" s="63"/>
      <c r="G548" s="63"/>
      <c r="H548" s="63"/>
      <c r="I548" s="63"/>
      <c r="J548" s="63"/>
      <c r="K548" s="63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</row>
    <row r="549" customFormat="false" ht="12.75" hidden="false" customHeight="false" outlineLevel="0" collapsed="false">
      <c r="A549" s="68"/>
      <c r="B549" s="68"/>
      <c r="C549" s="68"/>
      <c r="D549" s="68"/>
      <c r="E549" s="68"/>
      <c r="F549" s="63"/>
      <c r="G549" s="63"/>
      <c r="H549" s="63"/>
      <c r="I549" s="63"/>
      <c r="J549" s="63"/>
      <c r="K549" s="63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  <c r="AB549" s="68"/>
      <c r="AC549" s="68"/>
      <c r="AD549" s="68"/>
      <c r="AE549" s="68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</row>
    <row r="550" customFormat="false" ht="12.75" hidden="false" customHeight="false" outlineLevel="0" collapsed="false">
      <c r="A550" s="68"/>
      <c r="B550" s="68"/>
      <c r="C550" s="68"/>
      <c r="D550" s="68"/>
      <c r="E550" s="68"/>
      <c r="F550" s="63"/>
      <c r="G550" s="63"/>
      <c r="H550" s="63"/>
      <c r="I550" s="63"/>
      <c r="J550" s="63"/>
      <c r="K550" s="63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  <c r="AB550" s="68"/>
      <c r="AC550" s="68"/>
      <c r="AD550" s="68"/>
      <c r="AE550" s="68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</row>
    <row r="551" customFormat="false" ht="12.75" hidden="false" customHeight="false" outlineLevel="0" collapsed="false">
      <c r="A551" s="68"/>
      <c r="B551" s="68"/>
      <c r="C551" s="68"/>
      <c r="D551" s="68"/>
      <c r="E551" s="68"/>
      <c r="F551" s="63"/>
      <c r="G551" s="63"/>
      <c r="H551" s="63"/>
      <c r="I551" s="63"/>
      <c r="J551" s="63"/>
      <c r="K551" s="63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  <c r="AB551" s="68"/>
      <c r="AC551" s="68"/>
      <c r="AD551" s="68"/>
      <c r="AE551" s="68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</row>
    <row r="552" customFormat="false" ht="12.75" hidden="false" customHeight="false" outlineLevel="0" collapsed="false">
      <c r="A552" s="68"/>
      <c r="B552" s="68"/>
      <c r="C552" s="68"/>
      <c r="D552" s="68"/>
      <c r="E552" s="68"/>
      <c r="F552" s="63"/>
      <c r="G552" s="63"/>
      <c r="H552" s="63"/>
      <c r="I552" s="63"/>
      <c r="J552" s="63"/>
      <c r="K552" s="63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  <c r="AB552" s="68"/>
      <c r="AC552" s="68"/>
      <c r="AD552" s="68"/>
      <c r="AE552" s="68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</row>
    <row r="553" customFormat="false" ht="12.75" hidden="false" customHeight="false" outlineLevel="0" collapsed="false">
      <c r="A553" s="68"/>
      <c r="B553" s="68"/>
      <c r="C553" s="68"/>
      <c r="D553" s="68"/>
      <c r="E553" s="68"/>
      <c r="F553" s="63"/>
      <c r="G553" s="63"/>
      <c r="H553" s="63"/>
      <c r="I553" s="63"/>
      <c r="J553" s="63"/>
      <c r="K553" s="63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</row>
    <row r="554" customFormat="false" ht="12.75" hidden="false" customHeight="false" outlineLevel="0" collapsed="false">
      <c r="A554" s="68"/>
      <c r="B554" s="68"/>
      <c r="C554" s="68"/>
      <c r="D554" s="68"/>
      <c r="E554" s="68"/>
      <c r="F554" s="63"/>
      <c r="G554" s="63"/>
      <c r="H554" s="63"/>
      <c r="I554" s="63"/>
      <c r="J554" s="63"/>
      <c r="K554" s="63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  <c r="AB554" s="68"/>
      <c r="AC554" s="68"/>
      <c r="AD554" s="68"/>
      <c r="AE554" s="68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</row>
    <row r="555" customFormat="false" ht="12.75" hidden="false" customHeight="false" outlineLevel="0" collapsed="false">
      <c r="A555" s="68"/>
      <c r="B555" s="68"/>
      <c r="C555" s="68"/>
      <c r="D555" s="68"/>
      <c r="E555" s="68"/>
      <c r="F555" s="63"/>
      <c r="G555" s="63"/>
      <c r="H555" s="63"/>
      <c r="I555" s="63"/>
      <c r="J555" s="63"/>
      <c r="K555" s="63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</row>
    <row r="556" customFormat="false" ht="12.75" hidden="false" customHeight="false" outlineLevel="0" collapsed="false">
      <c r="A556" s="68"/>
      <c r="B556" s="68"/>
      <c r="C556" s="68"/>
      <c r="D556" s="68"/>
      <c r="E556" s="68"/>
      <c r="F556" s="63"/>
      <c r="G556" s="63"/>
      <c r="H556" s="63"/>
      <c r="I556" s="63"/>
      <c r="J556" s="63"/>
      <c r="K556" s="63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</row>
    <row r="557" customFormat="false" ht="12.75" hidden="false" customHeight="false" outlineLevel="0" collapsed="false">
      <c r="A557" s="68"/>
      <c r="B557" s="68"/>
      <c r="C557" s="68"/>
      <c r="D557" s="68"/>
      <c r="E557" s="68"/>
      <c r="F557" s="63"/>
      <c r="G557" s="63"/>
      <c r="H557" s="63"/>
      <c r="I557" s="63"/>
      <c r="J557" s="63"/>
      <c r="K557" s="63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</row>
    <row r="558" customFormat="false" ht="12.75" hidden="false" customHeight="false" outlineLevel="0" collapsed="false">
      <c r="A558" s="68"/>
      <c r="B558" s="68"/>
      <c r="C558" s="68"/>
      <c r="D558" s="68"/>
      <c r="E558" s="68"/>
      <c r="F558" s="63"/>
      <c r="G558" s="63"/>
      <c r="H558" s="63"/>
      <c r="I558" s="63"/>
      <c r="J558" s="63"/>
      <c r="K558" s="63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</row>
    <row r="559" customFormat="false" ht="12.75" hidden="false" customHeight="false" outlineLevel="0" collapsed="false">
      <c r="A559" s="68"/>
      <c r="B559" s="68"/>
      <c r="C559" s="68"/>
      <c r="D559" s="68"/>
      <c r="E559" s="68"/>
      <c r="F559" s="63"/>
      <c r="G559" s="63"/>
      <c r="H559" s="63"/>
      <c r="I559" s="63"/>
      <c r="J559" s="63"/>
      <c r="K559" s="63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</row>
    <row r="560" customFormat="false" ht="12.75" hidden="false" customHeight="false" outlineLevel="0" collapsed="false">
      <c r="A560" s="68"/>
      <c r="B560" s="68"/>
      <c r="C560" s="68"/>
      <c r="D560" s="68"/>
      <c r="E560" s="68"/>
      <c r="F560" s="63"/>
      <c r="G560" s="63"/>
      <c r="H560" s="63"/>
      <c r="I560" s="63"/>
      <c r="J560" s="63"/>
      <c r="K560" s="63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</row>
    <row r="561" customFormat="false" ht="12.75" hidden="false" customHeight="false" outlineLevel="0" collapsed="false">
      <c r="A561" s="68"/>
      <c r="B561" s="68"/>
      <c r="C561" s="68"/>
      <c r="D561" s="68"/>
      <c r="E561" s="68"/>
      <c r="F561" s="63"/>
      <c r="G561" s="63"/>
      <c r="H561" s="63"/>
      <c r="I561" s="63"/>
      <c r="J561" s="63"/>
      <c r="K561" s="63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</row>
    <row r="562" customFormat="false" ht="12.75" hidden="false" customHeight="false" outlineLevel="0" collapsed="false">
      <c r="A562" s="68"/>
      <c r="B562" s="68"/>
      <c r="C562" s="68"/>
      <c r="D562" s="68"/>
      <c r="E562" s="68"/>
      <c r="F562" s="63"/>
      <c r="G562" s="63"/>
      <c r="H562" s="63"/>
      <c r="I562" s="63"/>
      <c r="J562" s="63"/>
      <c r="K562" s="63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</row>
    <row r="563" customFormat="false" ht="12.75" hidden="false" customHeight="false" outlineLevel="0" collapsed="false">
      <c r="A563" s="68"/>
      <c r="B563" s="68"/>
      <c r="C563" s="68"/>
      <c r="D563" s="68"/>
      <c r="E563" s="68"/>
      <c r="F563" s="63"/>
      <c r="G563" s="63"/>
      <c r="H563" s="63"/>
      <c r="I563" s="63"/>
      <c r="J563" s="63"/>
      <c r="K563" s="63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</row>
    <row r="564" customFormat="false" ht="12.75" hidden="false" customHeight="false" outlineLevel="0" collapsed="false">
      <c r="A564" s="68"/>
      <c r="B564" s="68"/>
      <c r="C564" s="68"/>
      <c r="D564" s="68"/>
      <c r="E564" s="68"/>
      <c r="F564" s="63"/>
      <c r="G564" s="63"/>
      <c r="H564" s="63"/>
      <c r="I564" s="63"/>
      <c r="J564" s="63"/>
      <c r="K564" s="63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</row>
    <row r="565" customFormat="false" ht="12.75" hidden="false" customHeight="false" outlineLevel="0" collapsed="false">
      <c r="A565" s="68"/>
      <c r="B565" s="68"/>
      <c r="C565" s="68"/>
      <c r="D565" s="68"/>
      <c r="E565" s="68"/>
      <c r="F565" s="63"/>
      <c r="G565" s="63"/>
      <c r="H565" s="63"/>
      <c r="I565" s="63"/>
      <c r="J565" s="63"/>
      <c r="K565" s="63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</row>
    <row r="566" customFormat="false" ht="12.75" hidden="false" customHeight="false" outlineLevel="0" collapsed="false">
      <c r="A566" s="68"/>
      <c r="B566" s="68"/>
      <c r="C566" s="68"/>
      <c r="D566" s="68"/>
      <c r="E566" s="68"/>
      <c r="F566" s="63"/>
      <c r="G566" s="63"/>
      <c r="H566" s="63"/>
      <c r="I566" s="63"/>
      <c r="J566" s="63"/>
      <c r="K566" s="63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</row>
    <row r="567" customFormat="false" ht="12.75" hidden="false" customHeight="false" outlineLevel="0" collapsed="false">
      <c r="A567" s="68"/>
      <c r="B567" s="68"/>
      <c r="C567" s="68"/>
      <c r="D567" s="68"/>
      <c r="E567" s="68"/>
      <c r="F567" s="63"/>
      <c r="G567" s="63"/>
      <c r="H567" s="63"/>
      <c r="I567" s="63"/>
      <c r="J567" s="63"/>
      <c r="K567" s="63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</row>
    <row r="568" customFormat="false" ht="12.75" hidden="false" customHeight="false" outlineLevel="0" collapsed="false">
      <c r="A568" s="68"/>
      <c r="B568" s="68"/>
      <c r="C568" s="68"/>
      <c r="D568" s="68"/>
      <c r="E568" s="68"/>
      <c r="F568" s="63"/>
      <c r="G568" s="63"/>
      <c r="H568" s="63"/>
      <c r="I568" s="63"/>
      <c r="J568" s="63"/>
      <c r="K568" s="63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</row>
    <row r="569" customFormat="false" ht="12.75" hidden="false" customHeight="false" outlineLevel="0" collapsed="false">
      <c r="A569" s="68"/>
      <c r="B569" s="68"/>
      <c r="C569" s="68"/>
      <c r="D569" s="68"/>
      <c r="E569" s="68"/>
      <c r="F569" s="63"/>
      <c r="G569" s="63"/>
      <c r="H569" s="63"/>
      <c r="I569" s="63"/>
      <c r="J569" s="63"/>
      <c r="K569" s="63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</row>
    <row r="570" customFormat="false" ht="12.75" hidden="false" customHeight="false" outlineLevel="0" collapsed="false">
      <c r="A570" s="68"/>
      <c r="B570" s="68"/>
      <c r="C570" s="68"/>
      <c r="D570" s="68"/>
      <c r="E570" s="68"/>
      <c r="F570" s="63"/>
      <c r="G570" s="63"/>
      <c r="H570" s="63"/>
      <c r="I570" s="63"/>
      <c r="J570" s="63"/>
      <c r="K570" s="63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</row>
    <row r="571" customFormat="false" ht="12.75" hidden="false" customHeight="false" outlineLevel="0" collapsed="false">
      <c r="A571" s="68"/>
      <c r="B571" s="68"/>
      <c r="C571" s="68"/>
      <c r="D571" s="68"/>
      <c r="E571" s="68"/>
      <c r="F571" s="63"/>
      <c r="G571" s="63"/>
      <c r="H571" s="63"/>
      <c r="I571" s="63"/>
      <c r="J571" s="63"/>
      <c r="K571" s="63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</row>
    <row r="572" customFormat="false" ht="12.75" hidden="false" customHeight="false" outlineLevel="0" collapsed="false">
      <c r="A572" s="68"/>
      <c r="B572" s="68"/>
      <c r="C572" s="68"/>
      <c r="D572" s="68"/>
      <c r="E572" s="68"/>
      <c r="F572" s="63"/>
      <c r="G572" s="63"/>
      <c r="H572" s="63"/>
      <c r="I572" s="63"/>
      <c r="J572" s="63"/>
      <c r="K572" s="63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</row>
    <row r="573" customFormat="false" ht="12.75" hidden="false" customHeight="false" outlineLevel="0" collapsed="false">
      <c r="A573" s="68"/>
      <c r="B573" s="68"/>
      <c r="C573" s="68"/>
      <c r="D573" s="68"/>
      <c r="E573" s="68"/>
      <c r="F573" s="63"/>
      <c r="G573" s="63"/>
      <c r="H573" s="63"/>
      <c r="I573" s="63"/>
      <c r="J573" s="63"/>
      <c r="K573" s="63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</row>
    <row r="574" customFormat="false" ht="12.75" hidden="false" customHeight="false" outlineLevel="0" collapsed="false">
      <c r="A574" s="68"/>
      <c r="B574" s="68"/>
      <c r="C574" s="68"/>
      <c r="D574" s="68"/>
      <c r="E574" s="68"/>
      <c r="F574" s="63"/>
      <c r="G574" s="63"/>
      <c r="H574" s="63"/>
      <c r="I574" s="63"/>
      <c r="J574" s="63"/>
      <c r="K574" s="63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</row>
    <row r="575" customFormat="false" ht="12.75" hidden="false" customHeight="false" outlineLevel="0" collapsed="false">
      <c r="A575" s="68"/>
      <c r="B575" s="68"/>
      <c r="C575" s="68"/>
      <c r="D575" s="68"/>
      <c r="E575" s="68"/>
      <c r="F575" s="63"/>
      <c r="G575" s="63"/>
      <c r="H575" s="63"/>
      <c r="I575" s="63"/>
      <c r="J575" s="63"/>
      <c r="K575" s="63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</row>
    <row r="576" customFormat="false" ht="12.75" hidden="false" customHeight="false" outlineLevel="0" collapsed="false">
      <c r="A576" s="68"/>
      <c r="B576" s="68"/>
      <c r="C576" s="68"/>
      <c r="D576" s="68"/>
      <c r="E576" s="68"/>
      <c r="F576" s="63"/>
      <c r="G576" s="63"/>
      <c r="H576" s="63"/>
      <c r="I576" s="63"/>
      <c r="J576" s="63"/>
      <c r="K576" s="63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</row>
    <row r="577" customFormat="false" ht="12.75" hidden="false" customHeight="false" outlineLevel="0" collapsed="false">
      <c r="A577" s="68"/>
      <c r="B577" s="68"/>
      <c r="C577" s="68"/>
      <c r="D577" s="68"/>
      <c r="E577" s="68"/>
      <c r="F577" s="63"/>
      <c r="G577" s="63"/>
      <c r="H577" s="63"/>
      <c r="I577" s="63"/>
      <c r="J577" s="63"/>
      <c r="K577" s="63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</row>
    <row r="578" customFormat="false" ht="12.75" hidden="false" customHeight="false" outlineLevel="0" collapsed="false">
      <c r="A578" s="68"/>
      <c r="B578" s="68"/>
      <c r="C578" s="68"/>
      <c r="D578" s="68"/>
      <c r="E578" s="68"/>
      <c r="F578" s="63"/>
      <c r="G578" s="63"/>
      <c r="H578" s="63"/>
      <c r="I578" s="63"/>
      <c r="J578" s="63"/>
      <c r="K578" s="63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  <c r="AB578" s="68"/>
      <c r="AC578" s="68"/>
      <c r="AD578" s="68"/>
      <c r="AE578" s="68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</row>
    <row r="579" customFormat="false" ht="12.75" hidden="false" customHeight="false" outlineLevel="0" collapsed="false">
      <c r="A579" s="68"/>
      <c r="B579" s="68"/>
      <c r="C579" s="68"/>
      <c r="D579" s="68"/>
      <c r="E579" s="68"/>
      <c r="F579" s="63"/>
      <c r="G579" s="63"/>
      <c r="H579" s="63"/>
      <c r="I579" s="63"/>
      <c r="J579" s="63"/>
      <c r="K579" s="63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</row>
    <row r="580" customFormat="false" ht="12.75" hidden="false" customHeight="false" outlineLevel="0" collapsed="false">
      <c r="A580" s="68"/>
      <c r="B580" s="68"/>
      <c r="C580" s="68"/>
      <c r="D580" s="68"/>
      <c r="E580" s="68"/>
      <c r="F580" s="63"/>
      <c r="G580" s="63"/>
      <c r="H580" s="63"/>
      <c r="I580" s="63"/>
      <c r="J580" s="63"/>
      <c r="K580" s="63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  <c r="AB580" s="68"/>
      <c r="AC580" s="68"/>
      <c r="AD580" s="68"/>
      <c r="AE580" s="68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</row>
    <row r="581" customFormat="false" ht="12.75" hidden="false" customHeight="false" outlineLevel="0" collapsed="false">
      <c r="A581" s="68"/>
      <c r="B581" s="68"/>
      <c r="C581" s="68"/>
      <c r="D581" s="68"/>
      <c r="E581" s="68"/>
      <c r="F581" s="63"/>
      <c r="G581" s="63"/>
      <c r="H581" s="63"/>
      <c r="I581" s="63"/>
      <c r="J581" s="63"/>
      <c r="K581" s="63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  <c r="AB581" s="68"/>
      <c r="AC581" s="68"/>
      <c r="AD581" s="68"/>
      <c r="AE581" s="68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</row>
    <row r="582" customFormat="false" ht="12.75" hidden="false" customHeight="false" outlineLevel="0" collapsed="false">
      <c r="A582" s="68"/>
      <c r="B582" s="68"/>
      <c r="C582" s="68"/>
      <c r="D582" s="68"/>
      <c r="E582" s="68"/>
      <c r="F582" s="63"/>
      <c r="G582" s="63"/>
      <c r="H582" s="63"/>
      <c r="I582" s="63"/>
      <c r="J582" s="63"/>
      <c r="K582" s="63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  <c r="AB582" s="68"/>
      <c r="AC582" s="68"/>
      <c r="AD582" s="68"/>
      <c r="AE582" s="68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</row>
    <row r="583" customFormat="false" ht="12.75" hidden="false" customHeight="false" outlineLevel="0" collapsed="false">
      <c r="A583" s="68"/>
      <c r="B583" s="68"/>
      <c r="C583" s="68"/>
      <c r="D583" s="68"/>
      <c r="E583" s="68"/>
      <c r="F583" s="63"/>
      <c r="G583" s="63"/>
      <c r="H583" s="63"/>
      <c r="I583" s="63"/>
      <c r="J583" s="63"/>
      <c r="K583" s="63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</row>
    <row r="584" customFormat="false" ht="12.75" hidden="false" customHeight="false" outlineLevel="0" collapsed="false">
      <c r="A584" s="68"/>
      <c r="B584" s="68"/>
      <c r="C584" s="68"/>
      <c r="D584" s="68"/>
      <c r="E584" s="68"/>
      <c r="F584" s="63"/>
      <c r="G584" s="63"/>
      <c r="H584" s="63"/>
      <c r="I584" s="63"/>
      <c r="J584" s="63"/>
      <c r="K584" s="63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  <c r="AB584" s="68"/>
      <c r="AC584" s="68"/>
      <c r="AD584" s="68"/>
      <c r="AE584" s="68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</row>
    <row r="585" customFormat="false" ht="12.75" hidden="false" customHeight="false" outlineLevel="0" collapsed="false">
      <c r="A585" s="68"/>
      <c r="B585" s="68"/>
      <c r="C585" s="68"/>
      <c r="D585" s="68"/>
      <c r="E585" s="68"/>
      <c r="F585" s="63"/>
      <c r="G585" s="63"/>
      <c r="H585" s="63"/>
      <c r="I585" s="63"/>
      <c r="J585" s="63"/>
      <c r="K585" s="63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</row>
    <row r="586" customFormat="false" ht="12.75" hidden="false" customHeight="false" outlineLevel="0" collapsed="false">
      <c r="A586" s="68"/>
      <c r="B586" s="68"/>
      <c r="C586" s="68"/>
      <c r="D586" s="68"/>
      <c r="E586" s="68"/>
      <c r="F586" s="63"/>
      <c r="G586" s="63"/>
      <c r="H586" s="63"/>
      <c r="I586" s="63"/>
      <c r="J586" s="63"/>
      <c r="K586" s="63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  <c r="AB586" s="68"/>
      <c r="AC586" s="68"/>
      <c r="AD586" s="68"/>
      <c r="AE586" s="68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</row>
    <row r="587" customFormat="false" ht="12.75" hidden="false" customHeight="false" outlineLevel="0" collapsed="false">
      <c r="A587" s="68"/>
      <c r="B587" s="68"/>
      <c r="C587" s="68"/>
      <c r="D587" s="68"/>
      <c r="E587" s="68"/>
      <c r="F587" s="63"/>
      <c r="G587" s="63"/>
      <c r="H587" s="63"/>
      <c r="I587" s="63"/>
      <c r="J587" s="63"/>
      <c r="K587" s="63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</row>
    <row r="588" customFormat="false" ht="12.75" hidden="false" customHeight="false" outlineLevel="0" collapsed="false">
      <c r="A588" s="68"/>
      <c r="B588" s="68"/>
      <c r="C588" s="68"/>
      <c r="D588" s="68"/>
      <c r="E588" s="68"/>
      <c r="F588" s="63"/>
      <c r="G588" s="63"/>
      <c r="H588" s="63"/>
      <c r="I588" s="63"/>
      <c r="J588" s="63"/>
      <c r="K588" s="63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</row>
    <row r="589" customFormat="false" ht="12.75" hidden="false" customHeight="false" outlineLevel="0" collapsed="false">
      <c r="A589" s="68"/>
      <c r="B589" s="68"/>
      <c r="C589" s="68"/>
      <c r="D589" s="68"/>
      <c r="E589" s="68"/>
      <c r="F589" s="63"/>
      <c r="G589" s="63"/>
      <c r="H589" s="63"/>
      <c r="I589" s="63"/>
      <c r="J589" s="63"/>
      <c r="K589" s="63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  <c r="AB589" s="68"/>
      <c r="AC589" s="68"/>
      <c r="AD589" s="68"/>
      <c r="AE589" s="68"/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</row>
    <row r="590" customFormat="false" ht="12.75" hidden="false" customHeight="false" outlineLevel="0" collapsed="false">
      <c r="A590" s="68"/>
      <c r="B590" s="68"/>
      <c r="C590" s="68"/>
      <c r="D590" s="68"/>
      <c r="E590" s="68"/>
      <c r="F590" s="63"/>
      <c r="G590" s="63"/>
      <c r="H590" s="63"/>
      <c r="I590" s="63"/>
      <c r="J590" s="63"/>
      <c r="K590" s="63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  <c r="AB590" s="68"/>
      <c r="AC590" s="68"/>
      <c r="AD590" s="68"/>
      <c r="AE590" s="68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</row>
    <row r="591" customFormat="false" ht="12.75" hidden="false" customHeight="false" outlineLevel="0" collapsed="false">
      <c r="A591" s="68"/>
      <c r="B591" s="68"/>
      <c r="C591" s="68"/>
      <c r="D591" s="68"/>
      <c r="E591" s="68"/>
      <c r="F591" s="63"/>
      <c r="G591" s="63"/>
      <c r="H591" s="63"/>
      <c r="I591" s="63"/>
      <c r="J591" s="63"/>
      <c r="K591" s="63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</row>
    <row r="592" customFormat="false" ht="12.75" hidden="false" customHeight="false" outlineLevel="0" collapsed="false">
      <c r="A592" s="68"/>
      <c r="B592" s="68"/>
      <c r="C592" s="68"/>
      <c r="D592" s="68"/>
      <c r="E592" s="68"/>
      <c r="F592" s="63"/>
      <c r="G592" s="63"/>
      <c r="H592" s="63"/>
      <c r="I592" s="63"/>
      <c r="J592" s="63"/>
      <c r="K592" s="63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  <c r="AB592" s="68"/>
      <c r="AC592" s="68"/>
      <c r="AD592" s="68"/>
      <c r="AE592" s="68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</row>
    <row r="593" customFormat="false" ht="12.75" hidden="false" customHeight="false" outlineLevel="0" collapsed="false">
      <c r="A593" s="68"/>
      <c r="B593" s="68"/>
      <c r="C593" s="68"/>
      <c r="D593" s="68"/>
      <c r="E593" s="68"/>
      <c r="F593" s="63"/>
      <c r="G593" s="63"/>
      <c r="H593" s="63"/>
      <c r="I593" s="63"/>
      <c r="J593" s="63"/>
      <c r="K593" s="63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</row>
    <row r="594" customFormat="false" ht="12.75" hidden="false" customHeight="false" outlineLevel="0" collapsed="false">
      <c r="A594" s="68"/>
      <c r="B594" s="68"/>
      <c r="C594" s="68"/>
      <c r="D594" s="68"/>
      <c r="E594" s="68"/>
      <c r="F594" s="63"/>
      <c r="G594" s="63"/>
      <c r="H594" s="63"/>
      <c r="I594" s="63"/>
      <c r="J594" s="63"/>
      <c r="K594" s="63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  <c r="AB594" s="68"/>
      <c r="AC594" s="68"/>
      <c r="AD594" s="68"/>
      <c r="AE594" s="68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</row>
    <row r="595" customFormat="false" ht="12.75" hidden="false" customHeight="false" outlineLevel="0" collapsed="false">
      <c r="A595" s="68"/>
      <c r="B595" s="68"/>
      <c r="C595" s="68"/>
      <c r="D595" s="68"/>
      <c r="E595" s="68"/>
      <c r="F595" s="63"/>
      <c r="G595" s="63"/>
      <c r="H595" s="63"/>
      <c r="I595" s="63"/>
      <c r="J595" s="63"/>
      <c r="K595" s="63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</row>
    <row r="596" customFormat="false" ht="12.75" hidden="false" customHeight="false" outlineLevel="0" collapsed="false">
      <c r="A596" s="68"/>
      <c r="B596" s="68"/>
      <c r="C596" s="68"/>
      <c r="D596" s="68"/>
      <c r="E596" s="68"/>
      <c r="F596" s="63"/>
      <c r="G596" s="63"/>
      <c r="H596" s="63"/>
      <c r="I596" s="63"/>
      <c r="J596" s="63"/>
      <c r="K596" s="63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  <c r="AB596" s="68"/>
      <c r="AC596" s="68"/>
      <c r="AD596" s="68"/>
      <c r="AE596" s="68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</row>
    <row r="597" customFormat="false" ht="12.75" hidden="false" customHeight="false" outlineLevel="0" collapsed="false">
      <c r="A597" s="68"/>
      <c r="B597" s="68"/>
      <c r="C597" s="68"/>
      <c r="D597" s="68"/>
      <c r="E597" s="68"/>
      <c r="F597" s="63"/>
      <c r="G597" s="63"/>
      <c r="H597" s="63"/>
      <c r="I597" s="63"/>
      <c r="J597" s="63"/>
      <c r="K597" s="63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  <c r="AB597" s="68"/>
      <c r="AC597" s="68"/>
      <c r="AD597" s="68"/>
      <c r="AE597" s="68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</row>
    <row r="598" customFormat="false" ht="12.75" hidden="false" customHeight="false" outlineLevel="0" collapsed="false">
      <c r="A598" s="68"/>
      <c r="B598" s="68"/>
      <c r="C598" s="68"/>
      <c r="D598" s="68"/>
      <c r="E598" s="68"/>
      <c r="F598" s="63"/>
      <c r="G598" s="63"/>
      <c r="H598" s="63"/>
      <c r="I598" s="63"/>
      <c r="J598" s="63"/>
      <c r="K598" s="63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  <c r="AB598" s="68"/>
      <c r="AC598" s="68"/>
      <c r="AD598" s="68"/>
      <c r="AE598" s="68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</row>
    <row r="599" customFormat="false" ht="12.75" hidden="false" customHeight="false" outlineLevel="0" collapsed="false">
      <c r="A599" s="68"/>
      <c r="B599" s="68"/>
      <c r="C599" s="68"/>
      <c r="D599" s="68"/>
      <c r="E599" s="68"/>
      <c r="F599" s="63"/>
      <c r="G599" s="63"/>
      <c r="H599" s="63"/>
      <c r="I599" s="63"/>
      <c r="J599" s="63"/>
      <c r="K599" s="63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</row>
    <row r="600" customFormat="false" ht="12.75" hidden="false" customHeight="false" outlineLevel="0" collapsed="false">
      <c r="A600" s="68"/>
      <c r="B600" s="68"/>
      <c r="C600" s="68"/>
      <c r="D600" s="68"/>
      <c r="E600" s="68"/>
      <c r="F600" s="63"/>
      <c r="G600" s="63"/>
      <c r="H600" s="63"/>
      <c r="I600" s="63"/>
      <c r="J600" s="63"/>
      <c r="K600" s="63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</row>
    <row r="601" customFormat="false" ht="12.75" hidden="false" customHeight="false" outlineLevel="0" collapsed="false">
      <c r="A601" s="68"/>
      <c r="B601" s="68"/>
      <c r="C601" s="68"/>
      <c r="D601" s="68"/>
      <c r="E601" s="68"/>
      <c r="F601" s="63"/>
      <c r="G601" s="63"/>
      <c r="H601" s="63"/>
      <c r="I601" s="63"/>
      <c r="J601" s="63"/>
      <c r="K601" s="63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</row>
    <row r="602" customFormat="false" ht="12.75" hidden="false" customHeight="false" outlineLevel="0" collapsed="false">
      <c r="A602" s="68"/>
      <c r="B602" s="68"/>
      <c r="C602" s="68"/>
      <c r="D602" s="68"/>
      <c r="E602" s="68"/>
      <c r="F602" s="63"/>
      <c r="G602" s="63"/>
      <c r="H602" s="63"/>
      <c r="I602" s="63"/>
      <c r="J602" s="63"/>
      <c r="K602" s="63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</row>
    <row r="603" customFormat="false" ht="12.75" hidden="false" customHeight="false" outlineLevel="0" collapsed="false">
      <c r="A603" s="68"/>
      <c r="B603" s="68"/>
      <c r="C603" s="68"/>
      <c r="D603" s="68"/>
      <c r="E603" s="68"/>
      <c r="F603" s="63"/>
      <c r="G603" s="63"/>
      <c r="H603" s="63"/>
      <c r="I603" s="63"/>
      <c r="J603" s="63"/>
      <c r="K603" s="63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</row>
    <row r="604" customFormat="false" ht="12.75" hidden="false" customHeight="false" outlineLevel="0" collapsed="false">
      <c r="A604" s="68"/>
      <c r="B604" s="68"/>
      <c r="C604" s="68"/>
      <c r="D604" s="68"/>
      <c r="E604" s="68"/>
      <c r="F604" s="63"/>
      <c r="G604" s="63"/>
      <c r="H604" s="63"/>
      <c r="I604" s="63"/>
      <c r="J604" s="63"/>
      <c r="K604" s="63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  <c r="AB604" s="68"/>
      <c r="AC604" s="68"/>
      <c r="AD604" s="68"/>
      <c r="AE604" s="68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</row>
    <row r="605" customFormat="false" ht="12.75" hidden="false" customHeight="false" outlineLevel="0" collapsed="false">
      <c r="A605" s="68"/>
      <c r="B605" s="68"/>
      <c r="C605" s="68"/>
      <c r="D605" s="68"/>
      <c r="E605" s="68"/>
      <c r="F605" s="63"/>
      <c r="G605" s="63"/>
      <c r="H605" s="63"/>
      <c r="I605" s="63"/>
      <c r="J605" s="63"/>
      <c r="K605" s="63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</row>
    <row r="606" customFormat="false" ht="12.75" hidden="false" customHeight="false" outlineLevel="0" collapsed="false">
      <c r="A606" s="68"/>
      <c r="B606" s="68"/>
      <c r="C606" s="68"/>
      <c r="D606" s="68"/>
      <c r="E606" s="68"/>
      <c r="F606" s="63"/>
      <c r="G606" s="63"/>
      <c r="H606" s="63"/>
      <c r="I606" s="63"/>
      <c r="J606" s="63"/>
      <c r="K606" s="63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</row>
    <row r="607" customFormat="false" ht="12.75" hidden="false" customHeight="false" outlineLevel="0" collapsed="false">
      <c r="A607" s="68"/>
      <c r="B607" s="68"/>
      <c r="C607" s="68"/>
      <c r="D607" s="68"/>
      <c r="E607" s="68"/>
      <c r="F607" s="63"/>
      <c r="G607" s="63"/>
      <c r="H607" s="63"/>
      <c r="I607" s="63"/>
      <c r="J607" s="63"/>
      <c r="K607" s="63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</row>
    <row r="608" customFormat="false" ht="12.75" hidden="false" customHeight="false" outlineLevel="0" collapsed="false">
      <c r="A608" s="68"/>
      <c r="B608" s="68"/>
      <c r="C608" s="68"/>
      <c r="D608" s="68"/>
      <c r="E608" s="68"/>
      <c r="F608" s="63"/>
      <c r="G608" s="63"/>
      <c r="H608" s="63"/>
      <c r="I608" s="63"/>
      <c r="J608" s="63"/>
      <c r="K608" s="63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  <c r="AB608" s="68"/>
      <c r="AC608" s="68"/>
      <c r="AD608" s="68"/>
      <c r="AE608" s="68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</row>
    <row r="609" customFormat="false" ht="12.75" hidden="false" customHeight="false" outlineLevel="0" collapsed="false">
      <c r="A609" s="68"/>
      <c r="B609" s="68"/>
      <c r="C609" s="68"/>
      <c r="D609" s="68"/>
      <c r="E609" s="68"/>
      <c r="F609" s="63"/>
      <c r="G609" s="63"/>
      <c r="H609" s="63"/>
      <c r="I609" s="63"/>
      <c r="J609" s="63"/>
      <c r="K609" s="63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</row>
    <row r="610" customFormat="false" ht="12.75" hidden="false" customHeight="false" outlineLevel="0" collapsed="false">
      <c r="A610" s="68"/>
      <c r="B610" s="68"/>
      <c r="C610" s="68"/>
      <c r="D610" s="68"/>
      <c r="E610" s="68"/>
      <c r="F610" s="63"/>
      <c r="G610" s="63"/>
      <c r="H610" s="63"/>
      <c r="I610" s="63"/>
      <c r="J610" s="63"/>
      <c r="K610" s="63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</row>
    <row r="611" customFormat="false" ht="12.75" hidden="false" customHeight="false" outlineLevel="0" collapsed="false">
      <c r="A611" s="68"/>
      <c r="B611" s="68"/>
      <c r="C611" s="68"/>
      <c r="D611" s="68"/>
      <c r="E611" s="68"/>
      <c r="F611" s="63"/>
      <c r="G611" s="63"/>
      <c r="H611" s="63"/>
      <c r="I611" s="63"/>
      <c r="J611" s="63"/>
      <c r="K611" s="63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</row>
    <row r="612" customFormat="false" ht="12.75" hidden="false" customHeight="false" outlineLevel="0" collapsed="false">
      <c r="A612" s="68"/>
      <c r="B612" s="68"/>
      <c r="C612" s="68"/>
      <c r="D612" s="68"/>
      <c r="E612" s="68"/>
      <c r="F612" s="63"/>
      <c r="G612" s="63"/>
      <c r="H612" s="63"/>
      <c r="I612" s="63"/>
      <c r="J612" s="63"/>
      <c r="K612" s="63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</row>
    <row r="613" customFormat="false" ht="12.75" hidden="false" customHeight="false" outlineLevel="0" collapsed="false">
      <c r="A613" s="68"/>
      <c r="B613" s="68"/>
      <c r="C613" s="68"/>
      <c r="D613" s="68"/>
      <c r="E613" s="68"/>
      <c r="F613" s="63"/>
      <c r="G613" s="63"/>
      <c r="H613" s="63"/>
      <c r="I613" s="63"/>
      <c r="J613" s="63"/>
      <c r="K613" s="63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</row>
    <row r="614" customFormat="false" ht="12.75" hidden="false" customHeight="false" outlineLevel="0" collapsed="false">
      <c r="A614" s="68"/>
      <c r="B614" s="68"/>
      <c r="C614" s="68"/>
      <c r="D614" s="68"/>
      <c r="E614" s="68"/>
      <c r="F614" s="63"/>
      <c r="G614" s="63"/>
      <c r="H614" s="63"/>
      <c r="I614" s="63"/>
      <c r="J614" s="63"/>
      <c r="K614" s="63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</row>
    <row r="615" customFormat="false" ht="12.75" hidden="false" customHeight="false" outlineLevel="0" collapsed="false">
      <c r="A615" s="68"/>
      <c r="B615" s="68"/>
      <c r="C615" s="68"/>
      <c r="D615" s="68"/>
      <c r="E615" s="68"/>
      <c r="F615" s="63"/>
      <c r="G615" s="63"/>
      <c r="H615" s="63"/>
      <c r="I615" s="63"/>
      <c r="J615" s="63"/>
      <c r="K615" s="63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</row>
    <row r="616" customFormat="false" ht="12.75" hidden="false" customHeight="false" outlineLevel="0" collapsed="false">
      <c r="A616" s="68"/>
      <c r="B616" s="68"/>
      <c r="C616" s="68"/>
      <c r="D616" s="68"/>
      <c r="E616" s="68"/>
      <c r="F616" s="63"/>
      <c r="G616" s="63"/>
      <c r="H616" s="63"/>
      <c r="I616" s="63"/>
      <c r="J616" s="63"/>
      <c r="K616" s="63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</row>
    <row r="617" customFormat="false" ht="12.75" hidden="false" customHeight="false" outlineLevel="0" collapsed="false">
      <c r="A617" s="68"/>
      <c r="B617" s="68"/>
      <c r="C617" s="68"/>
      <c r="D617" s="68"/>
      <c r="E617" s="68"/>
      <c r="F617" s="63"/>
      <c r="G617" s="63"/>
      <c r="H617" s="63"/>
      <c r="I617" s="63"/>
      <c r="J617" s="63"/>
      <c r="K617" s="63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</row>
    <row r="618" customFormat="false" ht="12.75" hidden="false" customHeight="false" outlineLevel="0" collapsed="false">
      <c r="A618" s="68"/>
      <c r="B618" s="68"/>
      <c r="C618" s="68"/>
      <c r="D618" s="68"/>
      <c r="E618" s="68"/>
      <c r="F618" s="63"/>
      <c r="G618" s="63"/>
      <c r="H618" s="63"/>
      <c r="I618" s="63"/>
      <c r="J618" s="63"/>
      <c r="K618" s="63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</row>
    <row r="619" customFormat="false" ht="12.75" hidden="false" customHeight="false" outlineLevel="0" collapsed="false">
      <c r="A619" s="68"/>
      <c r="B619" s="68"/>
      <c r="C619" s="68"/>
      <c r="D619" s="68"/>
      <c r="E619" s="68"/>
      <c r="F619" s="63"/>
      <c r="G619" s="63"/>
      <c r="H619" s="63"/>
      <c r="I619" s="63"/>
      <c r="J619" s="63"/>
      <c r="K619" s="63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</row>
    <row r="620" customFormat="false" ht="12.75" hidden="false" customHeight="false" outlineLevel="0" collapsed="false">
      <c r="A620" s="68"/>
      <c r="B620" s="68"/>
      <c r="C620" s="68"/>
      <c r="D620" s="68"/>
      <c r="E620" s="68"/>
      <c r="F620" s="63"/>
      <c r="G620" s="63"/>
      <c r="H620" s="63"/>
      <c r="I620" s="63"/>
      <c r="J620" s="63"/>
      <c r="K620" s="63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</row>
    <row r="621" customFormat="false" ht="12.75" hidden="false" customHeight="false" outlineLevel="0" collapsed="false">
      <c r="A621" s="68"/>
      <c r="B621" s="68"/>
      <c r="C621" s="68"/>
      <c r="D621" s="68"/>
      <c r="E621" s="68"/>
      <c r="F621" s="63"/>
      <c r="G621" s="63"/>
      <c r="H621" s="63"/>
      <c r="I621" s="63"/>
      <c r="J621" s="63"/>
      <c r="K621" s="63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</row>
    <row r="622" customFormat="false" ht="12.75" hidden="false" customHeight="false" outlineLevel="0" collapsed="false">
      <c r="A622" s="68"/>
      <c r="B622" s="68"/>
      <c r="C622" s="68"/>
      <c r="D622" s="68"/>
      <c r="E622" s="68"/>
      <c r="F622" s="63"/>
      <c r="G622" s="63"/>
      <c r="H622" s="63"/>
      <c r="I622" s="63"/>
      <c r="J622" s="63"/>
      <c r="K622" s="63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</row>
    <row r="623" customFormat="false" ht="12.75" hidden="false" customHeight="false" outlineLevel="0" collapsed="false">
      <c r="A623" s="68"/>
      <c r="B623" s="68"/>
      <c r="C623" s="68"/>
      <c r="D623" s="68"/>
      <c r="E623" s="68"/>
      <c r="F623" s="63"/>
      <c r="G623" s="63"/>
      <c r="H623" s="63"/>
      <c r="I623" s="63"/>
      <c r="J623" s="63"/>
      <c r="K623" s="63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  <c r="AB623" s="68"/>
      <c r="AC623" s="68"/>
      <c r="AD623" s="68"/>
      <c r="AE623" s="68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</row>
    <row r="624" customFormat="false" ht="12.75" hidden="false" customHeight="false" outlineLevel="0" collapsed="false">
      <c r="A624" s="68"/>
      <c r="B624" s="68"/>
      <c r="C624" s="68"/>
      <c r="D624" s="68"/>
      <c r="E624" s="68"/>
      <c r="F624" s="63"/>
      <c r="G624" s="63"/>
      <c r="H624" s="63"/>
      <c r="I624" s="63"/>
      <c r="J624" s="63"/>
      <c r="K624" s="63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</row>
    <row r="625" customFormat="false" ht="12.75" hidden="false" customHeight="false" outlineLevel="0" collapsed="false">
      <c r="A625" s="68"/>
      <c r="B625" s="68"/>
      <c r="C625" s="68"/>
      <c r="D625" s="68"/>
      <c r="E625" s="68"/>
      <c r="F625" s="63"/>
      <c r="G625" s="63"/>
      <c r="H625" s="63"/>
      <c r="I625" s="63"/>
      <c r="J625" s="63"/>
      <c r="K625" s="63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  <c r="AB625" s="68"/>
      <c r="AC625" s="68"/>
      <c r="AD625" s="68"/>
      <c r="AE625" s="68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</row>
    <row r="626" customFormat="false" ht="12.75" hidden="false" customHeight="false" outlineLevel="0" collapsed="false">
      <c r="A626" s="68"/>
      <c r="B626" s="68"/>
      <c r="C626" s="68"/>
      <c r="D626" s="68"/>
      <c r="E626" s="68"/>
      <c r="F626" s="63"/>
      <c r="G626" s="63"/>
      <c r="H626" s="63"/>
      <c r="I626" s="63"/>
      <c r="J626" s="63"/>
      <c r="K626" s="63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  <c r="AB626" s="68"/>
      <c r="AC626" s="68"/>
      <c r="AD626" s="68"/>
      <c r="AE626" s="68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</row>
    <row r="627" customFormat="false" ht="12.75" hidden="false" customHeight="false" outlineLevel="0" collapsed="false">
      <c r="A627" s="68"/>
      <c r="B627" s="68"/>
      <c r="C627" s="68"/>
      <c r="D627" s="68"/>
      <c r="E627" s="68"/>
      <c r="F627" s="63"/>
      <c r="G627" s="63"/>
      <c r="H627" s="63"/>
      <c r="I627" s="63"/>
      <c r="J627" s="63"/>
      <c r="K627" s="63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  <c r="AB627" s="68"/>
      <c r="AC627" s="68"/>
      <c r="AD627" s="68"/>
      <c r="AE627" s="68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</row>
    <row r="628" customFormat="false" ht="12.75" hidden="false" customHeight="false" outlineLevel="0" collapsed="false">
      <c r="A628" s="68"/>
      <c r="B628" s="68"/>
      <c r="C628" s="68"/>
      <c r="D628" s="68"/>
      <c r="E628" s="68"/>
      <c r="F628" s="63"/>
      <c r="G628" s="63"/>
      <c r="H628" s="63"/>
      <c r="I628" s="63"/>
      <c r="J628" s="63"/>
      <c r="K628" s="63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</row>
    <row r="629" customFormat="false" ht="12.75" hidden="false" customHeight="false" outlineLevel="0" collapsed="false">
      <c r="A629" s="68"/>
      <c r="B629" s="68"/>
      <c r="C629" s="68"/>
      <c r="D629" s="68"/>
      <c r="E629" s="68"/>
      <c r="F629" s="63"/>
      <c r="G629" s="63"/>
      <c r="H629" s="63"/>
      <c r="I629" s="63"/>
      <c r="J629" s="63"/>
      <c r="K629" s="63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</row>
    <row r="630" customFormat="false" ht="12.75" hidden="false" customHeight="false" outlineLevel="0" collapsed="false">
      <c r="A630" s="68"/>
      <c r="B630" s="68"/>
      <c r="C630" s="68"/>
      <c r="D630" s="68"/>
      <c r="E630" s="68"/>
      <c r="F630" s="63"/>
      <c r="G630" s="63"/>
      <c r="H630" s="63"/>
      <c r="I630" s="63"/>
      <c r="J630" s="63"/>
      <c r="K630" s="63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</row>
    <row r="631" customFormat="false" ht="12.75" hidden="false" customHeight="false" outlineLevel="0" collapsed="false">
      <c r="A631" s="68"/>
      <c r="B631" s="68"/>
      <c r="C631" s="68"/>
      <c r="D631" s="68"/>
      <c r="E631" s="68"/>
      <c r="F631" s="63"/>
      <c r="G631" s="63"/>
      <c r="H631" s="63"/>
      <c r="I631" s="63"/>
      <c r="J631" s="63"/>
      <c r="K631" s="63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</row>
    <row r="632" customFormat="false" ht="12.75" hidden="false" customHeight="false" outlineLevel="0" collapsed="false">
      <c r="A632" s="68"/>
      <c r="B632" s="68"/>
      <c r="C632" s="68"/>
      <c r="D632" s="68"/>
      <c r="E632" s="68"/>
      <c r="F632" s="63"/>
      <c r="G632" s="63"/>
      <c r="H632" s="63"/>
      <c r="I632" s="63"/>
      <c r="J632" s="63"/>
      <c r="K632" s="63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  <c r="AB632" s="68"/>
      <c r="AC632" s="68"/>
      <c r="AD632" s="68"/>
      <c r="AE632" s="68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</row>
    <row r="633" customFormat="false" ht="12.75" hidden="false" customHeight="false" outlineLevel="0" collapsed="false">
      <c r="A633" s="68"/>
      <c r="B633" s="68"/>
      <c r="C633" s="68"/>
      <c r="D633" s="68"/>
      <c r="E633" s="68"/>
      <c r="F633" s="63"/>
      <c r="G633" s="63"/>
      <c r="H633" s="63"/>
      <c r="I633" s="63"/>
      <c r="J633" s="63"/>
      <c r="K633" s="63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</row>
    <row r="634" customFormat="false" ht="12.75" hidden="false" customHeight="false" outlineLevel="0" collapsed="false">
      <c r="A634" s="68"/>
      <c r="B634" s="68"/>
      <c r="C634" s="68"/>
      <c r="D634" s="68"/>
      <c r="E634" s="68"/>
      <c r="F634" s="63"/>
      <c r="G634" s="63"/>
      <c r="H634" s="63"/>
      <c r="I634" s="63"/>
      <c r="J634" s="63"/>
      <c r="K634" s="63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</row>
    <row r="635" customFormat="false" ht="12.75" hidden="false" customHeight="false" outlineLevel="0" collapsed="false">
      <c r="A635" s="68"/>
      <c r="B635" s="68"/>
      <c r="C635" s="68"/>
      <c r="D635" s="68"/>
      <c r="E635" s="68"/>
      <c r="F635" s="63"/>
      <c r="G635" s="63"/>
      <c r="H635" s="63"/>
      <c r="I635" s="63"/>
      <c r="J635" s="63"/>
      <c r="K635" s="63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</row>
    <row r="636" customFormat="false" ht="12.75" hidden="false" customHeight="false" outlineLevel="0" collapsed="false">
      <c r="A636" s="68"/>
      <c r="B636" s="68"/>
      <c r="C636" s="68"/>
      <c r="D636" s="68"/>
      <c r="E636" s="68"/>
      <c r="F636" s="63"/>
      <c r="G636" s="63"/>
      <c r="H636" s="63"/>
      <c r="I636" s="63"/>
      <c r="J636" s="63"/>
      <c r="K636" s="63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  <c r="AB636" s="68"/>
      <c r="AC636" s="68"/>
      <c r="AD636" s="68"/>
      <c r="AE636" s="68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</row>
    <row r="637" customFormat="false" ht="12.75" hidden="false" customHeight="false" outlineLevel="0" collapsed="false">
      <c r="A637" s="68"/>
      <c r="B637" s="68"/>
      <c r="C637" s="68"/>
      <c r="D637" s="68"/>
      <c r="E637" s="68"/>
      <c r="F637" s="63"/>
      <c r="G637" s="63"/>
      <c r="H637" s="63"/>
      <c r="I637" s="63"/>
      <c r="J637" s="63"/>
      <c r="K637" s="63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  <c r="AB637" s="68"/>
      <c r="AC637" s="68"/>
      <c r="AD637" s="68"/>
      <c r="AE637" s="68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</row>
    <row r="638" customFormat="false" ht="12.75" hidden="false" customHeight="false" outlineLevel="0" collapsed="false">
      <c r="A638" s="68"/>
      <c r="B638" s="68"/>
      <c r="C638" s="68"/>
      <c r="D638" s="68"/>
      <c r="E638" s="68"/>
      <c r="F638" s="63"/>
      <c r="G638" s="63"/>
      <c r="H638" s="63"/>
      <c r="I638" s="63"/>
      <c r="J638" s="63"/>
      <c r="K638" s="63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</row>
    <row r="639" customFormat="false" ht="12.75" hidden="false" customHeight="false" outlineLevel="0" collapsed="false">
      <c r="A639" s="68"/>
      <c r="B639" s="68"/>
      <c r="C639" s="68"/>
      <c r="D639" s="68"/>
      <c r="E639" s="68"/>
      <c r="F639" s="63"/>
      <c r="G639" s="63"/>
      <c r="H639" s="63"/>
      <c r="I639" s="63"/>
      <c r="J639" s="63"/>
      <c r="K639" s="63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  <c r="AB639" s="68"/>
      <c r="AC639" s="68"/>
      <c r="AD639" s="68"/>
      <c r="AE639" s="68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</row>
    <row r="640" customFormat="false" ht="12.75" hidden="false" customHeight="false" outlineLevel="0" collapsed="false">
      <c r="A640" s="68"/>
      <c r="B640" s="68"/>
      <c r="C640" s="68"/>
      <c r="D640" s="68"/>
      <c r="E640" s="68"/>
      <c r="F640" s="63"/>
      <c r="G640" s="63"/>
      <c r="H640" s="63"/>
      <c r="I640" s="63"/>
      <c r="J640" s="63"/>
      <c r="K640" s="63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  <c r="AB640" s="68"/>
      <c r="AC640" s="68"/>
      <c r="AD640" s="68"/>
      <c r="AE640" s="68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</row>
    <row r="641" customFormat="false" ht="12.75" hidden="false" customHeight="false" outlineLevel="0" collapsed="false">
      <c r="A641" s="68"/>
      <c r="B641" s="68"/>
      <c r="C641" s="68"/>
      <c r="D641" s="68"/>
      <c r="E641" s="68"/>
      <c r="F641" s="63"/>
      <c r="G641" s="63"/>
      <c r="H641" s="63"/>
      <c r="I641" s="63"/>
      <c r="J641" s="63"/>
      <c r="K641" s="63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  <c r="AB641" s="68"/>
      <c r="AC641" s="68"/>
      <c r="AD641" s="68"/>
      <c r="AE641" s="68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</row>
    <row r="642" customFormat="false" ht="12.75" hidden="false" customHeight="false" outlineLevel="0" collapsed="false">
      <c r="A642" s="68"/>
      <c r="B642" s="68"/>
      <c r="C642" s="68"/>
      <c r="D642" s="68"/>
      <c r="E642" s="68"/>
      <c r="F642" s="63"/>
      <c r="G642" s="63"/>
      <c r="H642" s="63"/>
      <c r="I642" s="63"/>
      <c r="J642" s="63"/>
      <c r="K642" s="63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</row>
    <row r="643" customFormat="false" ht="12.75" hidden="false" customHeight="false" outlineLevel="0" collapsed="false">
      <c r="A643" s="68"/>
      <c r="B643" s="68"/>
      <c r="C643" s="68"/>
      <c r="D643" s="68"/>
      <c r="E643" s="68"/>
      <c r="F643" s="63"/>
      <c r="G643" s="63"/>
      <c r="H643" s="63"/>
      <c r="I643" s="63"/>
      <c r="J643" s="63"/>
      <c r="K643" s="63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</row>
    <row r="644" customFormat="false" ht="12.75" hidden="false" customHeight="false" outlineLevel="0" collapsed="false">
      <c r="A644" s="68"/>
      <c r="B644" s="68"/>
      <c r="C644" s="68"/>
      <c r="D644" s="68"/>
      <c r="E644" s="68"/>
      <c r="F644" s="63"/>
      <c r="G644" s="63"/>
      <c r="H644" s="63"/>
      <c r="I644" s="63"/>
      <c r="J644" s="63"/>
      <c r="K644" s="63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</row>
    <row r="645" customFormat="false" ht="12.75" hidden="false" customHeight="false" outlineLevel="0" collapsed="false">
      <c r="A645" s="68"/>
      <c r="B645" s="68"/>
      <c r="C645" s="68"/>
      <c r="D645" s="68"/>
      <c r="E645" s="68"/>
      <c r="F645" s="63"/>
      <c r="G645" s="63"/>
      <c r="H645" s="63"/>
      <c r="I645" s="63"/>
      <c r="J645" s="63"/>
      <c r="K645" s="63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</row>
    <row r="646" customFormat="false" ht="12.75" hidden="false" customHeight="false" outlineLevel="0" collapsed="false">
      <c r="A646" s="68"/>
      <c r="B646" s="68"/>
      <c r="C646" s="68"/>
      <c r="D646" s="68"/>
      <c r="E646" s="68"/>
      <c r="F646" s="63"/>
      <c r="G646" s="63"/>
      <c r="H646" s="63"/>
      <c r="I646" s="63"/>
      <c r="J646" s="63"/>
      <c r="K646" s="63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</row>
    <row r="647" customFormat="false" ht="12.75" hidden="false" customHeight="false" outlineLevel="0" collapsed="false">
      <c r="A647" s="68"/>
      <c r="B647" s="68"/>
      <c r="C647" s="68"/>
      <c r="D647" s="68"/>
      <c r="E647" s="68"/>
      <c r="F647" s="63"/>
      <c r="G647" s="63"/>
      <c r="H647" s="63"/>
      <c r="I647" s="63"/>
      <c r="J647" s="63"/>
      <c r="K647" s="63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  <c r="AB647" s="68"/>
      <c r="AC647" s="68"/>
      <c r="AD647" s="68"/>
      <c r="AE647" s="68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</row>
    <row r="648" customFormat="false" ht="12.75" hidden="false" customHeight="false" outlineLevel="0" collapsed="false">
      <c r="A648" s="68"/>
      <c r="B648" s="68"/>
      <c r="C648" s="68"/>
      <c r="D648" s="68"/>
      <c r="E648" s="68"/>
      <c r="F648" s="63"/>
      <c r="G648" s="63"/>
      <c r="H648" s="63"/>
      <c r="I648" s="63"/>
      <c r="J648" s="63"/>
      <c r="K648" s="63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</row>
    <row r="649" customFormat="false" ht="12.75" hidden="false" customHeight="false" outlineLevel="0" collapsed="false">
      <c r="A649" s="68"/>
      <c r="B649" s="68"/>
      <c r="C649" s="68"/>
      <c r="D649" s="68"/>
      <c r="E649" s="68"/>
      <c r="F649" s="63"/>
      <c r="G649" s="63"/>
      <c r="H649" s="63"/>
      <c r="I649" s="63"/>
      <c r="J649" s="63"/>
      <c r="K649" s="63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</row>
    <row r="650" customFormat="false" ht="12.75" hidden="false" customHeight="false" outlineLevel="0" collapsed="false">
      <c r="A650" s="68"/>
      <c r="B650" s="68"/>
      <c r="C650" s="68"/>
      <c r="D650" s="68"/>
      <c r="E650" s="68"/>
      <c r="F650" s="63"/>
      <c r="G650" s="63"/>
      <c r="H650" s="63"/>
      <c r="I650" s="63"/>
      <c r="J650" s="63"/>
      <c r="K650" s="63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</row>
    <row r="651" customFormat="false" ht="12.75" hidden="false" customHeight="false" outlineLevel="0" collapsed="false">
      <c r="A651" s="68"/>
      <c r="B651" s="68"/>
      <c r="C651" s="68"/>
      <c r="D651" s="68"/>
      <c r="E651" s="68"/>
      <c r="F651" s="63"/>
      <c r="G651" s="63"/>
      <c r="H651" s="63"/>
      <c r="I651" s="63"/>
      <c r="J651" s="63"/>
      <c r="K651" s="63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</row>
    <row r="652" customFormat="false" ht="12.75" hidden="false" customHeight="false" outlineLevel="0" collapsed="false">
      <c r="A652" s="68"/>
      <c r="B652" s="68"/>
      <c r="C652" s="68"/>
      <c r="D652" s="68"/>
      <c r="E652" s="68"/>
      <c r="F652" s="63"/>
      <c r="G652" s="63"/>
      <c r="H652" s="63"/>
      <c r="I652" s="63"/>
      <c r="J652" s="63"/>
      <c r="K652" s="63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</row>
    <row r="653" customFormat="false" ht="12.75" hidden="false" customHeight="false" outlineLevel="0" collapsed="false">
      <c r="A653" s="68"/>
      <c r="B653" s="68"/>
      <c r="C653" s="68"/>
      <c r="D653" s="68"/>
      <c r="E653" s="68"/>
      <c r="F653" s="63"/>
      <c r="G653" s="63"/>
      <c r="H653" s="63"/>
      <c r="I653" s="63"/>
      <c r="J653" s="63"/>
      <c r="K653" s="63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  <c r="AB653" s="68"/>
      <c r="AC653" s="68"/>
      <c r="AD653" s="68"/>
      <c r="AE653" s="68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</row>
    <row r="654" customFormat="false" ht="12.75" hidden="false" customHeight="false" outlineLevel="0" collapsed="false">
      <c r="A654" s="68"/>
      <c r="B654" s="68"/>
      <c r="C654" s="68"/>
      <c r="D654" s="68"/>
      <c r="E654" s="68"/>
      <c r="F654" s="63"/>
      <c r="G654" s="63"/>
      <c r="H654" s="63"/>
      <c r="I654" s="63"/>
      <c r="J654" s="63"/>
      <c r="K654" s="63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</row>
    <row r="655" customFormat="false" ht="12.75" hidden="false" customHeight="false" outlineLevel="0" collapsed="false">
      <c r="A655" s="68"/>
      <c r="B655" s="68"/>
      <c r="C655" s="68"/>
      <c r="D655" s="68"/>
      <c r="E655" s="68"/>
      <c r="F655" s="63"/>
      <c r="G655" s="63"/>
      <c r="H655" s="63"/>
      <c r="I655" s="63"/>
      <c r="J655" s="63"/>
      <c r="K655" s="63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</row>
    <row r="656" customFormat="false" ht="12.75" hidden="false" customHeight="false" outlineLevel="0" collapsed="false">
      <c r="A656" s="68"/>
      <c r="B656" s="68"/>
      <c r="C656" s="68"/>
      <c r="D656" s="68"/>
      <c r="E656" s="68"/>
      <c r="F656" s="63"/>
      <c r="G656" s="63"/>
      <c r="H656" s="63"/>
      <c r="I656" s="63"/>
      <c r="J656" s="63"/>
      <c r="K656" s="63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</row>
    <row r="657" customFormat="false" ht="12.75" hidden="false" customHeight="false" outlineLevel="0" collapsed="false">
      <c r="A657" s="68"/>
      <c r="B657" s="68"/>
      <c r="C657" s="68"/>
      <c r="D657" s="68"/>
      <c r="E657" s="68"/>
      <c r="F657" s="63"/>
      <c r="G657" s="63"/>
      <c r="H657" s="63"/>
      <c r="I657" s="63"/>
      <c r="J657" s="63"/>
      <c r="K657" s="63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</row>
    <row r="658" customFormat="false" ht="12.75" hidden="false" customHeight="false" outlineLevel="0" collapsed="false">
      <c r="A658" s="68"/>
      <c r="B658" s="68"/>
      <c r="C658" s="68"/>
      <c r="D658" s="68"/>
      <c r="E658" s="68"/>
      <c r="F658" s="63"/>
      <c r="G658" s="63"/>
      <c r="H658" s="63"/>
      <c r="I658" s="63"/>
      <c r="J658" s="63"/>
      <c r="K658" s="63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</row>
    <row r="659" customFormat="false" ht="12.75" hidden="false" customHeight="false" outlineLevel="0" collapsed="false">
      <c r="A659" s="68"/>
      <c r="B659" s="68"/>
      <c r="C659" s="68"/>
      <c r="D659" s="68"/>
      <c r="E659" s="68"/>
      <c r="F659" s="63"/>
      <c r="G659" s="63"/>
      <c r="H659" s="63"/>
      <c r="I659" s="63"/>
      <c r="J659" s="63"/>
      <c r="K659" s="63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</row>
    <row r="660" customFormat="false" ht="12.75" hidden="false" customHeight="false" outlineLevel="0" collapsed="false">
      <c r="A660" s="68"/>
      <c r="B660" s="68"/>
      <c r="C660" s="68"/>
      <c r="D660" s="68"/>
      <c r="E660" s="68"/>
      <c r="F660" s="63"/>
      <c r="G660" s="63"/>
      <c r="H660" s="63"/>
      <c r="I660" s="63"/>
      <c r="J660" s="63"/>
      <c r="K660" s="63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  <c r="AB660" s="68"/>
      <c r="AC660" s="68"/>
      <c r="AD660" s="68"/>
      <c r="AE660" s="68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</row>
    <row r="661" customFormat="false" ht="12.75" hidden="false" customHeight="false" outlineLevel="0" collapsed="false">
      <c r="A661" s="68"/>
      <c r="B661" s="68"/>
      <c r="C661" s="68"/>
      <c r="D661" s="68"/>
      <c r="E661" s="68"/>
      <c r="F661" s="63"/>
      <c r="G661" s="63"/>
      <c r="H661" s="63"/>
      <c r="I661" s="63"/>
      <c r="J661" s="63"/>
      <c r="K661" s="63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  <c r="AB661" s="68"/>
      <c r="AC661" s="68"/>
      <c r="AD661" s="68"/>
      <c r="AE661" s="68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</row>
    <row r="662" customFormat="false" ht="12.75" hidden="false" customHeight="false" outlineLevel="0" collapsed="false">
      <c r="A662" s="68"/>
      <c r="B662" s="68"/>
      <c r="C662" s="68"/>
      <c r="D662" s="68"/>
      <c r="E662" s="68"/>
      <c r="F662" s="63"/>
      <c r="G662" s="63"/>
      <c r="H662" s="63"/>
      <c r="I662" s="63"/>
      <c r="J662" s="63"/>
      <c r="K662" s="63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</row>
    <row r="663" customFormat="false" ht="12.75" hidden="false" customHeight="false" outlineLevel="0" collapsed="false">
      <c r="A663" s="68"/>
      <c r="B663" s="68"/>
      <c r="C663" s="68"/>
      <c r="D663" s="68"/>
      <c r="E663" s="68"/>
      <c r="F663" s="63"/>
      <c r="G663" s="63"/>
      <c r="H663" s="63"/>
      <c r="I663" s="63"/>
      <c r="J663" s="63"/>
      <c r="K663" s="63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</row>
    <row r="664" customFormat="false" ht="12.75" hidden="false" customHeight="false" outlineLevel="0" collapsed="false">
      <c r="A664" s="68"/>
      <c r="B664" s="68"/>
      <c r="C664" s="68"/>
      <c r="D664" s="68"/>
      <c r="E664" s="68"/>
      <c r="F664" s="63"/>
      <c r="G664" s="63"/>
      <c r="H664" s="63"/>
      <c r="I664" s="63"/>
      <c r="J664" s="63"/>
      <c r="K664" s="63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</row>
    <row r="665" customFormat="false" ht="12.75" hidden="false" customHeight="false" outlineLevel="0" collapsed="false">
      <c r="A665" s="68"/>
      <c r="B665" s="68"/>
      <c r="C665" s="68"/>
      <c r="D665" s="68"/>
      <c r="E665" s="68"/>
      <c r="F665" s="63"/>
      <c r="G665" s="63"/>
      <c r="H665" s="63"/>
      <c r="I665" s="63"/>
      <c r="J665" s="63"/>
      <c r="K665" s="63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  <c r="AB665" s="68"/>
      <c r="AC665" s="68"/>
      <c r="AD665" s="68"/>
      <c r="AE665" s="68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</row>
    <row r="666" customFormat="false" ht="12.75" hidden="false" customHeight="false" outlineLevel="0" collapsed="false">
      <c r="A666" s="68"/>
      <c r="B666" s="68"/>
      <c r="C666" s="68"/>
      <c r="D666" s="68"/>
      <c r="E666" s="68"/>
      <c r="F666" s="63"/>
      <c r="G666" s="63"/>
      <c r="H666" s="63"/>
      <c r="I666" s="63"/>
      <c r="J666" s="63"/>
      <c r="K666" s="63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</row>
    <row r="667" customFormat="false" ht="12.75" hidden="false" customHeight="false" outlineLevel="0" collapsed="false">
      <c r="A667" s="68"/>
      <c r="B667" s="68"/>
      <c r="C667" s="68"/>
      <c r="D667" s="68"/>
      <c r="E667" s="68"/>
      <c r="F667" s="63"/>
      <c r="G667" s="63"/>
      <c r="H667" s="63"/>
      <c r="I667" s="63"/>
      <c r="J667" s="63"/>
      <c r="K667" s="63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</row>
    <row r="668" customFormat="false" ht="12.75" hidden="false" customHeight="false" outlineLevel="0" collapsed="false">
      <c r="A668" s="68"/>
      <c r="B668" s="68"/>
      <c r="C668" s="68"/>
      <c r="D668" s="68"/>
      <c r="E668" s="68"/>
      <c r="F668" s="63"/>
      <c r="G668" s="63"/>
      <c r="H668" s="63"/>
      <c r="I668" s="63"/>
      <c r="J668" s="63"/>
      <c r="K668" s="63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</row>
    <row r="669" customFormat="false" ht="12.75" hidden="false" customHeight="false" outlineLevel="0" collapsed="false">
      <c r="A669" s="68"/>
      <c r="B669" s="68"/>
      <c r="C669" s="68"/>
      <c r="D669" s="68"/>
      <c r="E669" s="68"/>
      <c r="F669" s="63"/>
      <c r="G669" s="63"/>
      <c r="H669" s="63"/>
      <c r="I669" s="63"/>
      <c r="J669" s="63"/>
      <c r="K669" s="63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  <c r="AB669" s="68"/>
      <c r="AC669" s="68"/>
      <c r="AD669" s="68"/>
      <c r="AE669" s="68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</row>
    <row r="670" customFormat="false" ht="12.75" hidden="false" customHeight="false" outlineLevel="0" collapsed="false">
      <c r="A670" s="68"/>
      <c r="B670" s="68"/>
      <c r="C670" s="68"/>
      <c r="D670" s="68"/>
      <c r="E670" s="68"/>
      <c r="F670" s="63"/>
      <c r="G670" s="63"/>
      <c r="H670" s="63"/>
      <c r="I670" s="63"/>
      <c r="J670" s="63"/>
      <c r="K670" s="63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</row>
    <row r="671" customFormat="false" ht="12.75" hidden="false" customHeight="false" outlineLevel="0" collapsed="false">
      <c r="A671" s="68"/>
      <c r="B671" s="68"/>
      <c r="C671" s="68"/>
      <c r="D671" s="68"/>
      <c r="E671" s="68"/>
      <c r="F671" s="63"/>
      <c r="G671" s="63"/>
      <c r="H671" s="63"/>
      <c r="I671" s="63"/>
      <c r="J671" s="63"/>
      <c r="K671" s="63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  <c r="AB671" s="68"/>
      <c r="AC671" s="68"/>
      <c r="AD671" s="68"/>
      <c r="AE671" s="68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</row>
    <row r="672" customFormat="false" ht="12.75" hidden="false" customHeight="false" outlineLevel="0" collapsed="false">
      <c r="A672" s="68"/>
      <c r="B672" s="68"/>
      <c r="C672" s="68"/>
      <c r="D672" s="68"/>
      <c r="E672" s="68"/>
      <c r="F672" s="63"/>
      <c r="G672" s="63"/>
      <c r="H672" s="63"/>
      <c r="I672" s="63"/>
      <c r="J672" s="63"/>
      <c r="K672" s="63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  <c r="AB672" s="68"/>
      <c r="AC672" s="68"/>
      <c r="AD672" s="68"/>
      <c r="AE672" s="68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</row>
    <row r="673" customFormat="false" ht="12.75" hidden="false" customHeight="false" outlineLevel="0" collapsed="false">
      <c r="A673" s="68"/>
      <c r="B673" s="68"/>
      <c r="C673" s="68"/>
      <c r="D673" s="68"/>
      <c r="E673" s="68"/>
      <c r="F673" s="63"/>
      <c r="G673" s="63"/>
      <c r="H673" s="63"/>
      <c r="I673" s="63"/>
      <c r="J673" s="63"/>
      <c r="K673" s="63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</row>
    <row r="674" customFormat="false" ht="12.75" hidden="false" customHeight="false" outlineLevel="0" collapsed="false">
      <c r="A674" s="68"/>
      <c r="B674" s="68"/>
      <c r="C674" s="68"/>
      <c r="D674" s="68"/>
      <c r="E674" s="68"/>
      <c r="F674" s="63"/>
      <c r="G674" s="63"/>
      <c r="H674" s="63"/>
      <c r="I674" s="63"/>
      <c r="J674" s="63"/>
      <c r="K674" s="63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</row>
    <row r="675" customFormat="false" ht="12.75" hidden="false" customHeight="false" outlineLevel="0" collapsed="false">
      <c r="A675" s="68"/>
      <c r="B675" s="68"/>
      <c r="C675" s="68"/>
      <c r="D675" s="68"/>
      <c r="E675" s="68"/>
      <c r="F675" s="63"/>
      <c r="G675" s="63"/>
      <c r="H675" s="63"/>
      <c r="I675" s="63"/>
      <c r="J675" s="63"/>
      <c r="K675" s="63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</row>
    <row r="676" customFormat="false" ht="12.75" hidden="false" customHeight="false" outlineLevel="0" collapsed="false">
      <c r="A676" s="68"/>
      <c r="B676" s="68"/>
      <c r="C676" s="68"/>
      <c r="D676" s="68"/>
      <c r="E676" s="68"/>
      <c r="F676" s="63"/>
      <c r="G676" s="63"/>
      <c r="H676" s="63"/>
      <c r="I676" s="63"/>
      <c r="J676" s="63"/>
      <c r="K676" s="63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  <c r="AB676" s="68"/>
      <c r="AC676" s="68"/>
      <c r="AD676" s="68"/>
      <c r="AE676" s="68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</row>
    <row r="677" customFormat="false" ht="12.75" hidden="false" customHeight="false" outlineLevel="0" collapsed="false">
      <c r="A677" s="68"/>
      <c r="B677" s="68"/>
      <c r="C677" s="68"/>
      <c r="D677" s="68"/>
      <c r="E677" s="68"/>
      <c r="F677" s="63"/>
      <c r="G677" s="63"/>
      <c r="H677" s="63"/>
      <c r="I677" s="63"/>
      <c r="J677" s="63"/>
      <c r="K677" s="63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</row>
    <row r="678" customFormat="false" ht="12.75" hidden="false" customHeight="false" outlineLevel="0" collapsed="false">
      <c r="A678" s="68"/>
      <c r="B678" s="68"/>
      <c r="C678" s="68"/>
      <c r="D678" s="68"/>
      <c r="E678" s="68"/>
      <c r="F678" s="63"/>
      <c r="G678" s="63"/>
      <c r="H678" s="63"/>
      <c r="I678" s="63"/>
      <c r="J678" s="63"/>
      <c r="K678" s="63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  <c r="AB678" s="68"/>
      <c r="AC678" s="68"/>
      <c r="AD678" s="68"/>
      <c r="AE678" s="68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</row>
    <row r="679" customFormat="false" ht="12.75" hidden="false" customHeight="false" outlineLevel="0" collapsed="false">
      <c r="A679" s="68"/>
      <c r="B679" s="68"/>
      <c r="C679" s="68"/>
      <c r="D679" s="68"/>
      <c r="E679" s="68"/>
      <c r="F679" s="63"/>
      <c r="G679" s="63"/>
      <c r="H679" s="63"/>
      <c r="I679" s="63"/>
      <c r="J679" s="63"/>
      <c r="K679" s="63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</row>
    <row r="680" customFormat="false" ht="12.75" hidden="false" customHeight="false" outlineLevel="0" collapsed="false">
      <c r="A680" s="68"/>
      <c r="B680" s="68"/>
      <c r="C680" s="68"/>
      <c r="D680" s="68"/>
      <c r="E680" s="68"/>
      <c r="F680" s="63"/>
      <c r="G680" s="63"/>
      <c r="H680" s="63"/>
      <c r="I680" s="63"/>
      <c r="J680" s="63"/>
      <c r="K680" s="63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</row>
    <row r="681" customFormat="false" ht="12.75" hidden="false" customHeight="false" outlineLevel="0" collapsed="false">
      <c r="A681" s="68"/>
      <c r="B681" s="68"/>
      <c r="C681" s="68"/>
      <c r="D681" s="68"/>
      <c r="E681" s="68"/>
      <c r="F681" s="63"/>
      <c r="G681" s="63"/>
      <c r="H681" s="63"/>
      <c r="I681" s="63"/>
      <c r="J681" s="63"/>
      <c r="K681" s="63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</row>
    <row r="682" customFormat="false" ht="12.75" hidden="false" customHeight="false" outlineLevel="0" collapsed="false">
      <c r="A682" s="68"/>
      <c r="B682" s="68"/>
      <c r="C682" s="68"/>
      <c r="D682" s="68"/>
      <c r="E682" s="68"/>
      <c r="F682" s="63"/>
      <c r="G682" s="63"/>
      <c r="H682" s="63"/>
      <c r="I682" s="63"/>
      <c r="J682" s="63"/>
      <c r="K682" s="63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  <c r="AB682" s="68"/>
      <c r="AC682" s="68"/>
      <c r="AD682" s="68"/>
      <c r="AE682" s="68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</row>
    <row r="683" customFormat="false" ht="12.75" hidden="false" customHeight="false" outlineLevel="0" collapsed="false">
      <c r="A683" s="68"/>
      <c r="B683" s="68"/>
      <c r="C683" s="68"/>
      <c r="D683" s="68"/>
      <c r="E683" s="68"/>
      <c r="F683" s="63"/>
      <c r="G683" s="63"/>
      <c r="H683" s="63"/>
      <c r="I683" s="63"/>
      <c r="J683" s="63"/>
      <c r="K683" s="63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</row>
    <row r="684" customFormat="false" ht="12.75" hidden="false" customHeight="false" outlineLevel="0" collapsed="false">
      <c r="A684" s="68"/>
      <c r="B684" s="68"/>
      <c r="C684" s="68"/>
      <c r="D684" s="68"/>
      <c r="E684" s="68"/>
      <c r="F684" s="63"/>
      <c r="G684" s="63"/>
      <c r="H684" s="63"/>
      <c r="I684" s="63"/>
      <c r="J684" s="63"/>
      <c r="K684" s="63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</row>
    <row r="685" customFormat="false" ht="12.75" hidden="false" customHeight="false" outlineLevel="0" collapsed="false">
      <c r="A685" s="68"/>
      <c r="B685" s="68"/>
      <c r="C685" s="68"/>
      <c r="D685" s="68"/>
      <c r="E685" s="68"/>
      <c r="F685" s="63"/>
      <c r="G685" s="63"/>
      <c r="H685" s="63"/>
      <c r="I685" s="63"/>
      <c r="J685" s="63"/>
      <c r="K685" s="63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</row>
    <row r="686" customFormat="false" ht="12.75" hidden="false" customHeight="false" outlineLevel="0" collapsed="false">
      <c r="A686" s="68"/>
      <c r="B686" s="68"/>
      <c r="C686" s="68"/>
      <c r="D686" s="68"/>
      <c r="E686" s="68"/>
      <c r="F686" s="63"/>
      <c r="G686" s="63"/>
      <c r="H686" s="63"/>
      <c r="I686" s="63"/>
      <c r="J686" s="63"/>
      <c r="K686" s="63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</row>
    <row r="687" customFormat="false" ht="12.75" hidden="false" customHeight="false" outlineLevel="0" collapsed="false">
      <c r="A687" s="68"/>
      <c r="B687" s="68"/>
      <c r="C687" s="68"/>
      <c r="D687" s="68"/>
      <c r="E687" s="68"/>
      <c r="F687" s="63"/>
      <c r="G687" s="63"/>
      <c r="H687" s="63"/>
      <c r="I687" s="63"/>
      <c r="J687" s="63"/>
      <c r="K687" s="63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</row>
    <row r="688" customFormat="false" ht="12.75" hidden="false" customHeight="false" outlineLevel="0" collapsed="false">
      <c r="A688" s="68"/>
      <c r="B688" s="68"/>
      <c r="C688" s="68"/>
      <c r="D688" s="68"/>
      <c r="E688" s="68"/>
      <c r="F688" s="63"/>
      <c r="G688" s="63"/>
      <c r="H688" s="63"/>
      <c r="I688" s="63"/>
      <c r="J688" s="63"/>
      <c r="K688" s="63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</row>
    <row r="689" customFormat="false" ht="12.75" hidden="false" customHeight="false" outlineLevel="0" collapsed="false">
      <c r="A689" s="68"/>
      <c r="B689" s="68"/>
      <c r="C689" s="68"/>
      <c r="D689" s="68"/>
      <c r="E689" s="68"/>
      <c r="F689" s="63"/>
      <c r="G689" s="63"/>
      <c r="H689" s="63"/>
      <c r="I689" s="63"/>
      <c r="J689" s="63"/>
      <c r="K689" s="63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  <c r="AB689" s="68"/>
      <c r="AC689" s="68"/>
      <c r="AD689" s="68"/>
      <c r="AE689" s="68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</row>
    <row r="690" customFormat="false" ht="12.75" hidden="false" customHeight="false" outlineLevel="0" collapsed="false">
      <c r="A690" s="68"/>
      <c r="B690" s="68"/>
      <c r="C690" s="68"/>
      <c r="D690" s="68"/>
      <c r="E690" s="68"/>
      <c r="F690" s="63"/>
      <c r="G690" s="63"/>
      <c r="H690" s="63"/>
      <c r="I690" s="63"/>
      <c r="J690" s="63"/>
      <c r="K690" s="63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</row>
    <row r="691" customFormat="false" ht="12.75" hidden="false" customHeight="false" outlineLevel="0" collapsed="false">
      <c r="A691" s="68"/>
      <c r="B691" s="68"/>
      <c r="C691" s="68"/>
      <c r="D691" s="68"/>
      <c r="E691" s="68"/>
      <c r="F691" s="63"/>
      <c r="G691" s="63"/>
      <c r="H691" s="63"/>
      <c r="I691" s="63"/>
      <c r="J691" s="63"/>
      <c r="K691" s="63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  <c r="AB691" s="68"/>
      <c r="AC691" s="68"/>
      <c r="AD691" s="68"/>
      <c r="AE691" s="68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</row>
    <row r="692" customFormat="false" ht="12.75" hidden="false" customHeight="false" outlineLevel="0" collapsed="false">
      <c r="A692" s="68"/>
      <c r="B692" s="68"/>
      <c r="C692" s="68"/>
      <c r="D692" s="68"/>
      <c r="E692" s="68"/>
      <c r="F692" s="63"/>
      <c r="G692" s="63"/>
      <c r="H692" s="63"/>
      <c r="I692" s="63"/>
      <c r="J692" s="63"/>
      <c r="K692" s="63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</row>
    <row r="693" customFormat="false" ht="12.75" hidden="false" customHeight="false" outlineLevel="0" collapsed="false">
      <c r="A693" s="68"/>
      <c r="B693" s="68"/>
      <c r="C693" s="68"/>
      <c r="D693" s="68"/>
      <c r="E693" s="68"/>
      <c r="F693" s="63"/>
      <c r="G693" s="63"/>
      <c r="H693" s="63"/>
      <c r="I693" s="63"/>
      <c r="J693" s="63"/>
      <c r="K693" s="63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  <c r="AB693" s="68"/>
      <c r="AC693" s="68"/>
      <c r="AD693" s="68"/>
      <c r="AE693" s="68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</row>
    <row r="694" customFormat="false" ht="12.75" hidden="false" customHeight="false" outlineLevel="0" collapsed="false">
      <c r="A694" s="68"/>
      <c r="B694" s="68"/>
      <c r="C694" s="68"/>
      <c r="D694" s="68"/>
      <c r="E694" s="68"/>
      <c r="F694" s="63"/>
      <c r="G694" s="63"/>
      <c r="H694" s="63"/>
      <c r="I694" s="63"/>
      <c r="J694" s="63"/>
      <c r="K694" s="63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</row>
    <row r="695" customFormat="false" ht="12.75" hidden="false" customHeight="false" outlineLevel="0" collapsed="false">
      <c r="A695" s="68"/>
      <c r="B695" s="68"/>
      <c r="C695" s="68"/>
      <c r="D695" s="68"/>
      <c r="E695" s="68"/>
      <c r="F695" s="63"/>
      <c r="G695" s="63"/>
      <c r="H695" s="63"/>
      <c r="I695" s="63"/>
      <c r="J695" s="63"/>
      <c r="K695" s="63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  <c r="AB695" s="68"/>
      <c r="AC695" s="68"/>
      <c r="AD695" s="68"/>
      <c r="AE695" s="68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</row>
    <row r="696" customFormat="false" ht="12.75" hidden="false" customHeight="false" outlineLevel="0" collapsed="false">
      <c r="A696" s="68"/>
      <c r="B696" s="68"/>
      <c r="C696" s="68"/>
      <c r="D696" s="68"/>
      <c r="E696" s="68"/>
      <c r="F696" s="63"/>
      <c r="G696" s="63"/>
      <c r="H696" s="63"/>
      <c r="I696" s="63"/>
      <c r="J696" s="63"/>
      <c r="K696" s="63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  <c r="AB696" s="68"/>
      <c r="AC696" s="68"/>
      <c r="AD696" s="68"/>
      <c r="AE696" s="68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</row>
    <row r="697" customFormat="false" ht="12.75" hidden="false" customHeight="false" outlineLevel="0" collapsed="false">
      <c r="A697" s="68"/>
      <c r="B697" s="68"/>
      <c r="C697" s="68"/>
      <c r="D697" s="68"/>
      <c r="E697" s="68"/>
      <c r="F697" s="63"/>
      <c r="G697" s="63"/>
      <c r="H697" s="63"/>
      <c r="I697" s="63"/>
      <c r="J697" s="63"/>
      <c r="K697" s="63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</row>
    <row r="698" customFormat="false" ht="12.75" hidden="false" customHeight="false" outlineLevel="0" collapsed="false">
      <c r="A698" s="68"/>
      <c r="B698" s="68"/>
      <c r="C698" s="68"/>
      <c r="D698" s="68"/>
      <c r="E698" s="68"/>
      <c r="F698" s="63"/>
      <c r="G698" s="63"/>
      <c r="H698" s="63"/>
      <c r="I698" s="63"/>
      <c r="J698" s="63"/>
      <c r="K698" s="63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</row>
    <row r="699" customFormat="false" ht="12.75" hidden="false" customHeight="false" outlineLevel="0" collapsed="false">
      <c r="A699" s="68"/>
      <c r="B699" s="68"/>
      <c r="C699" s="68"/>
      <c r="D699" s="68"/>
      <c r="E699" s="68"/>
      <c r="F699" s="63"/>
      <c r="G699" s="63"/>
      <c r="H699" s="63"/>
      <c r="I699" s="63"/>
      <c r="J699" s="63"/>
      <c r="K699" s="63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</row>
    <row r="700" customFormat="false" ht="12.75" hidden="false" customHeight="false" outlineLevel="0" collapsed="false">
      <c r="A700" s="68"/>
      <c r="B700" s="68"/>
      <c r="C700" s="68"/>
      <c r="D700" s="68"/>
      <c r="E700" s="68"/>
      <c r="F700" s="63"/>
      <c r="G700" s="63"/>
      <c r="H700" s="63"/>
      <c r="I700" s="63"/>
      <c r="J700" s="63"/>
      <c r="K700" s="63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</row>
    <row r="701" customFormat="false" ht="12.75" hidden="false" customHeight="false" outlineLevel="0" collapsed="false">
      <c r="A701" s="68"/>
      <c r="B701" s="68"/>
      <c r="C701" s="68"/>
      <c r="D701" s="68"/>
      <c r="E701" s="68"/>
      <c r="F701" s="63"/>
      <c r="G701" s="63"/>
      <c r="H701" s="63"/>
      <c r="I701" s="63"/>
      <c r="J701" s="63"/>
      <c r="K701" s="63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  <c r="AB701" s="68"/>
      <c r="AC701" s="68"/>
      <c r="AD701" s="68"/>
      <c r="AE701" s="68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</row>
    <row r="702" customFormat="false" ht="12.75" hidden="false" customHeight="false" outlineLevel="0" collapsed="false">
      <c r="A702" s="68"/>
      <c r="B702" s="68"/>
      <c r="C702" s="68"/>
      <c r="D702" s="68"/>
      <c r="E702" s="68"/>
      <c r="F702" s="63"/>
      <c r="G702" s="63"/>
      <c r="H702" s="63"/>
      <c r="I702" s="63"/>
      <c r="J702" s="63"/>
      <c r="K702" s="63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</row>
    <row r="703" customFormat="false" ht="12.75" hidden="false" customHeight="false" outlineLevel="0" collapsed="false">
      <c r="A703" s="68"/>
      <c r="B703" s="68"/>
      <c r="C703" s="68"/>
      <c r="D703" s="68"/>
      <c r="E703" s="68"/>
      <c r="F703" s="63"/>
      <c r="G703" s="63"/>
      <c r="H703" s="63"/>
      <c r="I703" s="63"/>
      <c r="J703" s="63"/>
      <c r="K703" s="63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</row>
    <row r="704" customFormat="false" ht="12.75" hidden="false" customHeight="false" outlineLevel="0" collapsed="false">
      <c r="A704" s="68"/>
      <c r="B704" s="68"/>
      <c r="C704" s="68"/>
      <c r="D704" s="68"/>
      <c r="E704" s="68"/>
      <c r="F704" s="63"/>
      <c r="G704" s="63"/>
      <c r="H704" s="63"/>
      <c r="I704" s="63"/>
      <c r="J704" s="63"/>
      <c r="K704" s="63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  <c r="AB704" s="68"/>
      <c r="AC704" s="68"/>
      <c r="AD704" s="68"/>
      <c r="AE704" s="68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</row>
    <row r="705" customFormat="false" ht="12.75" hidden="false" customHeight="false" outlineLevel="0" collapsed="false">
      <c r="A705" s="68"/>
      <c r="B705" s="68"/>
      <c r="C705" s="68"/>
      <c r="D705" s="68"/>
      <c r="E705" s="68"/>
      <c r="F705" s="63"/>
      <c r="G705" s="63"/>
      <c r="H705" s="63"/>
      <c r="I705" s="63"/>
      <c r="J705" s="63"/>
      <c r="K705" s="63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</row>
    <row r="706" customFormat="false" ht="12.75" hidden="false" customHeight="false" outlineLevel="0" collapsed="false">
      <c r="A706" s="68"/>
      <c r="B706" s="68"/>
      <c r="C706" s="68"/>
      <c r="D706" s="68"/>
      <c r="E706" s="68"/>
      <c r="F706" s="63"/>
      <c r="G706" s="63"/>
      <c r="H706" s="63"/>
      <c r="I706" s="63"/>
      <c r="J706" s="63"/>
      <c r="K706" s="63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</row>
    <row r="707" customFormat="false" ht="12.75" hidden="false" customHeight="false" outlineLevel="0" collapsed="false">
      <c r="A707" s="68"/>
      <c r="B707" s="68"/>
      <c r="C707" s="68"/>
      <c r="D707" s="68"/>
      <c r="E707" s="68"/>
      <c r="F707" s="63"/>
      <c r="G707" s="63"/>
      <c r="H707" s="63"/>
      <c r="I707" s="63"/>
      <c r="J707" s="63"/>
      <c r="K707" s="63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</row>
    <row r="708" customFormat="false" ht="12.75" hidden="false" customHeight="false" outlineLevel="0" collapsed="false">
      <c r="A708" s="68"/>
      <c r="B708" s="68"/>
      <c r="C708" s="68"/>
      <c r="D708" s="68"/>
      <c r="E708" s="68"/>
      <c r="F708" s="63"/>
      <c r="G708" s="63"/>
      <c r="H708" s="63"/>
      <c r="I708" s="63"/>
      <c r="J708" s="63"/>
      <c r="K708" s="63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</row>
    <row r="709" customFormat="false" ht="12.75" hidden="false" customHeight="false" outlineLevel="0" collapsed="false">
      <c r="A709" s="68"/>
      <c r="B709" s="68"/>
      <c r="C709" s="68"/>
      <c r="D709" s="68"/>
      <c r="E709" s="68"/>
      <c r="F709" s="63"/>
      <c r="G709" s="63"/>
      <c r="H709" s="63"/>
      <c r="I709" s="63"/>
      <c r="J709" s="63"/>
      <c r="K709" s="63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</row>
    <row r="710" customFormat="false" ht="12.75" hidden="false" customHeight="false" outlineLevel="0" collapsed="false">
      <c r="A710" s="68"/>
      <c r="B710" s="68"/>
      <c r="C710" s="68"/>
      <c r="D710" s="68"/>
      <c r="E710" s="68"/>
      <c r="F710" s="63"/>
      <c r="G710" s="63"/>
      <c r="H710" s="63"/>
      <c r="I710" s="63"/>
      <c r="J710" s="63"/>
      <c r="K710" s="63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</row>
    <row r="711" customFormat="false" ht="12.75" hidden="false" customHeight="false" outlineLevel="0" collapsed="false">
      <c r="A711" s="68"/>
      <c r="B711" s="68"/>
      <c r="C711" s="68"/>
      <c r="D711" s="68"/>
      <c r="E711" s="68"/>
      <c r="F711" s="63"/>
      <c r="G711" s="63"/>
      <c r="H711" s="63"/>
      <c r="I711" s="63"/>
      <c r="J711" s="63"/>
      <c r="K711" s="63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  <c r="AB711" s="68"/>
      <c r="AC711" s="68"/>
      <c r="AD711" s="68"/>
      <c r="AE711" s="68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</row>
    <row r="712" customFormat="false" ht="12.75" hidden="false" customHeight="false" outlineLevel="0" collapsed="false">
      <c r="A712" s="68"/>
      <c r="B712" s="68"/>
      <c r="C712" s="68"/>
      <c r="D712" s="68"/>
      <c r="E712" s="68"/>
      <c r="F712" s="63"/>
      <c r="G712" s="63"/>
      <c r="H712" s="63"/>
      <c r="I712" s="63"/>
      <c r="J712" s="63"/>
      <c r="K712" s="63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  <c r="AB712" s="68"/>
      <c r="AC712" s="68"/>
      <c r="AD712" s="68"/>
      <c r="AE712" s="68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</row>
    <row r="713" customFormat="false" ht="12.75" hidden="false" customHeight="false" outlineLevel="0" collapsed="false">
      <c r="A713" s="68"/>
      <c r="B713" s="68"/>
      <c r="C713" s="68"/>
      <c r="D713" s="68"/>
      <c r="E713" s="68"/>
      <c r="F713" s="63"/>
      <c r="G713" s="63"/>
      <c r="H713" s="63"/>
      <c r="I713" s="63"/>
      <c r="J713" s="63"/>
      <c r="K713" s="63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</row>
    <row r="714" customFormat="false" ht="12.75" hidden="false" customHeight="false" outlineLevel="0" collapsed="false">
      <c r="A714" s="68"/>
      <c r="B714" s="68"/>
      <c r="C714" s="68"/>
      <c r="D714" s="68"/>
      <c r="E714" s="68"/>
      <c r="F714" s="63"/>
      <c r="G714" s="63"/>
      <c r="H714" s="63"/>
      <c r="I714" s="63"/>
      <c r="J714" s="63"/>
      <c r="K714" s="63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  <c r="AB714" s="68"/>
      <c r="AC714" s="68"/>
      <c r="AD714" s="68"/>
      <c r="AE714" s="68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</row>
    <row r="715" customFormat="false" ht="12.75" hidden="false" customHeight="false" outlineLevel="0" collapsed="false">
      <c r="A715" s="68"/>
      <c r="B715" s="68"/>
      <c r="C715" s="68"/>
      <c r="D715" s="68"/>
      <c r="E715" s="68"/>
      <c r="F715" s="63"/>
      <c r="G715" s="63"/>
      <c r="H715" s="63"/>
      <c r="I715" s="63"/>
      <c r="J715" s="63"/>
      <c r="K715" s="63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</row>
    <row r="716" customFormat="false" ht="12.75" hidden="false" customHeight="false" outlineLevel="0" collapsed="false">
      <c r="A716" s="68"/>
      <c r="B716" s="68"/>
      <c r="C716" s="68"/>
      <c r="D716" s="68"/>
      <c r="E716" s="68"/>
      <c r="F716" s="63"/>
      <c r="G716" s="63"/>
      <c r="H716" s="63"/>
      <c r="I716" s="63"/>
      <c r="J716" s="63"/>
      <c r="K716" s="63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</row>
    <row r="717" customFormat="false" ht="12.75" hidden="false" customHeight="false" outlineLevel="0" collapsed="false">
      <c r="A717" s="68"/>
      <c r="B717" s="68"/>
      <c r="C717" s="68"/>
      <c r="D717" s="68"/>
      <c r="E717" s="68"/>
      <c r="F717" s="63"/>
      <c r="G717" s="63"/>
      <c r="H717" s="63"/>
      <c r="I717" s="63"/>
      <c r="J717" s="63"/>
      <c r="K717" s="63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  <c r="AB717" s="68"/>
      <c r="AC717" s="68"/>
      <c r="AD717" s="68"/>
      <c r="AE717" s="68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</row>
    <row r="718" customFormat="false" ht="12.75" hidden="false" customHeight="false" outlineLevel="0" collapsed="false">
      <c r="A718" s="68"/>
      <c r="B718" s="68"/>
      <c r="C718" s="68"/>
      <c r="D718" s="68"/>
      <c r="E718" s="68"/>
      <c r="F718" s="63"/>
      <c r="G718" s="63"/>
      <c r="H718" s="63"/>
      <c r="I718" s="63"/>
      <c r="J718" s="63"/>
      <c r="K718" s="63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</row>
    <row r="719" customFormat="false" ht="12.75" hidden="false" customHeight="false" outlineLevel="0" collapsed="false">
      <c r="A719" s="68"/>
      <c r="B719" s="68"/>
      <c r="C719" s="68"/>
      <c r="D719" s="68"/>
      <c r="E719" s="68"/>
      <c r="F719" s="63"/>
      <c r="G719" s="63"/>
      <c r="H719" s="63"/>
      <c r="I719" s="63"/>
      <c r="J719" s="63"/>
      <c r="K719" s="63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</row>
    <row r="720" customFormat="false" ht="12.75" hidden="false" customHeight="false" outlineLevel="0" collapsed="false">
      <c r="A720" s="68"/>
      <c r="B720" s="68"/>
      <c r="C720" s="68"/>
      <c r="D720" s="68"/>
      <c r="E720" s="68"/>
      <c r="F720" s="63"/>
      <c r="G720" s="63"/>
      <c r="H720" s="63"/>
      <c r="I720" s="63"/>
      <c r="J720" s="63"/>
      <c r="K720" s="63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</row>
    <row r="721" customFormat="false" ht="12.75" hidden="false" customHeight="false" outlineLevel="0" collapsed="false">
      <c r="A721" s="68"/>
      <c r="B721" s="68"/>
      <c r="C721" s="68"/>
      <c r="D721" s="68"/>
      <c r="E721" s="68"/>
      <c r="F721" s="63"/>
      <c r="G721" s="63"/>
      <c r="H721" s="63"/>
      <c r="I721" s="63"/>
      <c r="J721" s="63"/>
      <c r="K721" s="63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</row>
    <row r="722" customFormat="false" ht="12.75" hidden="false" customHeight="false" outlineLevel="0" collapsed="false">
      <c r="A722" s="68"/>
      <c r="B722" s="68"/>
      <c r="C722" s="68"/>
      <c r="D722" s="68"/>
      <c r="E722" s="68"/>
      <c r="F722" s="63"/>
      <c r="G722" s="63"/>
      <c r="H722" s="63"/>
      <c r="I722" s="63"/>
      <c r="J722" s="63"/>
      <c r="K722" s="63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</row>
    <row r="723" customFormat="false" ht="12.75" hidden="false" customHeight="false" outlineLevel="0" collapsed="false">
      <c r="A723" s="68"/>
      <c r="B723" s="68"/>
      <c r="C723" s="68"/>
      <c r="D723" s="68"/>
      <c r="E723" s="68"/>
      <c r="F723" s="63"/>
      <c r="G723" s="63"/>
      <c r="H723" s="63"/>
      <c r="I723" s="63"/>
      <c r="J723" s="63"/>
      <c r="K723" s="63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</row>
    <row r="724" customFormat="false" ht="12.75" hidden="false" customHeight="false" outlineLevel="0" collapsed="false">
      <c r="A724" s="68"/>
      <c r="B724" s="68"/>
      <c r="C724" s="68"/>
      <c r="D724" s="68"/>
      <c r="E724" s="68"/>
      <c r="F724" s="63"/>
      <c r="G724" s="63"/>
      <c r="H724" s="63"/>
      <c r="I724" s="63"/>
      <c r="J724" s="63"/>
      <c r="K724" s="63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</row>
    <row r="725" customFormat="false" ht="12.75" hidden="false" customHeight="false" outlineLevel="0" collapsed="false">
      <c r="A725" s="68"/>
      <c r="B725" s="68"/>
      <c r="C725" s="68"/>
      <c r="D725" s="68"/>
      <c r="E725" s="68"/>
      <c r="F725" s="63"/>
      <c r="G725" s="63"/>
      <c r="H725" s="63"/>
      <c r="I725" s="63"/>
      <c r="J725" s="63"/>
      <c r="K725" s="63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  <c r="AB725" s="68"/>
      <c r="AC725" s="68"/>
      <c r="AD725" s="68"/>
      <c r="AE725" s="68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</row>
    <row r="726" customFormat="false" ht="12.75" hidden="false" customHeight="false" outlineLevel="0" collapsed="false">
      <c r="A726" s="68"/>
      <c r="B726" s="68"/>
      <c r="C726" s="68"/>
      <c r="D726" s="68"/>
      <c r="E726" s="68"/>
      <c r="F726" s="63"/>
      <c r="G726" s="63"/>
      <c r="H726" s="63"/>
      <c r="I726" s="63"/>
      <c r="J726" s="63"/>
      <c r="K726" s="63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</row>
    <row r="727" customFormat="false" ht="12.75" hidden="false" customHeight="false" outlineLevel="0" collapsed="false">
      <c r="A727" s="68"/>
      <c r="B727" s="68"/>
      <c r="C727" s="68"/>
      <c r="D727" s="68"/>
      <c r="E727" s="68"/>
      <c r="F727" s="63"/>
      <c r="G727" s="63"/>
      <c r="H727" s="63"/>
      <c r="I727" s="63"/>
      <c r="J727" s="63"/>
      <c r="K727" s="63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</row>
    <row r="728" customFormat="false" ht="12.75" hidden="false" customHeight="false" outlineLevel="0" collapsed="false">
      <c r="A728" s="68"/>
      <c r="B728" s="68"/>
      <c r="C728" s="68"/>
      <c r="D728" s="68"/>
      <c r="E728" s="68"/>
      <c r="F728" s="63"/>
      <c r="G728" s="63"/>
      <c r="H728" s="63"/>
      <c r="I728" s="63"/>
      <c r="J728" s="63"/>
      <c r="K728" s="63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</row>
    <row r="729" customFormat="false" ht="12.75" hidden="false" customHeight="false" outlineLevel="0" collapsed="false">
      <c r="A729" s="68"/>
      <c r="B729" s="68"/>
      <c r="C729" s="68"/>
      <c r="D729" s="68"/>
      <c r="E729" s="68"/>
      <c r="F729" s="63"/>
      <c r="G729" s="63"/>
      <c r="H729" s="63"/>
      <c r="I729" s="63"/>
      <c r="J729" s="63"/>
      <c r="K729" s="63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  <c r="AB729" s="68"/>
      <c r="AC729" s="68"/>
      <c r="AD729" s="68"/>
      <c r="AE729" s="68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</row>
    <row r="730" customFormat="false" ht="12.75" hidden="false" customHeight="false" outlineLevel="0" collapsed="false">
      <c r="A730" s="68"/>
      <c r="B730" s="68"/>
      <c r="C730" s="68"/>
      <c r="D730" s="68"/>
      <c r="E730" s="68"/>
      <c r="F730" s="63"/>
      <c r="G730" s="63"/>
      <c r="H730" s="63"/>
      <c r="I730" s="63"/>
      <c r="J730" s="63"/>
      <c r="K730" s="63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  <c r="AB730" s="68"/>
      <c r="AC730" s="68"/>
      <c r="AD730" s="68"/>
      <c r="AE730" s="68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</row>
    <row r="731" customFormat="false" ht="12.75" hidden="false" customHeight="false" outlineLevel="0" collapsed="false">
      <c r="A731" s="68"/>
      <c r="B731" s="68"/>
      <c r="C731" s="68"/>
      <c r="D731" s="68"/>
      <c r="E731" s="68"/>
      <c r="F731" s="63"/>
      <c r="G731" s="63"/>
      <c r="H731" s="63"/>
      <c r="I731" s="63"/>
      <c r="J731" s="63"/>
      <c r="K731" s="63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</row>
    <row r="732" customFormat="false" ht="12.75" hidden="false" customHeight="false" outlineLevel="0" collapsed="false">
      <c r="A732" s="68"/>
      <c r="B732" s="68"/>
      <c r="C732" s="68"/>
      <c r="D732" s="68"/>
      <c r="E732" s="68"/>
      <c r="F732" s="63"/>
      <c r="G732" s="63"/>
      <c r="H732" s="63"/>
      <c r="I732" s="63"/>
      <c r="J732" s="63"/>
      <c r="K732" s="63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</row>
    <row r="733" customFormat="false" ht="12.75" hidden="false" customHeight="false" outlineLevel="0" collapsed="false">
      <c r="A733" s="68"/>
      <c r="B733" s="68"/>
      <c r="C733" s="68"/>
      <c r="D733" s="68"/>
      <c r="E733" s="68"/>
      <c r="F733" s="63"/>
      <c r="G733" s="63"/>
      <c r="H733" s="63"/>
      <c r="I733" s="63"/>
      <c r="J733" s="63"/>
      <c r="K733" s="63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</row>
    <row r="734" customFormat="false" ht="12.75" hidden="false" customHeight="false" outlineLevel="0" collapsed="false">
      <c r="A734" s="68"/>
      <c r="B734" s="68"/>
      <c r="C734" s="68"/>
      <c r="D734" s="68"/>
      <c r="E734" s="68"/>
      <c r="F734" s="63"/>
      <c r="G734" s="63"/>
      <c r="H734" s="63"/>
      <c r="I734" s="63"/>
      <c r="J734" s="63"/>
      <c r="K734" s="63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</row>
    <row r="735" customFormat="false" ht="12.75" hidden="false" customHeight="false" outlineLevel="0" collapsed="false">
      <c r="A735" s="68"/>
      <c r="B735" s="68"/>
      <c r="C735" s="68"/>
      <c r="D735" s="68"/>
      <c r="E735" s="68"/>
      <c r="F735" s="63"/>
      <c r="G735" s="63"/>
      <c r="H735" s="63"/>
      <c r="I735" s="63"/>
      <c r="J735" s="63"/>
      <c r="K735" s="63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</row>
    <row r="736" customFormat="false" ht="12.75" hidden="false" customHeight="false" outlineLevel="0" collapsed="false">
      <c r="A736" s="68"/>
      <c r="B736" s="68"/>
      <c r="C736" s="68"/>
      <c r="D736" s="68"/>
      <c r="E736" s="68"/>
      <c r="F736" s="63"/>
      <c r="G736" s="63"/>
      <c r="H736" s="63"/>
      <c r="I736" s="63"/>
      <c r="J736" s="63"/>
      <c r="K736" s="63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</row>
    <row r="737" customFormat="false" ht="12.75" hidden="false" customHeight="false" outlineLevel="0" collapsed="false">
      <c r="A737" s="68"/>
      <c r="B737" s="68"/>
      <c r="C737" s="68"/>
      <c r="D737" s="68"/>
      <c r="E737" s="68"/>
      <c r="F737" s="63"/>
      <c r="G737" s="63"/>
      <c r="H737" s="63"/>
      <c r="I737" s="63"/>
      <c r="J737" s="63"/>
      <c r="K737" s="63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</row>
    <row r="738" customFormat="false" ht="12.75" hidden="false" customHeight="false" outlineLevel="0" collapsed="false">
      <c r="A738" s="68"/>
      <c r="B738" s="68"/>
      <c r="C738" s="68"/>
      <c r="D738" s="68"/>
      <c r="E738" s="68"/>
      <c r="F738" s="63"/>
      <c r="G738" s="63"/>
      <c r="H738" s="63"/>
      <c r="I738" s="63"/>
      <c r="J738" s="63"/>
      <c r="K738" s="63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  <c r="AB738" s="68"/>
      <c r="AC738" s="68"/>
      <c r="AD738" s="68"/>
      <c r="AE738" s="68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</row>
    <row r="739" customFormat="false" ht="12.75" hidden="false" customHeight="false" outlineLevel="0" collapsed="false">
      <c r="A739" s="68"/>
      <c r="B739" s="68"/>
      <c r="C739" s="68"/>
      <c r="D739" s="68"/>
      <c r="E739" s="68"/>
      <c r="F739" s="63"/>
      <c r="G739" s="63"/>
      <c r="H739" s="63"/>
      <c r="I739" s="63"/>
      <c r="J739" s="63"/>
      <c r="K739" s="63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</row>
    <row r="740" customFormat="false" ht="12.75" hidden="false" customHeight="false" outlineLevel="0" collapsed="false">
      <c r="A740" s="68"/>
      <c r="B740" s="68"/>
      <c r="C740" s="68"/>
      <c r="D740" s="68"/>
      <c r="E740" s="68"/>
      <c r="F740" s="63"/>
      <c r="G740" s="63"/>
      <c r="H740" s="63"/>
      <c r="I740" s="63"/>
      <c r="J740" s="63"/>
      <c r="K740" s="63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</row>
    <row r="741" customFormat="false" ht="12.75" hidden="false" customHeight="false" outlineLevel="0" collapsed="false">
      <c r="A741" s="68"/>
      <c r="B741" s="68"/>
      <c r="C741" s="68"/>
      <c r="D741" s="68"/>
      <c r="E741" s="68"/>
      <c r="F741" s="63"/>
      <c r="G741" s="63"/>
      <c r="H741" s="63"/>
      <c r="I741" s="63"/>
      <c r="J741" s="63"/>
      <c r="K741" s="63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</row>
    <row r="742" customFormat="false" ht="12.75" hidden="false" customHeight="false" outlineLevel="0" collapsed="false">
      <c r="A742" s="68"/>
      <c r="B742" s="68"/>
      <c r="C742" s="68"/>
      <c r="D742" s="68"/>
      <c r="E742" s="68"/>
      <c r="F742" s="63"/>
      <c r="G742" s="63"/>
      <c r="H742" s="63"/>
      <c r="I742" s="63"/>
      <c r="J742" s="63"/>
      <c r="K742" s="63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</row>
    <row r="743" customFormat="false" ht="12.75" hidden="false" customHeight="false" outlineLevel="0" collapsed="false">
      <c r="A743" s="68"/>
      <c r="B743" s="68"/>
      <c r="C743" s="68"/>
      <c r="D743" s="68"/>
      <c r="E743" s="68"/>
      <c r="F743" s="63"/>
      <c r="G743" s="63"/>
      <c r="H743" s="63"/>
      <c r="I743" s="63"/>
      <c r="J743" s="63"/>
      <c r="K743" s="63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  <c r="AB743" s="68"/>
      <c r="AC743" s="68"/>
      <c r="AD743" s="68"/>
      <c r="AE743" s="68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</row>
    <row r="744" customFormat="false" ht="12.75" hidden="false" customHeight="false" outlineLevel="0" collapsed="false">
      <c r="A744" s="68"/>
      <c r="B744" s="68"/>
      <c r="C744" s="68"/>
      <c r="D744" s="68"/>
      <c r="E744" s="68"/>
      <c r="F744" s="63"/>
      <c r="G744" s="63"/>
      <c r="H744" s="63"/>
      <c r="I744" s="63"/>
      <c r="J744" s="63"/>
      <c r="K744" s="63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</row>
    <row r="745" customFormat="false" ht="12.75" hidden="false" customHeight="false" outlineLevel="0" collapsed="false">
      <c r="A745" s="68"/>
      <c r="B745" s="68"/>
      <c r="C745" s="68"/>
      <c r="D745" s="68"/>
      <c r="E745" s="68"/>
      <c r="F745" s="63"/>
      <c r="G745" s="63"/>
      <c r="H745" s="63"/>
      <c r="I745" s="63"/>
      <c r="J745" s="63"/>
      <c r="K745" s="63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</row>
    <row r="746" customFormat="false" ht="12.75" hidden="false" customHeight="false" outlineLevel="0" collapsed="false">
      <c r="A746" s="68"/>
      <c r="B746" s="68"/>
      <c r="C746" s="68"/>
      <c r="D746" s="68"/>
      <c r="E746" s="68"/>
      <c r="F746" s="63"/>
      <c r="G746" s="63"/>
      <c r="H746" s="63"/>
      <c r="I746" s="63"/>
      <c r="J746" s="63"/>
      <c r="K746" s="63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</row>
    <row r="747" customFormat="false" ht="12.75" hidden="false" customHeight="false" outlineLevel="0" collapsed="false">
      <c r="A747" s="68"/>
      <c r="B747" s="68"/>
      <c r="C747" s="68"/>
      <c r="D747" s="68"/>
      <c r="E747" s="68"/>
      <c r="F747" s="63"/>
      <c r="G747" s="63"/>
      <c r="H747" s="63"/>
      <c r="I747" s="63"/>
      <c r="J747" s="63"/>
      <c r="K747" s="63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  <c r="AB747" s="68"/>
      <c r="AC747" s="68"/>
      <c r="AD747" s="68"/>
      <c r="AE747" s="68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</row>
    <row r="748" customFormat="false" ht="12.75" hidden="false" customHeight="false" outlineLevel="0" collapsed="false">
      <c r="A748" s="68"/>
      <c r="B748" s="68"/>
      <c r="C748" s="68"/>
      <c r="D748" s="68"/>
      <c r="E748" s="68"/>
      <c r="F748" s="63"/>
      <c r="G748" s="63"/>
      <c r="H748" s="63"/>
      <c r="I748" s="63"/>
      <c r="J748" s="63"/>
      <c r="K748" s="63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</row>
    <row r="749" customFormat="false" ht="12.75" hidden="false" customHeight="false" outlineLevel="0" collapsed="false">
      <c r="A749" s="68"/>
      <c r="B749" s="68"/>
      <c r="C749" s="68"/>
      <c r="D749" s="68"/>
      <c r="E749" s="68"/>
      <c r="F749" s="63"/>
      <c r="G749" s="63"/>
      <c r="H749" s="63"/>
      <c r="I749" s="63"/>
      <c r="J749" s="63"/>
      <c r="K749" s="63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</row>
    <row r="750" customFormat="false" ht="12.75" hidden="false" customHeight="false" outlineLevel="0" collapsed="false">
      <c r="A750" s="68"/>
      <c r="B750" s="68"/>
      <c r="C750" s="68"/>
      <c r="D750" s="68"/>
      <c r="E750" s="68"/>
      <c r="F750" s="63"/>
      <c r="G750" s="63"/>
      <c r="H750" s="63"/>
      <c r="I750" s="63"/>
      <c r="J750" s="63"/>
      <c r="K750" s="63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</row>
    <row r="751" customFormat="false" ht="12.75" hidden="false" customHeight="false" outlineLevel="0" collapsed="false">
      <c r="A751" s="68"/>
      <c r="B751" s="68"/>
      <c r="C751" s="68"/>
      <c r="D751" s="68"/>
      <c r="E751" s="68"/>
      <c r="F751" s="63"/>
      <c r="G751" s="63"/>
      <c r="H751" s="63"/>
      <c r="I751" s="63"/>
      <c r="J751" s="63"/>
      <c r="K751" s="63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</row>
    <row r="752" customFormat="false" ht="12.75" hidden="false" customHeight="false" outlineLevel="0" collapsed="false">
      <c r="A752" s="68"/>
      <c r="B752" s="68"/>
      <c r="C752" s="68"/>
      <c r="D752" s="68"/>
      <c r="E752" s="68"/>
      <c r="F752" s="63"/>
      <c r="G752" s="63"/>
      <c r="H752" s="63"/>
      <c r="I752" s="63"/>
      <c r="J752" s="63"/>
      <c r="K752" s="63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</row>
    <row r="753" customFormat="false" ht="12.75" hidden="false" customHeight="false" outlineLevel="0" collapsed="false">
      <c r="A753" s="68"/>
      <c r="B753" s="68"/>
      <c r="C753" s="68"/>
      <c r="D753" s="68"/>
      <c r="E753" s="68"/>
      <c r="F753" s="63"/>
      <c r="G753" s="63"/>
      <c r="H753" s="63"/>
      <c r="I753" s="63"/>
      <c r="J753" s="63"/>
      <c r="K753" s="63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  <c r="AB753" s="68"/>
      <c r="AC753" s="68"/>
      <c r="AD753" s="68"/>
      <c r="AE753" s="68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</row>
    <row r="754" customFormat="false" ht="12.75" hidden="false" customHeight="false" outlineLevel="0" collapsed="false">
      <c r="A754" s="68"/>
      <c r="B754" s="68"/>
      <c r="C754" s="68"/>
      <c r="D754" s="68"/>
      <c r="E754" s="68"/>
      <c r="F754" s="63"/>
      <c r="G754" s="63"/>
      <c r="H754" s="63"/>
      <c r="I754" s="63"/>
      <c r="J754" s="63"/>
      <c r="K754" s="63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</row>
    <row r="755" customFormat="false" ht="12.75" hidden="false" customHeight="false" outlineLevel="0" collapsed="false">
      <c r="A755" s="68"/>
      <c r="B755" s="68"/>
      <c r="C755" s="68"/>
      <c r="D755" s="68"/>
      <c r="E755" s="68"/>
      <c r="F755" s="63"/>
      <c r="G755" s="63"/>
      <c r="H755" s="63"/>
      <c r="I755" s="63"/>
      <c r="J755" s="63"/>
      <c r="K755" s="63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  <c r="AB755" s="68"/>
      <c r="AC755" s="68"/>
      <c r="AD755" s="68"/>
      <c r="AE755" s="68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</row>
    <row r="756" customFormat="false" ht="12.75" hidden="false" customHeight="false" outlineLevel="0" collapsed="false">
      <c r="A756" s="68"/>
      <c r="B756" s="68"/>
      <c r="C756" s="68"/>
      <c r="D756" s="68"/>
      <c r="E756" s="68"/>
      <c r="F756" s="63"/>
      <c r="G756" s="63"/>
      <c r="H756" s="63"/>
      <c r="I756" s="63"/>
      <c r="J756" s="63"/>
      <c r="K756" s="63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</row>
    <row r="757" customFormat="false" ht="12.75" hidden="false" customHeight="false" outlineLevel="0" collapsed="false">
      <c r="A757" s="68"/>
      <c r="B757" s="68"/>
      <c r="C757" s="68"/>
      <c r="D757" s="68"/>
      <c r="E757" s="68"/>
      <c r="F757" s="63"/>
      <c r="G757" s="63"/>
      <c r="H757" s="63"/>
      <c r="I757" s="63"/>
      <c r="J757" s="63"/>
      <c r="K757" s="63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  <c r="AB757" s="68"/>
      <c r="AC757" s="68"/>
      <c r="AD757" s="68"/>
      <c r="AE757" s="68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</row>
    <row r="758" customFormat="false" ht="12.75" hidden="false" customHeight="false" outlineLevel="0" collapsed="false">
      <c r="A758" s="68"/>
      <c r="B758" s="68"/>
      <c r="C758" s="68"/>
      <c r="D758" s="68"/>
      <c r="E758" s="68"/>
      <c r="F758" s="63"/>
      <c r="G758" s="63"/>
      <c r="H758" s="63"/>
      <c r="I758" s="63"/>
      <c r="J758" s="63"/>
      <c r="K758" s="63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  <c r="AB758" s="68"/>
      <c r="AC758" s="68"/>
      <c r="AD758" s="68"/>
      <c r="AE758" s="68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</row>
    <row r="759" customFormat="false" ht="12.75" hidden="false" customHeight="false" outlineLevel="0" collapsed="false">
      <c r="A759" s="68"/>
      <c r="B759" s="68"/>
      <c r="C759" s="68"/>
      <c r="D759" s="68"/>
      <c r="E759" s="68"/>
      <c r="F759" s="63"/>
      <c r="G759" s="63"/>
      <c r="H759" s="63"/>
      <c r="I759" s="63"/>
      <c r="J759" s="63"/>
      <c r="K759" s="63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</row>
    <row r="760" customFormat="false" ht="12.75" hidden="false" customHeight="false" outlineLevel="0" collapsed="false">
      <c r="A760" s="68"/>
      <c r="B760" s="68"/>
      <c r="C760" s="68"/>
      <c r="D760" s="68"/>
      <c r="E760" s="68"/>
      <c r="F760" s="63"/>
      <c r="G760" s="63"/>
      <c r="H760" s="63"/>
      <c r="I760" s="63"/>
      <c r="J760" s="63"/>
      <c r="K760" s="63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</row>
    <row r="761" customFormat="false" ht="12.75" hidden="false" customHeight="false" outlineLevel="0" collapsed="false">
      <c r="A761" s="68"/>
      <c r="B761" s="68"/>
      <c r="C761" s="68"/>
      <c r="D761" s="68"/>
      <c r="E761" s="68"/>
      <c r="F761" s="63"/>
      <c r="G761" s="63"/>
      <c r="H761" s="63"/>
      <c r="I761" s="63"/>
      <c r="J761" s="63"/>
      <c r="K761" s="63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  <c r="AB761" s="68"/>
      <c r="AC761" s="68"/>
      <c r="AD761" s="68"/>
      <c r="AE761" s="68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</row>
    <row r="762" customFormat="false" ht="12.75" hidden="false" customHeight="false" outlineLevel="0" collapsed="false">
      <c r="A762" s="68"/>
      <c r="B762" s="68"/>
      <c r="C762" s="68"/>
      <c r="D762" s="68"/>
      <c r="E762" s="68"/>
      <c r="F762" s="63"/>
      <c r="G762" s="63"/>
      <c r="H762" s="63"/>
      <c r="I762" s="63"/>
      <c r="J762" s="63"/>
      <c r="K762" s="63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</row>
    <row r="763" customFormat="false" ht="12.75" hidden="false" customHeight="false" outlineLevel="0" collapsed="false">
      <c r="A763" s="68"/>
      <c r="B763" s="68"/>
      <c r="C763" s="68"/>
      <c r="D763" s="68"/>
      <c r="E763" s="68"/>
      <c r="F763" s="63"/>
      <c r="G763" s="63"/>
      <c r="H763" s="63"/>
      <c r="I763" s="63"/>
      <c r="J763" s="63"/>
      <c r="K763" s="63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</row>
    <row r="764" customFormat="false" ht="12.75" hidden="false" customHeight="false" outlineLevel="0" collapsed="false">
      <c r="A764" s="68"/>
      <c r="B764" s="68"/>
      <c r="C764" s="68"/>
      <c r="D764" s="68"/>
      <c r="E764" s="68"/>
      <c r="F764" s="63"/>
      <c r="G764" s="63"/>
      <c r="H764" s="63"/>
      <c r="I764" s="63"/>
      <c r="J764" s="63"/>
      <c r="K764" s="63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</row>
    <row r="765" customFormat="false" ht="12.75" hidden="false" customHeight="false" outlineLevel="0" collapsed="false">
      <c r="A765" s="68"/>
      <c r="B765" s="68"/>
      <c r="C765" s="68"/>
      <c r="D765" s="68"/>
      <c r="E765" s="68"/>
      <c r="F765" s="63"/>
      <c r="G765" s="63"/>
      <c r="H765" s="63"/>
      <c r="I765" s="63"/>
      <c r="J765" s="63"/>
      <c r="K765" s="63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  <c r="AB765" s="68"/>
      <c r="AC765" s="68"/>
      <c r="AD765" s="68"/>
      <c r="AE765" s="68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</row>
    <row r="766" customFormat="false" ht="12.75" hidden="false" customHeight="false" outlineLevel="0" collapsed="false">
      <c r="A766" s="68"/>
      <c r="B766" s="68"/>
      <c r="C766" s="68"/>
      <c r="D766" s="68"/>
      <c r="E766" s="68"/>
      <c r="F766" s="63"/>
      <c r="G766" s="63"/>
      <c r="H766" s="63"/>
      <c r="I766" s="63"/>
      <c r="J766" s="63"/>
      <c r="K766" s="63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</row>
    <row r="767" customFormat="false" ht="12.75" hidden="false" customHeight="false" outlineLevel="0" collapsed="false">
      <c r="A767" s="68"/>
      <c r="B767" s="68"/>
      <c r="C767" s="68"/>
      <c r="D767" s="68"/>
      <c r="E767" s="68"/>
      <c r="F767" s="63"/>
      <c r="G767" s="63"/>
      <c r="H767" s="63"/>
      <c r="I767" s="63"/>
      <c r="J767" s="63"/>
      <c r="K767" s="63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  <c r="AB767" s="68"/>
      <c r="AC767" s="68"/>
      <c r="AD767" s="68"/>
      <c r="AE767" s="68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</row>
    <row r="768" customFormat="false" ht="12.75" hidden="false" customHeight="false" outlineLevel="0" collapsed="false">
      <c r="A768" s="68"/>
      <c r="B768" s="68"/>
      <c r="C768" s="68"/>
      <c r="D768" s="68"/>
      <c r="E768" s="68"/>
      <c r="F768" s="63"/>
      <c r="G768" s="63"/>
      <c r="H768" s="63"/>
      <c r="I768" s="63"/>
      <c r="J768" s="63"/>
      <c r="K768" s="63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  <c r="AB768" s="68"/>
      <c r="AC768" s="68"/>
      <c r="AD768" s="68"/>
      <c r="AE768" s="68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</row>
    <row r="769" customFormat="false" ht="12.75" hidden="false" customHeight="false" outlineLevel="0" collapsed="false">
      <c r="A769" s="68"/>
      <c r="B769" s="68"/>
      <c r="C769" s="68"/>
      <c r="D769" s="68"/>
      <c r="E769" s="68"/>
      <c r="F769" s="63"/>
      <c r="G769" s="63"/>
      <c r="H769" s="63"/>
      <c r="I769" s="63"/>
      <c r="J769" s="63"/>
      <c r="K769" s="63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  <c r="AB769" s="68"/>
      <c r="AC769" s="68"/>
      <c r="AD769" s="68"/>
      <c r="AE769" s="68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</row>
    <row r="770" customFormat="false" ht="12.75" hidden="false" customHeight="false" outlineLevel="0" collapsed="false">
      <c r="A770" s="68"/>
      <c r="B770" s="68"/>
      <c r="C770" s="68"/>
      <c r="D770" s="68"/>
      <c r="E770" s="68"/>
      <c r="F770" s="63"/>
      <c r="G770" s="63"/>
      <c r="H770" s="63"/>
      <c r="I770" s="63"/>
      <c r="J770" s="63"/>
      <c r="K770" s="63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</row>
    <row r="771" customFormat="false" ht="12.75" hidden="false" customHeight="false" outlineLevel="0" collapsed="false">
      <c r="A771" s="68"/>
      <c r="B771" s="68"/>
      <c r="C771" s="68"/>
      <c r="D771" s="68"/>
      <c r="E771" s="68"/>
      <c r="F771" s="63"/>
      <c r="G771" s="63"/>
      <c r="H771" s="63"/>
      <c r="I771" s="63"/>
      <c r="J771" s="63"/>
      <c r="K771" s="63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</row>
    <row r="772" customFormat="false" ht="12.75" hidden="false" customHeight="false" outlineLevel="0" collapsed="false">
      <c r="A772" s="68"/>
      <c r="B772" s="68"/>
      <c r="C772" s="68"/>
      <c r="D772" s="68"/>
      <c r="E772" s="68"/>
      <c r="F772" s="63"/>
      <c r="G772" s="63"/>
      <c r="H772" s="63"/>
      <c r="I772" s="63"/>
      <c r="J772" s="63"/>
      <c r="K772" s="63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  <c r="AB772" s="68"/>
      <c r="AC772" s="68"/>
      <c r="AD772" s="68"/>
      <c r="AE772" s="68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</row>
    <row r="773" customFormat="false" ht="12.75" hidden="false" customHeight="false" outlineLevel="0" collapsed="false">
      <c r="A773" s="68"/>
      <c r="B773" s="68"/>
      <c r="C773" s="68"/>
      <c r="D773" s="68"/>
      <c r="E773" s="68"/>
      <c r="F773" s="63"/>
      <c r="G773" s="63"/>
      <c r="H773" s="63"/>
      <c r="I773" s="63"/>
      <c r="J773" s="63"/>
      <c r="K773" s="63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</row>
    <row r="774" customFormat="false" ht="12.75" hidden="false" customHeight="false" outlineLevel="0" collapsed="false">
      <c r="A774" s="68"/>
      <c r="B774" s="68"/>
      <c r="C774" s="68"/>
      <c r="D774" s="68"/>
      <c r="E774" s="68"/>
      <c r="F774" s="63"/>
      <c r="G774" s="63"/>
      <c r="H774" s="63"/>
      <c r="I774" s="63"/>
      <c r="J774" s="63"/>
      <c r="K774" s="63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  <c r="AB774" s="68"/>
      <c r="AC774" s="68"/>
      <c r="AD774" s="68"/>
      <c r="AE774" s="68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</row>
    <row r="775" customFormat="false" ht="12.75" hidden="false" customHeight="false" outlineLevel="0" collapsed="false">
      <c r="A775" s="68"/>
      <c r="B775" s="68"/>
      <c r="C775" s="68"/>
      <c r="D775" s="68"/>
      <c r="E775" s="68"/>
      <c r="F775" s="63"/>
      <c r="G775" s="63"/>
      <c r="H775" s="63"/>
      <c r="I775" s="63"/>
      <c r="J775" s="63"/>
      <c r="K775" s="63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  <c r="AB775" s="68"/>
      <c r="AC775" s="68"/>
      <c r="AD775" s="68"/>
      <c r="AE775" s="68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</row>
    <row r="776" customFormat="false" ht="12.75" hidden="false" customHeight="false" outlineLevel="0" collapsed="false">
      <c r="A776" s="68"/>
      <c r="B776" s="68"/>
      <c r="C776" s="68"/>
      <c r="D776" s="68"/>
      <c r="E776" s="68"/>
      <c r="F776" s="63"/>
      <c r="G776" s="63"/>
      <c r="H776" s="63"/>
      <c r="I776" s="63"/>
      <c r="J776" s="63"/>
      <c r="K776" s="63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</row>
    <row r="777" customFormat="false" ht="12.75" hidden="false" customHeight="false" outlineLevel="0" collapsed="false">
      <c r="A777" s="68"/>
      <c r="B777" s="68"/>
      <c r="C777" s="68"/>
      <c r="D777" s="68"/>
      <c r="E777" s="68"/>
      <c r="F777" s="63"/>
      <c r="G777" s="63"/>
      <c r="H777" s="63"/>
      <c r="I777" s="63"/>
      <c r="J777" s="63"/>
      <c r="K777" s="63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</row>
    <row r="778" customFormat="false" ht="12.75" hidden="false" customHeight="false" outlineLevel="0" collapsed="false">
      <c r="A778" s="68"/>
      <c r="B778" s="68"/>
      <c r="C778" s="68"/>
      <c r="D778" s="68"/>
      <c r="E778" s="68"/>
      <c r="F778" s="63"/>
      <c r="G778" s="63"/>
      <c r="H778" s="63"/>
      <c r="I778" s="63"/>
      <c r="J778" s="63"/>
      <c r="K778" s="63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</row>
    <row r="779" customFormat="false" ht="12.75" hidden="false" customHeight="false" outlineLevel="0" collapsed="false">
      <c r="A779" s="68"/>
      <c r="B779" s="68"/>
      <c r="C779" s="68"/>
      <c r="D779" s="68"/>
      <c r="E779" s="68"/>
      <c r="F779" s="63"/>
      <c r="G779" s="63"/>
      <c r="H779" s="63"/>
      <c r="I779" s="63"/>
      <c r="J779" s="63"/>
      <c r="K779" s="63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</row>
    <row r="780" customFormat="false" ht="12.75" hidden="false" customHeight="false" outlineLevel="0" collapsed="false">
      <c r="A780" s="68"/>
      <c r="B780" s="68"/>
      <c r="C780" s="68"/>
      <c r="D780" s="68"/>
      <c r="E780" s="68"/>
      <c r="F780" s="63"/>
      <c r="G780" s="63"/>
      <c r="H780" s="63"/>
      <c r="I780" s="63"/>
      <c r="J780" s="63"/>
      <c r="K780" s="63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  <c r="AB780" s="68"/>
      <c r="AC780" s="68"/>
      <c r="AD780" s="68"/>
      <c r="AE780" s="68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</row>
    <row r="781" customFormat="false" ht="12.75" hidden="false" customHeight="false" outlineLevel="0" collapsed="false">
      <c r="A781" s="68"/>
      <c r="B781" s="68"/>
      <c r="C781" s="68"/>
      <c r="D781" s="68"/>
      <c r="E781" s="68"/>
      <c r="F781" s="63"/>
      <c r="G781" s="63"/>
      <c r="H781" s="63"/>
      <c r="I781" s="63"/>
      <c r="J781" s="63"/>
      <c r="K781" s="63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</row>
    <row r="782" customFormat="false" ht="12.75" hidden="false" customHeight="false" outlineLevel="0" collapsed="false">
      <c r="A782" s="68"/>
      <c r="B782" s="68"/>
      <c r="C782" s="68"/>
      <c r="D782" s="68"/>
      <c r="E782" s="68"/>
      <c r="F782" s="63"/>
      <c r="G782" s="63"/>
      <c r="H782" s="63"/>
      <c r="I782" s="63"/>
      <c r="J782" s="63"/>
      <c r="K782" s="63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  <c r="AB782" s="68"/>
      <c r="AC782" s="68"/>
      <c r="AD782" s="68"/>
      <c r="AE782" s="68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</row>
    <row r="783" customFormat="false" ht="12.75" hidden="false" customHeight="false" outlineLevel="0" collapsed="false">
      <c r="A783" s="68"/>
      <c r="B783" s="68"/>
      <c r="C783" s="68"/>
      <c r="D783" s="68"/>
      <c r="E783" s="68"/>
      <c r="F783" s="63"/>
      <c r="G783" s="63"/>
      <c r="H783" s="63"/>
      <c r="I783" s="63"/>
      <c r="J783" s="63"/>
      <c r="K783" s="63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  <c r="AB783" s="68"/>
      <c r="AC783" s="68"/>
      <c r="AD783" s="68"/>
      <c r="AE783" s="68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</row>
    <row r="784" customFormat="false" ht="12.75" hidden="false" customHeight="false" outlineLevel="0" collapsed="false">
      <c r="A784" s="68"/>
      <c r="B784" s="68"/>
      <c r="C784" s="68"/>
      <c r="D784" s="68"/>
      <c r="E784" s="68"/>
      <c r="F784" s="63"/>
      <c r="G784" s="63"/>
      <c r="H784" s="63"/>
      <c r="I784" s="63"/>
      <c r="J784" s="63"/>
      <c r="K784" s="63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</row>
    <row r="785" customFormat="false" ht="12.75" hidden="false" customHeight="false" outlineLevel="0" collapsed="false">
      <c r="A785" s="68"/>
      <c r="B785" s="68"/>
      <c r="C785" s="68"/>
      <c r="D785" s="68"/>
      <c r="E785" s="68"/>
      <c r="F785" s="63"/>
      <c r="G785" s="63"/>
      <c r="H785" s="63"/>
      <c r="I785" s="63"/>
      <c r="J785" s="63"/>
      <c r="K785" s="63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</row>
    <row r="786" customFormat="false" ht="12.75" hidden="false" customHeight="false" outlineLevel="0" collapsed="false">
      <c r="A786" s="68"/>
      <c r="B786" s="68"/>
      <c r="C786" s="68"/>
      <c r="D786" s="68"/>
      <c r="E786" s="68"/>
      <c r="F786" s="63"/>
      <c r="G786" s="63"/>
      <c r="H786" s="63"/>
      <c r="I786" s="63"/>
      <c r="J786" s="63"/>
      <c r="K786" s="63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</row>
    <row r="787" customFormat="false" ht="12.75" hidden="false" customHeight="false" outlineLevel="0" collapsed="false">
      <c r="A787" s="68"/>
      <c r="B787" s="68"/>
      <c r="C787" s="68"/>
      <c r="D787" s="68"/>
      <c r="E787" s="68"/>
      <c r="F787" s="63"/>
      <c r="G787" s="63"/>
      <c r="H787" s="63"/>
      <c r="I787" s="63"/>
      <c r="J787" s="63"/>
      <c r="K787" s="63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  <c r="AB787" s="68"/>
      <c r="AC787" s="68"/>
      <c r="AD787" s="68"/>
      <c r="AE787" s="68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</row>
    <row r="788" customFormat="false" ht="12.75" hidden="false" customHeight="false" outlineLevel="0" collapsed="false">
      <c r="A788" s="68"/>
      <c r="B788" s="68"/>
      <c r="C788" s="68"/>
      <c r="D788" s="68"/>
      <c r="E788" s="68"/>
      <c r="F788" s="63"/>
      <c r="G788" s="63"/>
      <c r="H788" s="63"/>
      <c r="I788" s="63"/>
      <c r="J788" s="63"/>
      <c r="K788" s="63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  <c r="AB788" s="68"/>
      <c r="AC788" s="68"/>
      <c r="AD788" s="68"/>
      <c r="AE788" s="68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</row>
    <row r="789" customFormat="false" ht="12.75" hidden="false" customHeight="false" outlineLevel="0" collapsed="false">
      <c r="A789" s="68"/>
      <c r="B789" s="68"/>
      <c r="C789" s="68"/>
      <c r="D789" s="68"/>
      <c r="E789" s="68"/>
      <c r="F789" s="63"/>
      <c r="G789" s="63"/>
      <c r="H789" s="63"/>
      <c r="I789" s="63"/>
      <c r="J789" s="63"/>
      <c r="K789" s="63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</row>
    <row r="790" customFormat="false" ht="12.75" hidden="false" customHeight="false" outlineLevel="0" collapsed="false">
      <c r="A790" s="68"/>
      <c r="B790" s="68"/>
      <c r="C790" s="68"/>
      <c r="D790" s="68"/>
      <c r="E790" s="68"/>
      <c r="F790" s="63"/>
      <c r="G790" s="63"/>
      <c r="H790" s="63"/>
      <c r="I790" s="63"/>
      <c r="J790" s="63"/>
      <c r="K790" s="63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  <c r="AB790" s="68"/>
      <c r="AC790" s="68"/>
      <c r="AD790" s="68"/>
      <c r="AE790" s="68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</row>
    <row r="791" customFormat="false" ht="12.75" hidden="false" customHeight="false" outlineLevel="0" collapsed="false">
      <c r="A791" s="68"/>
      <c r="B791" s="68"/>
      <c r="C791" s="68"/>
      <c r="D791" s="68"/>
      <c r="E791" s="68"/>
      <c r="F791" s="63"/>
      <c r="G791" s="63"/>
      <c r="H791" s="63"/>
      <c r="I791" s="63"/>
      <c r="J791" s="63"/>
      <c r="K791" s="63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</row>
    <row r="792" customFormat="false" ht="12.75" hidden="false" customHeight="false" outlineLevel="0" collapsed="false">
      <c r="A792" s="68"/>
      <c r="B792" s="68"/>
      <c r="C792" s="68"/>
      <c r="D792" s="68"/>
      <c r="E792" s="68"/>
      <c r="F792" s="63"/>
      <c r="G792" s="63"/>
      <c r="H792" s="63"/>
      <c r="I792" s="63"/>
      <c r="J792" s="63"/>
      <c r="K792" s="63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</row>
    <row r="793" customFormat="false" ht="12.75" hidden="false" customHeight="false" outlineLevel="0" collapsed="false">
      <c r="A793" s="68"/>
      <c r="B793" s="68"/>
      <c r="C793" s="68"/>
      <c r="D793" s="68"/>
      <c r="E793" s="68"/>
      <c r="F793" s="63"/>
      <c r="G793" s="63"/>
      <c r="H793" s="63"/>
      <c r="I793" s="63"/>
      <c r="J793" s="63"/>
      <c r="K793" s="63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  <c r="AB793" s="68"/>
      <c r="AC793" s="68"/>
      <c r="AD793" s="68"/>
      <c r="AE793" s="68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</row>
    <row r="794" customFormat="false" ht="12.75" hidden="false" customHeight="false" outlineLevel="0" collapsed="false">
      <c r="A794" s="68"/>
      <c r="B794" s="68"/>
      <c r="C794" s="68"/>
      <c r="D794" s="68"/>
      <c r="E794" s="68"/>
      <c r="F794" s="63"/>
      <c r="G794" s="63"/>
      <c r="H794" s="63"/>
      <c r="I794" s="63"/>
      <c r="J794" s="63"/>
      <c r="K794" s="63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</row>
    <row r="795" customFormat="false" ht="12.75" hidden="false" customHeight="false" outlineLevel="0" collapsed="false">
      <c r="A795" s="68"/>
      <c r="B795" s="68"/>
      <c r="C795" s="68"/>
      <c r="D795" s="68"/>
      <c r="E795" s="68"/>
      <c r="F795" s="63"/>
      <c r="G795" s="63"/>
      <c r="H795" s="63"/>
      <c r="I795" s="63"/>
      <c r="J795" s="63"/>
      <c r="K795" s="63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</row>
    <row r="796" customFormat="false" ht="12.75" hidden="false" customHeight="false" outlineLevel="0" collapsed="false">
      <c r="A796" s="68"/>
      <c r="B796" s="68"/>
      <c r="C796" s="68"/>
      <c r="D796" s="68"/>
      <c r="E796" s="68"/>
      <c r="F796" s="63"/>
      <c r="G796" s="63"/>
      <c r="H796" s="63"/>
      <c r="I796" s="63"/>
      <c r="J796" s="63"/>
      <c r="K796" s="63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  <c r="AB796" s="68"/>
      <c r="AC796" s="68"/>
      <c r="AD796" s="68"/>
      <c r="AE796" s="68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</row>
    <row r="797" customFormat="false" ht="12.75" hidden="false" customHeight="false" outlineLevel="0" collapsed="false">
      <c r="A797" s="68"/>
      <c r="B797" s="68"/>
      <c r="C797" s="68"/>
      <c r="D797" s="68"/>
      <c r="E797" s="68"/>
      <c r="F797" s="63"/>
      <c r="G797" s="63"/>
      <c r="H797" s="63"/>
      <c r="I797" s="63"/>
      <c r="J797" s="63"/>
      <c r="K797" s="63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</row>
    <row r="798" customFormat="false" ht="12.75" hidden="false" customHeight="false" outlineLevel="0" collapsed="false">
      <c r="A798" s="68"/>
      <c r="B798" s="68"/>
      <c r="C798" s="68"/>
      <c r="D798" s="68"/>
      <c r="E798" s="68"/>
      <c r="F798" s="63"/>
      <c r="G798" s="63"/>
      <c r="H798" s="63"/>
      <c r="I798" s="63"/>
      <c r="J798" s="63"/>
      <c r="K798" s="63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</row>
    <row r="799" customFormat="false" ht="12.75" hidden="false" customHeight="false" outlineLevel="0" collapsed="false">
      <c r="A799" s="68"/>
      <c r="B799" s="68"/>
      <c r="C799" s="68"/>
      <c r="D799" s="68"/>
      <c r="E799" s="68"/>
      <c r="F799" s="63"/>
      <c r="G799" s="63"/>
      <c r="H799" s="63"/>
      <c r="I799" s="63"/>
      <c r="J799" s="63"/>
      <c r="K799" s="63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  <c r="AB799" s="68"/>
      <c r="AC799" s="68"/>
      <c r="AD799" s="68"/>
      <c r="AE799" s="68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</row>
    <row r="800" customFormat="false" ht="12.75" hidden="false" customHeight="false" outlineLevel="0" collapsed="false">
      <c r="A800" s="68"/>
      <c r="B800" s="68"/>
      <c r="C800" s="68"/>
      <c r="D800" s="68"/>
      <c r="E800" s="68"/>
      <c r="F800" s="63"/>
      <c r="G800" s="63"/>
      <c r="H800" s="63"/>
      <c r="I800" s="63"/>
      <c r="J800" s="63"/>
      <c r="K800" s="63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</row>
    <row r="801" customFormat="false" ht="12.75" hidden="false" customHeight="false" outlineLevel="0" collapsed="false">
      <c r="A801" s="68"/>
      <c r="B801" s="68"/>
      <c r="C801" s="68"/>
      <c r="D801" s="68"/>
      <c r="E801" s="68"/>
      <c r="F801" s="63"/>
      <c r="G801" s="63"/>
      <c r="H801" s="63"/>
      <c r="I801" s="63"/>
      <c r="J801" s="63"/>
      <c r="K801" s="63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  <c r="AB801" s="68"/>
      <c r="AC801" s="68"/>
      <c r="AD801" s="68"/>
      <c r="AE801" s="68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</row>
    <row r="802" customFormat="false" ht="12.75" hidden="false" customHeight="false" outlineLevel="0" collapsed="false">
      <c r="A802" s="68"/>
      <c r="B802" s="68"/>
      <c r="C802" s="68"/>
      <c r="D802" s="68"/>
      <c r="E802" s="68"/>
      <c r="F802" s="63"/>
      <c r="G802" s="63"/>
      <c r="H802" s="63"/>
      <c r="I802" s="63"/>
      <c r="J802" s="63"/>
      <c r="K802" s="63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</row>
    <row r="803" customFormat="false" ht="12.75" hidden="false" customHeight="false" outlineLevel="0" collapsed="false">
      <c r="A803" s="68"/>
      <c r="B803" s="68"/>
      <c r="C803" s="68"/>
      <c r="D803" s="68"/>
      <c r="E803" s="68"/>
      <c r="F803" s="63"/>
      <c r="G803" s="63"/>
      <c r="H803" s="63"/>
      <c r="I803" s="63"/>
      <c r="J803" s="63"/>
      <c r="K803" s="63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  <c r="AB803" s="68"/>
      <c r="AC803" s="68"/>
      <c r="AD803" s="68"/>
      <c r="AE803" s="68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</row>
    <row r="804" customFormat="false" ht="12.75" hidden="false" customHeight="false" outlineLevel="0" collapsed="false">
      <c r="A804" s="68"/>
      <c r="B804" s="68"/>
      <c r="C804" s="68"/>
      <c r="D804" s="68"/>
      <c r="E804" s="68"/>
      <c r="F804" s="63"/>
      <c r="G804" s="63"/>
      <c r="H804" s="63"/>
      <c r="I804" s="63"/>
      <c r="J804" s="63"/>
      <c r="K804" s="63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  <c r="AB804" s="68"/>
      <c r="AC804" s="68"/>
      <c r="AD804" s="68"/>
      <c r="AE804" s="68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</row>
    <row r="805" customFormat="false" ht="12.75" hidden="false" customHeight="false" outlineLevel="0" collapsed="false">
      <c r="A805" s="68"/>
      <c r="B805" s="68"/>
      <c r="C805" s="68"/>
      <c r="D805" s="68"/>
      <c r="E805" s="68"/>
      <c r="F805" s="63"/>
      <c r="G805" s="63"/>
      <c r="H805" s="63"/>
      <c r="I805" s="63"/>
      <c r="J805" s="63"/>
      <c r="K805" s="63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  <c r="AB805" s="68"/>
      <c r="AC805" s="68"/>
      <c r="AD805" s="68"/>
      <c r="AE805" s="68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</row>
    <row r="806" customFormat="false" ht="12.75" hidden="false" customHeight="false" outlineLevel="0" collapsed="false">
      <c r="A806" s="68"/>
      <c r="B806" s="68"/>
      <c r="C806" s="68"/>
      <c r="D806" s="68"/>
      <c r="E806" s="68"/>
      <c r="F806" s="63"/>
      <c r="G806" s="63"/>
      <c r="H806" s="63"/>
      <c r="I806" s="63"/>
      <c r="J806" s="63"/>
      <c r="K806" s="63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</row>
    <row r="807" customFormat="false" ht="12.75" hidden="false" customHeight="false" outlineLevel="0" collapsed="false">
      <c r="A807" s="68"/>
      <c r="B807" s="68"/>
      <c r="C807" s="68"/>
      <c r="D807" s="68"/>
      <c r="E807" s="68"/>
      <c r="F807" s="63"/>
      <c r="G807" s="63"/>
      <c r="H807" s="63"/>
      <c r="I807" s="63"/>
      <c r="J807" s="63"/>
      <c r="K807" s="63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  <c r="AB807" s="68"/>
      <c r="AC807" s="68"/>
      <c r="AD807" s="68"/>
      <c r="AE807" s="68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</row>
    <row r="808" customFormat="false" ht="12.75" hidden="false" customHeight="false" outlineLevel="0" collapsed="false">
      <c r="A808" s="68"/>
      <c r="B808" s="68"/>
      <c r="C808" s="68"/>
      <c r="D808" s="68"/>
      <c r="E808" s="68"/>
      <c r="F808" s="63"/>
      <c r="G808" s="63"/>
      <c r="H808" s="63"/>
      <c r="I808" s="63"/>
      <c r="J808" s="63"/>
      <c r="K808" s="63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  <c r="AB808" s="68"/>
      <c r="AC808" s="68"/>
      <c r="AD808" s="68"/>
      <c r="AE808" s="68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</row>
    <row r="809" customFormat="false" ht="12.75" hidden="false" customHeight="false" outlineLevel="0" collapsed="false">
      <c r="A809" s="68"/>
      <c r="B809" s="68"/>
      <c r="C809" s="68"/>
      <c r="D809" s="68"/>
      <c r="E809" s="68"/>
      <c r="F809" s="63"/>
      <c r="G809" s="63"/>
      <c r="H809" s="63"/>
      <c r="I809" s="63"/>
      <c r="J809" s="63"/>
      <c r="K809" s="63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  <c r="AB809" s="68"/>
      <c r="AC809" s="68"/>
      <c r="AD809" s="68"/>
      <c r="AE809" s="68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</row>
    <row r="810" customFormat="false" ht="12.75" hidden="false" customHeight="false" outlineLevel="0" collapsed="false">
      <c r="A810" s="68"/>
      <c r="B810" s="68"/>
      <c r="C810" s="68"/>
      <c r="D810" s="68"/>
      <c r="E810" s="68"/>
      <c r="F810" s="63"/>
      <c r="G810" s="63"/>
      <c r="H810" s="63"/>
      <c r="I810" s="63"/>
      <c r="J810" s="63"/>
      <c r="K810" s="63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  <c r="AB810" s="68"/>
      <c r="AC810" s="68"/>
      <c r="AD810" s="68"/>
      <c r="AE810" s="68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</row>
    <row r="811" customFormat="false" ht="12.75" hidden="false" customHeight="false" outlineLevel="0" collapsed="false">
      <c r="A811" s="68"/>
      <c r="B811" s="68"/>
      <c r="C811" s="68"/>
      <c r="D811" s="68"/>
      <c r="E811" s="68"/>
      <c r="F811" s="63"/>
      <c r="G811" s="63"/>
      <c r="H811" s="63"/>
      <c r="I811" s="63"/>
      <c r="J811" s="63"/>
      <c r="K811" s="63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</row>
    <row r="812" customFormat="false" ht="12.75" hidden="false" customHeight="false" outlineLevel="0" collapsed="false">
      <c r="A812" s="68"/>
      <c r="B812" s="68"/>
      <c r="C812" s="68"/>
      <c r="D812" s="68"/>
      <c r="E812" s="68"/>
      <c r="F812" s="63"/>
      <c r="G812" s="63"/>
      <c r="H812" s="63"/>
      <c r="I812" s="63"/>
      <c r="J812" s="63"/>
      <c r="K812" s="63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</row>
    <row r="813" customFormat="false" ht="12.75" hidden="false" customHeight="false" outlineLevel="0" collapsed="false">
      <c r="A813" s="68"/>
      <c r="B813" s="68"/>
      <c r="C813" s="68"/>
      <c r="D813" s="68"/>
      <c r="E813" s="68"/>
      <c r="F813" s="63"/>
      <c r="G813" s="63"/>
      <c r="H813" s="63"/>
      <c r="I813" s="63"/>
      <c r="J813" s="63"/>
      <c r="K813" s="63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</row>
    <row r="814" customFormat="false" ht="12.75" hidden="false" customHeight="false" outlineLevel="0" collapsed="false">
      <c r="A814" s="68"/>
      <c r="B814" s="68"/>
      <c r="C814" s="68"/>
      <c r="D814" s="68"/>
      <c r="E814" s="68"/>
      <c r="F814" s="63"/>
      <c r="G814" s="63"/>
      <c r="H814" s="63"/>
      <c r="I814" s="63"/>
      <c r="J814" s="63"/>
      <c r="K814" s="63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</row>
    <row r="815" customFormat="false" ht="12.75" hidden="false" customHeight="false" outlineLevel="0" collapsed="false">
      <c r="A815" s="68"/>
      <c r="B815" s="68"/>
      <c r="C815" s="68"/>
      <c r="D815" s="68"/>
      <c r="E815" s="68"/>
      <c r="F815" s="63"/>
      <c r="G815" s="63"/>
      <c r="H815" s="63"/>
      <c r="I815" s="63"/>
      <c r="J815" s="63"/>
      <c r="K815" s="63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</row>
    <row r="816" customFormat="false" ht="12.75" hidden="false" customHeight="false" outlineLevel="0" collapsed="false">
      <c r="A816" s="68"/>
      <c r="B816" s="68"/>
      <c r="C816" s="68"/>
      <c r="D816" s="68"/>
      <c r="E816" s="68"/>
      <c r="F816" s="63"/>
      <c r="G816" s="63"/>
      <c r="H816" s="63"/>
      <c r="I816" s="63"/>
      <c r="J816" s="63"/>
      <c r="K816" s="63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</row>
    <row r="817" customFormat="false" ht="12.75" hidden="false" customHeight="false" outlineLevel="0" collapsed="false">
      <c r="A817" s="68"/>
      <c r="B817" s="68"/>
      <c r="C817" s="68"/>
      <c r="D817" s="68"/>
      <c r="E817" s="68"/>
      <c r="F817" s="63"/>
      <c r="G817" s="63"/>
      <c r="H817" s="63"/>
      <c r="I817" s="63"/>
      <c r="J817" s="63"/>
      <c r="K817" s="63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</row>
    <row r="818" customFormat="false" ht="12.75" hidden="false" customHeight="false" outlineLevel="0" collapsed="false">
      <c r="A818" s="68"/>
      <c r="B818" s="68"/>
      <c r="C818" s="68"/>
      <c r="D818" s="68"/>
      <c r="E818" s="68"/>
      <c r="F818" s="63"/>
      <c r="G818" s="63"/>
      <c r="H818" s="63"/>
      <c r="I818" s="63"/>
      <c r="J818" s="63"/>
      <c r="K818" s="63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</row>
    <row r="819" customFormat="false" ht="12.75" hidden="false" customHeight="false" outlineLevel="0" collapsed="false">
      <c r="A819" s="68"/>
      <c r="B819" s="68"/>
      <c r="C819" s="68"/>
      <c r="D819" s="68"/>
      <c r="E819" s="68"/>
      <c r="F819" s="63"/>
      <c r="G819" s="63"/>
      <c r="H819" s="63"/>
      <c r="I819" s="63"/>
      <c r="J819" s="63"/>
      <c r="K819" s="63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</row>
    <row r="820" customFormat="false" ht="12.75" hidden="false" customHeight="false" outlineLevel="0" collapsed="false">
      <c r="A820" s="68"/>
      <c r="B820" s="68"/>
      <c r="C820" s="68"/>
      <c r="D820" s="68"/>
      <c r="E820" s="68"/>
      <c r="F820" s="63"/>
      <c r="G820" s="63"/>
      <c r="H820" s="63"/>
      <c r="I820" s="63"/>
      <c r="J820" s="63"/>
      <c r="K820" s="63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</row>
    <row r="821" customFormat="false" ht="12.75" hidden="false" customHeight="false" outlineLevel="0" collapsed="false">
      <c r="A821" s="68"/>
      <c r="B821" s="68"/>
      <c r="C821" s="68"/>
      <c r="D821" s="68"/>
      <c r="E821" s="68"/>
      <c r="F821" s="63"/>
      <c r="G821" s="63"/>
      <c r="H821" s="63"/>
      <c r="I821" s="63"/>
      <c r="J821" s="63"/>
      <c r="K821" s="63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</row>
    <row r="822" customFormat="false" ht="12.75" hidden="false" customHeight="false" outlineLevel="0" collapsed="false">
      <c r="A822" s="68"/>
      <c r="B822" s="68"/>
      <c r="C822" s="68"/>
      <c r="D822" s="68"/>
      <c r="E822" s="68"/>
      <c r="F822" s="63"/>
      <c r="G822" s="63"/>
      <c r="H822" s="63"/>
      <c r="I822" s="63"/>
      <c r="J822" s="63"/>
      <c r="K822" s="63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</row>
    <row r="823" customFormat="false" ht="12.75" hidden="false" customHeight="false" outlineLevel="0" collapsed="false">
      <c r="A823" s="68"/>
      <c r="B823" s="68"/>
      <c r="C823" s="68"/>
      <c r="D823" s="68"/>
      <c r="E823" s="68"/>
      <c r="F823" s="63"/>
      <c r="G823" s="63"/>
      <c r="H823" s="63"/>
      <c r="I823" s="63"/>
      <c r="J823" s="63"/>
      <c r="K823" s="63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</row>
    <row r="824" customFormat="false" ht="12.75" hidden="false" customHeight="false" outlineLevel="0" collapsed="false">
      <c r="A824" s="68"/>
      <c r="B824" s="68"/>
      <c r="C824" s="68"/>
      <c r="D824" s="68"/>
      <c r="E824" s="68"/>
      <c r="F824" s="63"/>
      <c r="G824" s="63"/>
      <c r="H824" s="63"/>
      <c r="I824" s="63"/>
      <c r="J824" s="63"/>
      <c r="K824" s="63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</row>
    <row r="825" customFormat="false" ht="12.75" hidden="false" customHeight="false" outlineLevel="0" collapsed="false">
      <c r="A825" s="68"/>
      <c r="B825" s="68"/>
      <c r="C825" s="68"/>
      <c r="D825" s="68"/>
      <c r="E825" s="68"/>
      <c r="F825" s="63"/>
      <c r="G825" s="63"/>
      <c r="H825" s="63"/>
      <c r="I825" s="63"/>
      <c r="J825" s="63"/>
      <c r="K825" s="63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</row>
    <row r="826" customFormat="false" ht="12.75" hidden="false" customHeight="false" outlineLevel="0" collapsed="false">
      <c r="A826" s="68"/>
      <c r="B826" s="68"/>
      <c r="C826" s="68"/>
      <c r="D826" s="68"/>
      <c r="E826" s="68"/>
      <c r="F826" s="63"/>
      <c r="G826" s="63"/>
      <c r="H826" s="63"/>
      <c r="I826" s="63"/>
      <c r="J826" s="63"/>
      <c r="K826" s="63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</row>
    <row r="827" customFormat="false" ht="12.75" hidden="false" customHeight="false" outlineLevel="0" collapsed="false">
      <c r="A827" s="68"/>
      <c r="B827" s="68"/>
      <c r="C827" s="68"/>
      <c r="D827" s="68"/>
      <c r="E827" s="68"/>
      <c r="F827" s="63"/>
      <c r="G827" s="63"/>
      <c r="H827" s="63"/>
      <c r="I827" s="63"/>
      <c r="J827" s="63"/>
      <c r="K827" s="63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</row>
    <row r="828" customFormat="false" ht="12.75" hidden="false" customHeight="false" outlineLevel="0" collapsed="false">
      <c r="A828" s="68"/>
      <c r="B828" s="68"/>
      <c r="C828" s="68"/>
      <c r="D828" s="68"/>
      <c r="E828" s="68"/>
      <c r="F828" s="63"/>
      <c r="G828" s="63"/>
      <c r="H828" s="63"/>
      <c r="I828" s="63"/>
      <c r="J828" s="63"/>
      <c r="K828" s="63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</row>
    <row r="829" customFormat="false" ht="12.75" hidden="false" customHeight="false" outlineLevel="0" collapsed="false">
      <c r="A829" s="68"/>
      <c r="B829" s="68"/>
      <c r="C829" s="68"/>
      <c r="D829" s="68"/>
      <c r="E829" s="68"/>
      <c r="F829" s="63"/>
      <c r="G829" s="63"/>
      <c r="H829" s="63"/>
      <c r="I829" s="63"/>
      <c r="J829" s="63"/>
      <c r="K829" s="63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</row>
    <row r="830" customFormat="false" ht="12.75" hidden="false" customHeight="false" outlineLevel="0" collapsed="false">
      <c r="A830" s="68"/>
      <c r="B830" s="68"/>
      <c r="C830" s="68"/>
      <c r="D830" s="68"/>
      <c r="E830" s="68"/>
      <c r="F830" s="63"/>
      <c r="G830" s="63"/>
      <c r="H830" s="63"/>
      <c r="I830" s="63"/>
      <c r="J830" s="63"/>
      <c r="K830" s="63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</row>
    <row r="831" customFormat="false" ht="12.75" hidden="false" customHeight="false" outlineLevel="0" collapsed="false">
      <c r="A831" s="68"/>
      <c r="B831" s="68"/>
      <c r="C831" s="68"/>
      <c r="D831" s="68"/>
      <c r="E831" s="68"/>
      <c r="F831" s="63"/>
      <c r="G831" s="63"/>
      <c r="H831" s="63"/>
      <c r="I831" s="63"/>
      <c r="J831" s="63"/>
      <c r="K831" s="63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</row>
    <row r="832" customFormat="false" ht="12.75" hidden="false" customHeight="false" outlineLevel="0" collapsed="false">
      <c r="A832" s="68"/>
      <c r="B832" s="68"/>
      <c r="C832" s="68"/>
      <c r="D832" s="68"/>
      <c r="E832" s="68"/>
      <c r="F832" s="63"/>
      <c r="G832" s="63"/>
      <c r="H832" s="63"/>
      <c r="I832" s="63"/>
      <c r="J832" s="63"/>
      <c r="K832" s="63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</row>
    <row r="833" customFormat="false" ht="12.75" hidden="false" customHeight="false" outlineLevel="0" collapsed="false">
      <c r="A833" s="68"/>
      <c r="B833" s="68"/>
      <c r="C833" s="68"/>
      <c r="D833" s="68"/>
      <c r="E833" s="68"/>
      <c r="F833" s="63"/>
      <c r="G833" s="63"/>
      <c r="H833" s="63"/>
      <c r="I833" s="63"/>
      <c r="J833" s="63"/>
      <c r="K833" s="63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</row>
    <row r="834" customFormat="false" ht="12.75" hidden="false" customHeight="false" outlineLevel="0" collapsed="false">
      <c r="A834" s="68"/>
      <c r="B834" s="68"/>
      <c r="C834" s="68"/>
      <c r="D834" s="68"/>
      <c r="E834" s="68"/>
      <c r="F834" s="63"/>
      <c r="G834" s="63"/>
      <c r="H834" s="63"/>
      <c r="I834" s="63"/>
      <c r="J834" s="63"/>
      <c r="K834" s="63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</row>
    <row r="835" customFormat="false" ht="12.75" hidden="false" customHeight="false" outlineLevel="0" collapsed="false">
      <c r="A835" s="68"/>
      <c r="B835" s="68"/>
      <c r="C835" s="68"/>
      <c r="D835" s="68"/>
      <c r="E835" s="68"/>
      <c r="F835" s="63"/>
      <c r="G835" s="63"/>
      <c r="H835" s="63"/>
      <c r="I835" s="63"/>
      <c r="J835" s="63"/>
      <c r="K835" s="63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  <c r="AB835" s="68"/>
      <c r="AC835" s="68"/>
      <c r="AD835" s="68"/>
      <c r="AE835" s="68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</row>
    <row r="836" customFormat="false" ht="12.75" hidden="false" customHeight="false" outlineLevel="0" collapsed="false">
      <c r="A836" s="68"/>
      <c r="B836" s="68"/>
      <c r="C836" s="68"/>
      <c r="D836" s="68"/>
      <c r="E836" s="68"/>
      <c r="F836" s="63"/>
      <c r="G836" s="63"/>
      <c r="H836" s="63"/>
      <c r="I836" s="63"/>
      <c r="J836" s="63"/>
      <c r="K836" s="63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</row>
    <row r="837" customFormat="false" ht="12.75" hidden="false" customHeight="false" outlineLevel="0" collapsed="false">
      <c r="A837" s="68"/>
      <c r="B837" s="68"/>
      <c r="C837" s="68"/>
      <c r="D837" s="68"/>
      <c r="E837" s="68"/>
      <c r="F837" s="63"/>
      <c r="G837" s="63"/>
      <c r="H837" s="63"/>
      <c r="I837" s="63"/>
      <c r="J837" s="63"/>
      <c r="K837" s="63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  <c r="AB837" s="68"/>
      <c r="AC837" s="68"/>
      <c r="AD837" s="68"/>
      <c r="AE837" s="68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</row>
    <row r="838" customFormat="false" ht="12.75" hidden="false" customHeight="false" outlineLevel="0" collapsed="false">
      <c r="A838" s="68"/>
      <c r="B838" s="68"/>
      <c r="C838" s="68"/>
      <c r="D838" s="68"/>
      <c r="E838" s="68"/>
      <c r="F838" s="63"/>
      <c r="G838" s="63"/>
      <c r="H838" s="63"/>
      <c r="I838" s="63"/>
      <c r="J838" s="63"/>
      <c r="K838" s="63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  <c r="AB838" s="68"/>
      <c r="AC838" s="68"/>
      <c r="AD838" s="68"/>
      <c r="AE838" s="68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</row>
    <row r="839" customFormat="false" ht="12.75" hidden="false" customHeight="false" outlineLevel="0" collapsed="false">
      <c r="A839" s="68"/>
      <c r="B839" s="68"/>
      <c r="C839" s="68"/>
      <c r="D839" s="68"/>
      <c r="E839" s="68"/>
      <c r="F839" s="63"/>
      <c r="G839" s="63"/>
      <c r="H839" s="63"/>
      <c r="I839" s="63"/>
      <c r="J839" s="63"/>
      <c r="K839" s="63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  <c r="AB839" s="68"/>
      <c r="AC839" s="68"/>
      <c r="AD839" s="68"/>
      <c r="AE839" s="68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</row>
    <row r="840" customFormat="false" ht="12.75" hidden="false" customHeight="false" outlineLevel="0" collapsed="false">
      <c r="A840" s="68"/>
      <c r="B840" s="68"/>
      <c r="C840" s="68"/>
      <c r="D840" s="68"/>
      <c r="E840" s="68"/>
      <c r="F840" s="63"/>
      <c r="G840" s="63"/>
      <c r="H840" s="63"/>
      <c r="I840" s="63"/>
      <c r="J840" s="63"/>
      <c r="K840" s="63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  <c r="AB840" s="68"/>
      <c r="AC840" s="68"/>
      <c r="AD840" s="68"/>
      <c r="AE840" s="68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</row>
    <row r="841" customFormat="false" ht="12.75" hidden="false" customHeight="false" outlineLevel="0" collapsed="false">
      <c r="A841" s="68"/>
      <c r="B841" s="68"/>
      <c r="C841" s="68"/>
      <c r="D841" s="68"/>
      <c r="E841" s="68"/>
      <c r="F841" s="63"/>
      <c r="G841" s="63"/>
      <c r="H841" s="63"/>
      <c r="I841" s="63"/>
      <c r="J841" s="63"/>
      <c r="K841" s="63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  <c r="AB841" s="68"/>
      <c r="AC841" s="68"/>
      <c r="AD841" s="68"/>
      <c r="AE841" s="68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</row>
    <row r="842" customFormat="false" ht="12.75" hidden="false" customHeight="false" outlineLevel="0" collapsed="false">
      <c r="A842" s="68"/>
      <c r="B842" s="68"/>
      <c r="C842" s="68"/>
      <c r="D842" s="68"/>
      <c r="E842" s="68"/>
      <c r="F842" s="63"/>
      <c r="G842" s="63"/>
      <c r="H842" s="63"/>
      <c r="I842" s="63"/>
      <c r="J842" s="63"/>
      <c r="K842" s="63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  <c r="AB842" s="68"/>
      <c r="AC842" s="68"/>
      <c r="AD842" s="68"/>
      <c r="AE842" s="68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</row>
    <row r="843" customFormat="false" ht="12.75" hidden="false" customHeight="false" outlineLevel="0" collapsed="false">
      <c r="A843" s="68"/>
      <c r="B843" s="68"/>
      <c r="C843" s="68"/>
      <c r="D843" s="68"/>
      <c r="E843" s="68"/>
      <c r="F843" s="63"/>
      <c r="G843" s="63"/>
      <c r="H843" s="63"/>
      <c r="I843" s="63"/>
      <c r="J843" s="63"/>
      <c r="K843" s="63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  <c r="AB843" s="68"/>
      <c r="AC843" s="68"/>
      <c r="AD843" s="68"/>
      <c r="AE843" s="68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</row>
    <row r="844" customFormat="false" ht="12.75" hidden="false" customHeight="false" outlineLevel="0" collapsed="false">
      <c r="A844" s="68"/>
      <c r="B844" s="68"/>
      <c r="C844" s="68"/>
      <c r="D844" s="68"/>
      <c r="E844" s="68"/>
      <c r="F844" s="63"/>
      <c r="G844" s="63"/>
      <c r="H844" s="63"/>
      <c r="I844" s="63"/>
      <c r="J844" s="63"/>
      <c r="K844" s="63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  <c r="AB844" s="68"/>
      <c r="AC844" s="68"/>
      <c r="AD844" s="68"/>
      <c r="AE844" s="68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</row>
    <row r="845" customFormat="false" ht="12.75" hidden="false" customHeight="false" outlineLevel="0" collapsed="false">
      <c r="A845" s="68"/>
      <c r="B845" s="68"/>
      <c r="C845" s="68"/>
      <c r="D845" s="68"/>
      <c r="E845" s="68"/>
      <c r="F845" s="63"/>
      <c r="G845" s="63"/>
      <c r="H845" s="63"/>
      <c r="I845" s="63"/>
      <c r="J845" s="63"/>
      <c r="K845" s="63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  <c r="AB845" s="68"/>
      <c r="AC845" s="68"/>
      <c r="AD845" s="68"/>
      <c r="AE845" s="68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</row>
    <row r="846" customFormat="false" ht="12.75" hidden="false" customHeight="false" outlineLevel="0" collapsed="false">
      <c r="A846" s="68"/>
      <c r="B846" s="68"/>
      <c r="C846" s="68"/>
      <c r="D846" s="68"/>
      <c r="E846" s="68"/>
      <c r="F846" s="63"/>
      <c r="G846" s="63"/>
      <c r="H846" s="63"/>
      <c r="I846" s="63"/>
      <c r="J846" s="63"/>
      <c r="K846" s="63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  <c r="AB846" s="68"/>
      <c r="AC846" s="68"/>
      <c r="AD846" s="68"/>
      <c r="AE846" s="68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</row>
    <row r="847" customFormat="false" ht="12.75" hidden="false" customHeight="false" outlineLevel="0" collapsed="false">
      <c r="A847" s="68"/>
      <c r="B847" s="68"/>
      <c r="C847" s="68"/>
      <c r="D847" s="68"/>
      <c r="E847" s="68"/>
      <c r="F847" s="63"/>
      <c r="G847" s="63"/>
      <c r="H847" s="63"/>
      <c r="I847" s="63"/>
      <c r="J847" s="63"/>
      <c r="K847" s="63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  <c r="AB847" s="68"/>
      <c r="AC847" s="68"/>
      <c r="AD847" s="68"/>
      <c r="AE847" s="68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</row>
    <row r="848" customFormat="false" ht="12.75" hidden="false" customHeight="false" outlineLevel="0" collapsed="false">
      <c r="A848" s="68"/>
      <c r="B848" s="68"/>
      <c r="C848" s="68"/>
      <c r="D848" s="68"/>
      <c r="E848" s="68"/>
      <c r="F848" s="63"/>
      <c r="G848" s="63"/>
      <c r="H848" s="63"/>
      <c r="I848" s="63"/>
      <c r="J848" s="63"/>
      <c r="K848" s="63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  <c r="AB848" s="68"/>
      <c r="AC848" s="68"/>
      <c r="AD848" s="68"/>
      <c r="AE848" s="68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</row>
    <row r="849" customFormat="false" ht="12.75" hidden="false" customHeight="false" outlineLevel="0" collapsed="false">
      <c r="A849" s="68"/>
      <c r="B849" s="68"/>
      <c r="C849" s="68"/>
      <c r="D849" s="68"/>
      <c r="E849" s="68"/>
      <c r="F849" s="63"/>
      <c r="G849" s="63"/>
      <c r="H849" s="63"/>
      <c r="I849" s="63"/>
      <c r="J849" s="63"/>
      <c r="K849" s="63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  <c r="AB849" s="68"/>
      <c r="AC849" s="68"/>
      <c r="AD849" s="68"/>
      <c r="AE849" s="68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</row>
    <row r="850" customFormat="false" ht="12.75" hidden="false" customHeight="false" outlineLevel="0" collapsed="false">
      <c r="A850" s="68"/>
      <c r="B850" s="68"/>
      <c r="C850" s="68"/>
      <c r="D850" s="68"/>
      <c r="E850" s="68"/>
      <c r="F850" s="63"/>
      <c r="G850" s="63"/>
      <c r="H850" s="63"/>
      <c r="I850" s="63"/>
      <c r="J850" s="63"/>
      <c r="K850" s="63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  <c r="AB850" s="68"/>
      <c r="AC850" s="68"/>
      <c r="AD850" s="68"/>
      <c r="AE850" s="68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</row>
    <row r="851" customFormat="false" ht="12.75" hidden="false" customHeight="false" outlineLevel="0" collapsed="false">
      <c r="A851" s="68"/>
      <c r="B851" s="68"/>
      <c r="C851" s="68"/>
      <c r="D851" s="68"/>
      <c r="E851" s="68"/>
      <c r="F851" s="63"/>
      <c r="G851" s="63"/>
      <c r="H851" s="63"/>
      <c r="I851" s="63"/>
      <c r="J851" s="63"/>
      <c r="K851" s="63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  <c r="AB851" s="68"/>
      <c r="AC851" s="68"/>
      <c r="AD851" s="68"/>
      <c r="AE851" s="68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</row>
    <row r="852" customFormat="false" ht="12.75" hidden="false" customHeight="false" outlineLevel="0" collapsed="false">
      <c r="A852" s="68"/>
      <c r="B852" s="68"/>
      <c r="C852" s="68"/>
      <c r="D852" s="68"/>
      <c r="E852" s="68"/>
      <c r="F852" s="63"/>
      <c r="G852" s="63"/>
      <c r="H852" s="63"/>
      <c r="I852" s="63"/>
      <c r="J852" s="63"/>
      <c r="K852" s="63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  <c r="AB852" s="68"/>
      <c r="AC852" s="68"/>
      <c r="AD852" s="68"/>
      <c r="AE852" s="68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</row>
    <row r="853" customFormat="false" ht="12.75" hidden="false" customHeight="false" outlineLevel="0" collapsed="false">
      <c r="A853" s="68"/>
      <c r="B853" s="68"/>
      <c r="C853" s="68"/>
      <c r="D853" s="68"/>
      <c r="E853" s="68"/>
      <c r="F853" s="63"/>
      <c r="G853" s="63"/>
      <c r="H853" s="63"/>
      <c r="I853" s="63"/>
      <c r="J853" s="63"/>
      <c r="K853" s="63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  <c r="AB853" s="68"/>
      <c r="AC853" s="68"/>
      <c r="AD853" s="68"/>
      <c r="AE853" s="68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</row>
    <row r="854" customFormat="false" ht="12.75" hidden="false" customHeight="false" outlineLevel="0" collapsed="false">
      <c r="A854" s="68"/>
      <c r="B854" s="68"/>
      <c r="C854" s="68"/>
      <c r="D854" s="68"/>
      <c r="E854" s="68"/>
      <c r="F854" s="63"/>
      <c r="G854" s="63"/>
      <c r="H854" s="63"/>
      <c r="I854" s="63"/>
      <c r="J854" s="63"/>
      <c r="K854" s="63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  <c r="AB854" s="68"/>
      <c r="AC854" s="68"/>
      <c r="AD854" s="68"/>
      <c r="AE854" s="68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</row>
    <row r="855" customFormat="false" ht="12.75" hidden="false" customHeight="false" outlineLevel="0" collapsed="false">
      <c r="A855" s="68"/>
      <c r="B855" s="68"/>
      <c r="C855" s="68"/>
      <c r="D855" s="68"/>
      <c r="E855" s="68"/>
      <c r="F855" s="63"/>
      <c r="G855" s="63"/>
      <c r="H855" s="63"/>
      <c r="I855" s="63"/>
      <c r="J855" s="63"/>
      <c r="K855" s="63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  <c r="AB855" s="68"/>
      <c r="AC855" s="68"/>
      <c r="AD855" s="68"/>
      <c r="AE855" s="68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</row>
    <row r="856" customFormat="false" ht="12.75" hidden="false" customHeight="false" outlineLevel="0" collapsed="false">
      <c r="A856" s="68"/>
      <c r="B856" s="68"/>
      <c r="C856" s="68"/>
      <c r="D856" s="68"/>
      <c r="E856" s="68"/>
      <c r="F856" s="63"/>
      <c r="G856" s="63"/>
      <c r="H856" s="63"/>
      <c r="I856" s="63"/>
      <c r="J856" s="63"/>
      <c r="K856" s="63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  <c r="AB856" s="68"/>
      <c r="AC856" s="68"/>
      <c r="AD856" s="68"/>
      <c r="AE856" s="68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</row>
    <row r="857" customFormat="false" ht="12.75" hidden="false" customHeight="false" outlineLevel="0" collapsed="false">
      <c r="A857" s="68"/>
      <c r="B857" s="68"/>
      <c r="C857" s="68"/>
      <c r="D857" s="68"/>
      <c r="E857" s="68"/>
      <c r="F857" s="63"/>
      <c r="G857" s="63"/>
      <c r="H857" s="63"/>
      <c r="I857" s="63"/>
      <c r="J857" s="63"/>
      <c r="K857" s="63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  <c r="AB857" s="68"/>
      <c r="AC857" s="68"/>
      <c r="AD857" s="68"/>
      <c r="AE857" s="68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</row>
    <row r="858" customFormat="false" ht="12.75" hidden="false" customHeight="false" outlineLevel="0" collapsed="false">
      <c r="A858" s="68"/>
      <c r="B858" s="68"/>
      <c r="C858" s="68"/>
      <c r="D858" s="68"/>
      <c r="E858" s="68"/>
      <c r="F858" s="63"/>
      <c r="G858" s="63"/>
      <c r="H858" s="63"/>
      <c r="I858" s="63"/>
      <c r="J858" s="63"/>
      <c r="K858" s="63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  <c r="AB858" s="68"/>
      <c r="AC858" s="68"/>
      <c r="AD858" s="68"/>
      <c r="AE858" s="68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</row>
    <row r="859" customFormat="false" ht="12.75" hidden="false" customHeight="false" outlineLevel="0" collapsed="false">
      <c r="A859" s="68"/>
      <c r="B859" s="68"/>
      <c r="C859" s="68"/>
      <c r="D859" s="68"/>
      <c r="E859" s="68"/>
      <c r="F859" s="63"/>
      <c r="G859" s="63"/>
      <c r="H859" s="63"/>
      <c r="I859" s="63"/>
      <c r="J859" s="63"/>
      <c r="K859" s="63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  <c r="AB859" s="68"/>
      <c r="AC859" s="68"/>
      <c r="AD859" s="68"/>
      <c r="AE859" s="68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</row>
    <row r="860" customFormat="false" ht="12.75" hidden="false" customHeight="false" outlineLevel="0" collapsed="false">
      <c r="A860" s="68"/>
      <c r="B860" s="68"/>
      <c r="C860" s="68"/>
      <c r="D860" s="68"/>
      <c r="E860" s="68"/>
      <c r="F860" s="63"/>
      <c r="G860" s="63"/>
      <c r="H860" s="63"/>
      <c r="I860" s="63"/>
      <c r="J860" s="63"/>
      <c r="K860" s="63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</row>
    <row r="861" customFormat="false" ht="12.75" hidden="false" customHeight="false" outlineLevel="0" collapsed="false">
      <c r="A861" s="68"/>
      <c r="B861" s="68"/>
      <c r="C861" s="68"/>
      <c r="D861" s="68"/>
      <c r="E861" s="68"/>
      <c r="F861" s="63"/>
      <c r="G861" s="63"/>
      <c r="H861" s="63"/>
      <c r="I861" s="63"/>
      <c r="J861" s="63"/>
      <c r="K861" s="63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</row>
    <row r="862" customFormat="false" ht="12.75" hidden="false" customHeight="false" outlineLevel="0" collapsed="false">
      <c r="A862" s="68"/>
      <c r="B862" s="68"/>
      <c r="C862" s="68"/>
      <c r="D862" s="68"/>
      <c r="E862" s="68"/>
      <c r="F862" s="63"/>
      <c r="G862" s="63"/>
      <c r="H862" s="63"/>
      <c r="I862" s="63"/>
      <c r="J862" s="63"/>
      <c r="K862" s="63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  <c r="AB862" s="68"/>
      <c r="AC862" s="68"/>
      <c r="AD862" s="68"/>
      <c r="AE862" s="68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</row>
    <row r="863" customFormat="false" ht="12.75" hidden="false" customHeight="false" outlineLevel="0" collapsed="false">
      <c r="A863" s="68"/>
      <c r="B863" s="68"/>
      <c r="C863" s="68"/>
      <c r="D863" s="68"/>
      <c r="E863" s="68"/>
      <c r="F863" s="63"/>
      <c r="G863" s="63"/>
      <c r="H863" s="63"/>
      <c r="I863" s="63"/>
      <c r="J863" s="63"/>
      <c r="K863" s="63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  <c r="AB863" s="68"/>
      <c r="AC863" s="68"/>
      <c r="AD863" s="68"/>
      <c r="AE863" s="68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</row>
    <row r="864" customFormat="false" ht="12.75" hidden="false" customHeight="false" outlineLevel="0" collapsed="false">
      <c r="A864" s="68"/>
      <c r="B864" s="68"/>
      <c r="C864" s="68"/>
      <c r="D864" s="68"/>
      <c r="E864" s="68"/>
      <c r="F864" s="63"/>
      <c r="G864" s="63"/>
      <c r="H864" s="63"/>
      <c r="I864" s="63"/>
      <c r="J864" s="63"/>
      <c r="K864" s="63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  <c r="AB864" s="68"/>
      <c r="AC864" s="68"/>
      <c r="AD864" s="68"/>
      <c r="AE864" s="68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</row>
    <row r="865" customFormat="false" ht="12.75" hidden="false" customHeight="false" outlineLevel="0" collapsed="false">
      <c r="A865" s="68"/>
      <c r="B865" s="68"/>
      <c r="C865" s="68"/>
      <c r="D865" s="68"/>
      <c r="E865" s="68"/>
      <c r="F865" s="63"/>
      <c r="G865" s="63"/>
      <c r="H865" s="63"/>
      <c r="I865" s="63"/>
      <c r="J865" s="63"/>
      <c r="K865" s="63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  <c r="AB865" s="68"/>
      <c r="AC865" s="68"/>
      <c r="AD865" s="68"/>
      <c r="AE865" s="68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</row>
    <row r="866" customFormat="false" ht="12.75" hidden="false" customHeight="false" outlineLevel="0" collapsed="false">
      <c r="A866" s="68"/>
      <c r="B866" s="68"/>
      <c r="C866" s="68"/>
      <c r="D866" s="68"/>
      <c r="E866" s="68"/>
      <c r="F866" s="63"/>
      <c r="G866" s="63"/>
      <c r="H866" s="63"/>
      <c r="I866" s="63"/>
      <c r="J866" s="63"/>
      <c r="K866" s="63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  <c r="AB866" s="68"/>
      <c r="AC866" s="68"/>
      <c r="AD866" s="68"/>
      <c r="AE866" s="68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</row>
    <row r="867" customFormat="false" ht="12.75" hidden="false" customHeight="false" outlineLevel="0" collapsed="false">
      <c r="A867" s="68"/>
      <c r="B867" s="68"/>
      <c r="C867" s="68"/>
      <c r="D867" s="68"/>
      <c r="E867" s="68"/>
      <c r="F867" s="63"/>
      <c r="G867" s="63"/>
      <c r="H867" s="63"/>
      <c r="I867" s="63"/>
      <c r="J867" s="63"/>
      <c r="K867" s="63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  <c r="AB867" s="68"/>
      <c r="AC867" s="68"/>
      <c r="AD867" s="68"/>
      <c r="AE867" s="68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</row>
    <row r="868" customFormat="false" ht="12.75" hidden="false" customHeight="false" outlineLevel="0" collapsed="false">
      <c r="A868" s="68"/>
      <c r="B868" s="68"/>
      <c r="C868" s="68"/>
      <c r="D868" s="68"/>
      <c r="E868" s="68"/>
      <c r="F868" s="63"/>
      <c r="G868" s="63"/>
      <c r="H868" s="63"/>
      <c r="I868" s="63"/>
      <c r="J868" s="63"/>
      <c r="K868" s="63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  <c r="AB868" s="68"/>
      <c r="AC868" s="68"/>
      <c r="AD868" s="68"/>
      <c r="AE868" s="68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</row>
    <row r="869" customFormat="false" ht="12.75" hidden="false" customHeight="false" outlineLevel="0" collapsed="false">
      <c r="A869" s="68"/>
      <c r="B869" s="68"/>
      <c r="C869" s="68"/>
      <c r="D869" s="68"/>
      <c r="E869" s="68"/>
      <c r="F869" s="63"/>
      <c r="G869" s="63"/>
      <c r="H869" s="63"/>
      <c r="I869" s="63"/>
      <c r="J869" s="63"/>
      <c r="K869" s="63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</row>
    <row r="870" customFormat="false" ht="12.75" hidden="false" customHeight="false" outlineLevel="0" collapsed="false">
      <c r="A870" s="68"/>
      <c r="B870" s="68"/>
      <c r="C870" s="68"/>
      <c r="D870" s="68"/>
      <c r="E870" s="68"/>
      <c r="F870" s="63"/>
      <c r="G870" s="63"/>
      <c r="H870" s="63"/>
      <c r="I870" s="63"/>
      <c r="J870" s="63"/>
      <c r="K870" s="63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</row>
    <row r="871" customFormat="false" ht="12.75" hidden="false" customHeight="false" outlineLevel="0" collapsed="false">
      <c r="A871" s="68"/>
      <c r="B871" s="68"/>
      <c r="C871" s="68"/>
      <c r="D871" s="68"/>
      <c r="E871" s="68"/>
      <c r="F871" s="63"/>
      <c r="G871" s="63"/>
      <c r="H871" s="63"/>
      <c r="I871" s="63"/>
      <c r="J871" s="63"/>
      <c r="K871" s="63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  <c r="AB871" s="68"/>
      <c r="AC871" s="68"/>
      <c r="AD871" s="68"/>
      <c r="AE871" s="68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</row>
    <row r="872" customFormat="false" ht="12.75" hidden="false" customHeight="false" outlineLevel="0" collapsed="false">
      <c r="A872" s="68"/>
      <c r="B872" s="68"/>
      <c r="C872" s="68"/>
      <c r="D872" s="68"/>
      <c r="E872" s="68"/>
      <c r="F872" s="63"/>
      <c r="G872" s="63"/>
      <c r="H872" s="63"/>
      <c r="I872" s="63"/>
      <c r="J872" s="63"/>
      <c r="K872" s="63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  <c r="AB872" s="68"/>
      <c r="AC872" s="68"/>
      <c r="AD872" s="68"/>
      <c r="AE872" s="68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</row>
    <row r="873" customFormat="false" ht="12.75" hidden="false" customHeight="false" outlineLevel="0" collapsed="false">
      <c r="A873" s="68"/>
      <c r="B873" s="68"/>
      <c r="C873" s="68"/>
      <c r="D873" s="68"/>
      <c r="E873" s="68"/>
      <c r="F873" s="63"/>
      <c r="G873" s="63"/>
      <c r="H873" s="63"/>
      <c r="I873" s="63"/>
      <c r="J873" s="63"/>
      <c r="K873" s="63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  <c r="AB873" s="68"/>
      <c r="AC873" s="68"/>
      <c r="AD873" s="68"/>
      <c r="AE873" s="68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</row>
    <row r="874" customFormat="false" ht="12.75" hidden="false" customHeight="false" outlineLevel="0" collapsed="false">
      <c r="A874" s="68"/>
      <c r="B874" s="68"/>
      <c r="C874" s="68"/>
      <c r="D874" s="68"/>
      <c r="E874" s="68"/>
      <c r="F874" s="63"/>
      <c r="G874" s="63"/>
      <c r="H874" s="63"/>
      <c r="I874" s="63"/>
      <c r="J874" s="63"/>
      <c r="K874" s="63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  <c r="AB874" s="68"/>
      <c r="AC874" s="68"/>
      <c r="AD874" s="68"/>
      <c r="AE874" s="68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</row>
    <row r="875" customFormat="false" ht="12.75" hidden="false" customHeight="false" outlineLevel="0" collapsed="false">
      <c r="A875" s="68"/>
      <c r="B875" s="68"/>
      <c r="C875" s="68"/>
      <c r="D875" s="68"/>
      <c r="E875" s="68"/>
      <c r="F875" s="63"/>
      <c r="G875" s="63"/>
      <c r="H875" s="63"/>
      <c r="I875" s="63"/>
      <c r="J875" s="63"/>
      <c r="K875" s="63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</row>
    <row r="876" customFormat="false" ht="12.75" hidden="false" customHeight="false" outlineLevel="0" collapsed="false">
      <c r="A876" s="68"/>
      <c r="B876" s="68"/>
      <c r="C876" s="68"/>
      <c r="D876" s="68"/>
      <c r="E876" s="68"/>
      <c r="F876" s="63"/>
      <c r="G876" s="63"/>
      <c r="H876" s="63"/>
      <c r="I876" s="63"/>
      <c r="J876" s="63"/>
      <c r="K876" s="63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</row>
    <row r="877" customFormat="false" ht="12.75" hidden="false" customHeight="false" outlineLevel="0" collapsed="false">
      <c r="A877" s="68"/>
      <c r="B877" s="68"/>
      <c r="C877" s="68"/>
      <c r="D877" s="68"/>
      <c r="E877" s="68"/>
      <c r="F877" s="63"/>
      <c r="G877" s="63"/>
      <c r="H877" s="63"/>
      <c r="I877" s="63"/>
      <c r="J877" s="63"/>
      <c r="K877" s="63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</row>
    <row r="878" customFormat="false" ht="12.75" hidden="false" customHeight="false" outlineLevel="0" collapsed="false">
      <c r="A878" s="68"/>
      <c r="B878" s="68"/>
      <c r="C878" s="68"/>
      <c r="D878" s="68"/>
      <c r="E878" s="68"/>
      <c r="F878" s="63"/>
      <c r="G878" s="63"/>
      <c r="H878" s="63"/>
      <c r="I878" s="63"/>
      <c r="J878" s="63"/>
      <c r="K878" s="63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</row>
    <row r="879" customFormat="false" ht="12.75" hidden="false" customHeight="false" outlineLevel="0" collapsed="false">
      <c r="A879" s="68"/>
      <c r="B879" s="68"/>
      <c r="C879" s="68"/>
      <c r="D879" s="68"/>
      <c r="E879" s="68"/>
      <c r="F879" s="63"/>
      <c r="G879" s="63"/>
      <c r="H879" s="63"/>
      <c r="I879" s="63"/>
      <c r="J879" s="63"/>
      <c r="K879" s="63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</row>
    <row r="880" customFormat="false" ht="12.75" hidden="false" customHeight="false" outlineLevel="0" collapsed="false">
      <c r="A880" s="68"/>
      <c r="B880" s="68"/>
      <c r="C880" s="68"/>
      <c r="D880" s="68"/>
      <c r="E880" s="68"/>
      <c r="F880" s="63"/>
      <c r="G880" s="63"/>
      <c r="H880" s="63"/>
      <c r="I880" s="63"/>
      <c r="J880" s="63"/>
      <c r="K880" s="63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</row>
    <row r="881" customFormat="false" ht="12.75" hidden="false" customHeight="false" outlineLevel="0" collapsed="false">
      <c r="A881" s="68"/>
      <c r="B881" s="68"/>
      <c r="C881" s="68"/>
      <c r="D881" s="68"/>
      <c r="E881" s="68"/>
      <c r="F881" s="63"/>
      <c r="G881" s="63"/>
      <c r="H881" s="63"/>
      <c r="I881" s="63"/>
      <c r="J881" s="63"/>
      <c r="K881" s="63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  <c r="AB881" s="68"/>
      <c r="AC881" s="68"/>
      <c r="AD881" s="68"/>
      <c r="AE881" s="68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</row>
    <row r="882" customFormat="false" ht="12.75" hidden="false" customHeight="false" outlineLevel="0" collapsed="false">
      <c r="A882" s="68"/>
      <c r="B882" s="68"/>
      <c r="C882" s="68"/>
      <c r="D882" s="68"/>
      <c r="E882" s="68"/>
      <c r="F882" s="63"/>
      <c r="G882" s="63"/>
      <c r="H882" s="63"/>
      <c r="I882" s="63"/>
      <c r="J882" s="63"/>
      <c r="K882" s="63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</row>
    <row r="883" customFormat="false" ht="12.75" hidden="false" customHeight="false" outlineLevel="0" collapsed="false">
      <c r="A883" s="68"/>
      <c r="B883" s="68"/>
      <c r="C883" s="68"/>
      <c r="D883" s="68"/>
      <c r="E883" s="68"/>
      <c r="F883" s="63"/>
      <c r="G883" s="63"/>
      <c r="H883" s="63"/>
      <c r="I883" s="63"/>
      <c r="J883" s="63"/>
      <c r="K883" s="63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  <c r="AB883" s="68"/>
      <c r="AC883" s="68"/>
      <c r="AD883" s="68"/>
      <c r="AE883" s="68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</row>
    <row r="884" customFormat="false" ht="12.75" hidden="false" customHeight="false" outlineLevel="0" collapsed="false">
      <c r="A884" s="68"/>
      <c r="B884" s="68"/>
      <c r="C884" s="68"/>
      <c r="D884" s="68"/>
      <c r="E884" s="68"/>
      <c r="F884" s="63"/>
      <c r="G884" s="63"/>
      <c r="H884" s="63"/>
      <c r="I884" s="63"/>
      <c r="J884" s="63"/>
      <c r="K884" s="63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  <c r="AB884" s="68"/>
      <c r="AC884" s="68"/>
      <c r="AD884" s="68"/>
      <c r="AE884" s="68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</row>
    <row r="885" customFormat="false" ht="12.75" hidden="false" customHeight="false" outlineLevel="0" collapsed="false">
      <c r="A885" s="68"/>
      <c r="B885" s="68"/>
      <c r="C885" s="68"/>
      <c r="D885" s="68"/>
      <c r="E885" s="68"/>
      <c r="F885" s="63"/>
      <c r="G885" s="63"/>
      <c r="H885" s="63"/>
      <c r="I885" s="63"/>
      <c r="J885" s="63"/>
      <c r="K885" s="63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  <c r="AB885" s="68"/>
      <c r="AC885" s="68"/>
      <c r="AD885" s="68"/>
      <c r="AE885" s="68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</row>
    <row r="886" customFormat="false" ht="12.75" hidden="false" customHeight="false" outlineLevel="0" collapsed="false">
      <c r="A886" s="68"/>
      <c r="B886" s="68"/>
      <c r="C886" s="68"/>
      <c r="D886" s="68"/>
      <c r="E886" s="68"/>
      <c r="F886" s="63"/>
      <c r="G886" s="63"/>
      <c r="H886" s="63"/>
      <c r="I886" s="63"/>
      <c r="J886" s="63"/>
      <c r="K886" s="63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  <c r="AB886" s="68"/>
      <c r="AC886" s="68"/>
      <c r="AD886" s="68"/>
      <c r="AE886" s="68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</row>
    <row r="887" customFormat="false" ht="12.75" hidden="false" customHeight="false" outlineLevel="0" collapsed="false">
      <c r="A887" s="68"/>
      <c r="B887" s="68"/>
      <c r="C887" s="68"/>
      <c r="D887" s="68"/>
      <c r="E887" s="68"/>
      <c r="F887" s="63"/>
      <c r="G887" s="63"/>
      <c r="H887" s="63"/>
      <c r="I887" s="63"/>
      <c r="J887" s="63"/>
      <c r="K887" s="63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  <c r="AB887" s="68"/>
      <c r="AC887" s="68"/>
      <c r="AD887" s="68"/>
      <c r="AE887" s="68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</row>
    <row r="888" customFormat="false" ht="12.75" hidden="false" customHeight="false" outlineLevel="0" collapsed="false">
      <c r="A888" s="68"/>
      <c r="B888" s="68"/>
      <c r="C888" s="68"/>
      <c r="D888" s="68"/>
      <c r="E888" s="68"/>
      <c r="F888" s="63"/>
      <c r="G888" s="63"/>
      <c r="H888" s="63"/>
      <c r="I888" s="63"/>
      <c r="J888" s="63"/>
      <c r="K888" s="63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  <c r="AB888" s="68"/>
      <c r="AC888" s="68"/>
      <c r="AD888" s="68"/>
      <c r="AE888" s="68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</row>
    <row r="889" customFormat="false" ht="12.75" hidden="false" customHeight="false" outlineLevel="0" collapsed="false">
      <c r="A889" s="68"/>
      <c r="B889" s="68"/>
      <c r="C889" s="68"/>
      <c r="D889" s="68"/>
      <c r="E889" s="68"/>
      <c r="F889" s="63"/>
      <c r="G889" s="63"/>
      <c r="H889" s="63"/>
      <c r="I889" s="63"/>
      <c r="J889" s="63"/>
      <c r="K889" s="63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</row>
    <row r="890" customFormat="false" ht="12.75" hidden="false" customHeight="false" outlineLevel="0" collapsed="false">
      <c r="A890" s="68"/>
      <c r="B890" s="68"/>
      <c r="C890" s="68"/>
      <c r="D890" s="68"/>
      <c r="E890" s="68"/>
      <c r="F890" s="63"/>
      <c r="G890" s="63"/>
      <c r="H890" s="63"/>
      <c r="I890" s="63"/>
      <c r="J890" s="63"/>
      <c r="K890" s="63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</row>
    <row r="891" customFormat="false" ht="12.75" hidden="false" customHeight="false" outlineLevel="0" collapsed="false">
      <c r="A891" s="68"/>
      <c r="B891" s="68"/>
      <c r="C891" s="68"/>
      <c r="D891" s="68"/>
      <c r="E891" s="68"/>
      <c r="F891" s="63"/>
      <c r="G891" s="63"/>
      <c r="H891" s="63"/>
      <c r="I891" s="63"/>
      <c r="J891" s="63"/>
      <c r="K891" s="63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  <c r="AB891" s="68"/>
      <c r="AC891" s="68"/>
      <c r="AD891" s="68"/>
      <c r="AE891" s="68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</row>
    <row r="892" customFormat="false" ht="12.75" hidden="false" customHeight="false" outlineLevel="0" collapsed="false">
      <c r="A892" s="68"/>
      <c r="B892" s="68"/>
      <c r="C892" s="68"/>
      <c r="D892" s="68"/>
      <c r="E892" s="68"/>
      <c r="F892" s="63"/>
      <c r="G892" s="63"/>
      <c r="H892" s="63"/>
      <c r="I892" s="63"/>
      <c r="J892" s="63"/>
      <c r="K892" s="63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  <c r="AB892" s="68"/>
      <c r="AC892" s="68"/>
      <c r="AD892" s="68"/>
      <c r="AE892" s="68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</row>
    <row r="893" customFormat="false" ht="12.75" hidden="false" customHeight="false" outlineLevel="0" collapsed="false">
      <c r="A893" s="68"/>
      <c r="B893" s="68"/>
      <c r="C893" s="68"/>
      <c r="D893" s="68"/>
      <c r="E893" s="68"/>
      <c r="F893" s="63"/>
      <c r="G893" s="63"/>
      <c r="H893" s="63"/>
      <c r="I893" s="63"/>
      <c r="J893" s="63"/>
      <c r="K893" s="63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  <c r="AB893" s="68"/>
      <c r="AC893" s="68"/>
      <c r="AD893" s="68"/>
      <c r="AE893" s="68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</row>
    <row r="894" customFormat="false" ht="12.75" hidden="false" customHeight="false" outlineLevel="0" collapsed="false">
      <c r="A894" s="68"/>
      <c r="B894" s="68"/>
      <c r="C894" s="68"/>
      <c r="D894" s="68"/>
      <c r="E894" s="68"/>
      <c r="F894" s="63"/>
      <c r="G894" s="63"/>
      <c r="H894" s="63"/>
      <c r="I894" s="63"/>
      <c r="J894" s="63"/>
      <c r="K894" s="63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  <c r="AB894" s="68"/>
      <c r="AC894" s="68"/>
      <c r="AD894" s="68"/>
      <c r="AE894" s="68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</row>
    <row r="895" customFormat="false" ht="12.75" hidden="false" customHeight="false" outlineLevel="0" collapsed="false">
      <c r="A895" s="68"/>
      <c r="B895" s="68"/>
      <c r="C895" s="68"/>
      <c r="D895" s="68"/>
      <c r="E895" s="68"/>
      <c r="F895" s="63"/>
      <c r="G895" s="63"/>
      <c r="H895" s="63"/>
      <c r="I895" s="63"/>
      <c r="J895" s="63"/>
      <c r="K895" s="63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  <c r="AB895" s="68"/>
      <c r="AC895" s="68"/>
      <c r="AD895" s="68"/>
      <c r="AE895" s="68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</row>
    <row r="896" customFormat="false" ht="12.75" hidden="false" customHeight="false" outlineLevel="0" collapsed="false">
      <c r="A896" s="68"/>
      <c r="B896" s="68"/>
      <c r="C896" s="68"/>
      <c r="D896" s="68"/>
      <c r="E896" s="68"/>
      <c r="F896" s="63"/>
      <c r="G896" s="63"/>
      <c r="H896" s="63"/>
      <c r="I896" s="63"/>
      <c r="J896" s="63"/>
      <c r="K896" s="63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  <c r="AB896" s="68"/>
      <c r="AC896" s="68"/>
      <c r="AD896" s="68"/>
      <c r="AE896" s="68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</row>
    <row r="897" customFormat="false" ht="12.75" hidden="false" customHeight="false" outlineLevel="0" collapsed="false">
      <c r="A897" s="68"/>
      <c r="B897" s="68"/>
      <c r="C897" s="68"/>
      <c r="D897" s="68"/>
      <c r="E897" s="68"/>
      <c r="F897" s="63"/>
      <c r="G897" s="63"/>
      <c r="H897" s="63"/>
      <c r="I897" s="63"/>
      <c r="J897" s="63"/>
      <c r="K897" s="63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  <c r="AB897" s="68"/>
      <c r="AC897" s="68"/>
      <c r="AD897" s="68"/>
      <c r="AE897" s="68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</row>
    <row r="898" customFormat="false" ht="12.75" hidden="false" customHeight="false" outlineLevel="0" collapsed="false">
      <c r="A898" s="68"/>
      <c r="B898" s="68"/>
      <c r="C898" s="68"/>
      <c r="D898" s="68"/>
      <c r="E898" s="68"/>
      <c r="F898" s="63"/>
      <c r="G898" s="63"/>
      <c r="H898" s="63"/>
      <c r="I898" s="63"/>
      <c r="J898" s="63"/>
      <c r="K898" s="63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  <c r="AB898" s="68"/>
      <c r="AC898" s="68"/>
      <c r="AD898" s="68"/>
      <c r="AE898" s="68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</row>
    <row r="899" customFormat="false" ht="12.75" hidden="false" customHeight="false" outlineLevel="0" collapsed="false">
      <c r="A899" s="68"/>
      <c r="B899" s="68"/>
      <c r="C899" s="68"/>
      <c r="D899" s="68"/>
      <c r="E899" s="68"/>
      <c r="F899" s="63"/>
      <c r="G899" s="63"/>
      <c r="H899" s="63"/>
      <c r="I899" s="63"/>
      <c r="J899" s="63"/>
      <c r="K899" s="63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  <c r="AB899" s="68"/>
      <c r="AC899" s="68"/>
      <c r="AD899" s="68"/>
      <c r="AE899" s="68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</row>
    <row r="900" customFormat="false" ht="12.75" hidden="false" customHeight="false" outlineLevel="0" collapsed="false">
      <c r="A900" s="68"/>
      <c r="B900" s="68"/>
      <c r="C900" s="68"/>
      <c r="D900" s="68"/>
      <c r="E900" s="68"/>
      <c r="F900" s="63"/>
      <c r="G900" s="63"/>
      <c r="H900" s="63"/>
      <c r="I900" s="63"/>
      <c r="J900" s="63"/>
      <c r="K900" s="63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  <c r="AB900" s="68"/>
      <c r="AC900" s="68"/>
      <c r="AD900" s="68"/>
      <c r="AE900" s="68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</row>
    <row r="901" customFormat="false" ht="12.75" hidden="false" customHeight="false" outlineLevel="0" collapsed="false">
      <c r="A901" s="68"/>
      <c r="B901" s="68"/>
      <c r="C901" s="68"/>
      <c r="D901" s="68"/>
      <c r="E901" s="68"/>
      <c r="F901" s="63"/>
      <c r="G901" s="63"/>
      <c r="H901" s="63"/>
      <c r="I901" s="63"/>
      <c r="J901" s="63"/>
      <c r="K901" s="63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  <c r="AB901" s="68"/>
      <c r="AC901" s="68"/>
      <c r="AD901" s="68"/>
      <c r="AE901" s="68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</row>
    <row r="902" customFormat="false" ht="12.75" hidden="false" customHeight="false" outlineLevel="0" collapsed="false">
      <c r="A902" s="68"/>
      <c r="B902" s="68"/>
      <c r="C902" s="68"/>
      <c r="D902" s="68"/>
      <c r="E902" s="68"/>
      <c r="F902" s="63"/>
      <c r="G902" s="63"/>
      <c r="H902" s="63"/>
      <c r="I902" s="63"/>
      <c r="J902" s="63"/>
      <c r="K902" s="63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  <c r="AB902" s="68"/>
      <c r="AC902" s="68"/>
      <c r="AD902" s="68"/>
      <c r="AE902" s="68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</row>
    <row r="903" customFormat="false" ht="12.75" hidden="false" customHeight="false" outlineLevel="0" collapsed="false">
      <c r="A903" s="68"/>
      <c r="B903" s="68"/>
      <c r="C903" s="68"/>
      <c r="D903" s="68"/>
      <c r="E903" s="68"/>
      <c r="F903" s="63"/>
      <c r="G903" s="63"/>
      <c r="H903" s="63"/>
      <c r="I903" s="63"/>
      <c r="J903" s="63"/>
      <c r="K903" s="63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  <c r="AB903" s="68"/>
      <c r="AC903" s="68"/>
      <c r="AD903" s="68"/>
      <c r="AE903" s="68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</row>
    <row r="904" customFormat="false" ht="12.75" hidden="false" customHeight="false" outlineLevel="0" collapsed="false">
      <c r="A904" s="68"/>
      <c r="B904" s="68"/>
      <c r="C904" s="68"/>
      <c r="D904" s="68"/>
      <c r="E904" s="68"/>
      <c r="F904" s="63"/>
      <c r="G904" s="63"/>
      <c r="H904" s="63"/>
      <c r="I904" s="63"/>
      <c r="J904" s="63"/>
      <c r="K904" s="63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  <c r="AB904" s="68"/>
      <c r="AC904" s="68"/>
      <c r="AD904" s="68"/>
      <c r="AE904" s="68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</row>
    <row r="905" customFormat="false" ht="12.75" hidden="false" customHeight="false" outlineLevel="0" collapsed="false">
      <c r="A905" s="68"/>
      <c r="B905" s="68"/>
      <c r="C905" s="68"/>
      <c r="D905" s="68"/>
      <c r="E905" s="68"/>
      <c r="F905" s="63"/>
      <c r="G905" s="63"/>
      <c r="H905" s="63"/>
      <c r="I905" s="63"/>
      <c r="J905" s="63"/>
      <c r="K905" s="63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  <c r="AB905" s="68"/>
      <c r="AC905" s="68"/>
      <c r="AD905" s="68"/>
      <c r="AE905" s="68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</row>
    <row r="906" customFormat="false" ht="12.75" hidden="false" customHeight="false" outlineLevel="0" collapsed="false">
      <c r="A906" s="68"/>
      <c r="B906" s="68"/>
      <c r="C906" s="68"/>
      <c r="D906" s="68"/>
      <c r="E906" s="68"/>
      <c r="F906" s="63"/>
      <c r="G906" s="63"/>
      <c r="H906" s="63"/>
      <c r="I906" s="63"/>
      <c r="J906" s="63"/>
      <c r="K906" s="63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  <c r="AB906" s="68"/>
      <c r="AC906" s="68"/>
      <c r="AD906" s="68"/>
      <c r="AE906" s="68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</row>
    <row r="907" customFormat="false" ht="12.75" hidden="false" customHeight="false" outlineLevel="0" collapsed="false">
      <c r="A907" s="68"/>
      <c r="B907" s="68"/>
      <c r="C907" s="68"/>
      <c r="D907" s="68"/>
      <c r="E907" s="68"/>
      <c r="F907" s="63"/>
      <c r="G907" s="63"/>
      <c r="H907" s="63"/>
      <c r="I907" s="63"/>
      <c r="J907" s="63"/>
      <c r="K907" s="63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  <c r="AB907" s="68"/>
      <c r="AC907" s="68"/>
      <c r="AD907" s="68"/>
      <c r="AE907" s="68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</row>
    <row r="908" customFormat="false" ht="12.75" hidden="false" customHeight="false" outlineLevel="0" collapsed="false">
      <c r="A908" s="68"/>
      <c r="B908" s="68"/>
      <c r="C908" s="68"/>
      <c r="D908" s="68"/>
      <c r="E908" s="68"/>
      <c r="F908" s="63"/>
      <c r="G908" s="63"/>
      <c r="H908" s="63"/>
      <c r="I908" s="63"/>
      <c r="J908" s="63"/>
      <c r="K908" s="63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  <c r="AB908" s="68"/>
      <c r="AC908" s="68"/>
      <c r="AD908" s="68"/>
      <c r="AE908" s="68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</row>
    <row r="909" customFormat="false" ht="12.75" hidden="false" customHeight="false" outlineLevel="0" collapsed="false">
      <c r="A909" s="68"/>
      <c r="B909" s="68"/>
      <c r="C909" s="68"/>
      <c r="D909" s="68"/>
      <c r="E909" s="68"/>
      <c r="F909" s="63"/>
      <c r="G909" s="63"/>
      <c r="H909" s="63"/>
      <c r="I909" s="63"/>
      <c r="J909" s="63"/>
      <c r="K909" s="63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  <c r="AB909" s="68"/>
      <c r="AC909" s="68"/>
      <c r="AD909" s="68"/>
      <c r="AE909" s="68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</row>
    <row r="910" customFormat="false" ht="12.75" hidden="false" customHeight="false" outlineLevel="0" collapsed="false">
      <c r="A910" s="68"/>
      <c r="B910" s="68"/>
      <c r="C910" s="68"/>
      <c r="D910" s="68"/>
      <c r="E910" s="68"/>
      <c r="F910" s="63"/>
      <c r="G910" s="63"/>
      <c r="H910" s="63"/>
      <c r="I910" s="63"/>
      <c r="J910" s="63"/>
      <c r="K910" s="63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  <c r="AB910" s="68"/>
      <c r="AC910" s="68"/>
      <c r="AD910" s="68"/>
      <c r="AE910" s="68"/>
      <c r="AF910" s="68"/>
      <c r="AG910" s="68"/>
      <c r="AH910" s="68"/>
      <c r="AI910" s="68"/>
      <c r="AJ910" s="68"/>
      <c r="AK910" s="68"/>
      <c r="AL910" s="68"/>
      <c r="AM910" s="68"/>
      <c r="AN910" s="68"/>
      <c r="AO910" s="68"/>
      <c r="AP910" s="68"/>
      <c r="AQ910" s="68"/>
      <c r="AR910" s="68"/>
      <c r="AS910" s="68"/>
      <c r="AT910" s="68"/>
      <c r="AU910" s="68"/>
      <c r="AV910" s="68"/>
      <c r="AW910" s="68"/>
      <c r="AX910" s="68"/>
      <c r="AY910" s="68"/>
      <c r="AZ910" s="68"/>
      <c r="BA910" s="68"/>
      <c r="BB910" s="68"/>
      <c r="BC910" s="68"/>
      <c r="BD910" s="68"/>
      <c r="BE910" s="68"/>
      <c r="BF910" s="68"/>
      <c r="BG910" s="68"/>
      <c r="BH910" s="68"/>
      <c r="BI910" s="68"/>
      <c r="BJ910" s="68"/>
      <c r="BK910" s="68"/>
      <c r="BL910" s="68"/>
      <c r="BM910" s="68"/>
      <c r="BN910" s="68"/>
      <c r="BO910" s="68"/>
      <c r="BP910" s="68"/>
      <c r="BQ910" s="68"/>
      <c r="BR910" s="68"/>
      <c r="BS910" s="68"/>
      <c r="BT910" s="68"/>
      <c r="BU910" s="68"/>
      <c r="BV910" s="68"/>
      <c r="BW910" s="68"/>
      <c r="BX910" s="68"/>
    </row>
    <row r="911" customFormat="false" ht="12.75" hidden="false" customHeight="false" outlineLevel="0" collapsed="false">
      <c r="A911" s="68"/>
      <c r="B911" s="68"/>
      <c r="C911" s="68"/>
      <c r="D911" s="68"/>
      <c r="E911" s="68"/>
      <c r="F911" s="63"/>
      <c r="G911" s="63"/>
      <c r="H911" s="63"/>
      <c r="I911" s="63"/>
      <c r="J911" s="63"/>
      <c r="K911" s="63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  <c r="AB911" s="68"/>
      <c r="AC911" s="68"/>
      <c r="AD911" s="68"/>
      <c r="AE911" s="68"/>
      <c r="AF911" s="68"/>
      <c r="AG911" s="68"/>
      <c r="AH911" s="68"/>
      <c r="AI911" s="68"/>
      <c r="AJ911" s="68"/>
      <c r="AK911" s="68"/>
      <c r="AL911" s="68"/>
      <c r="AM911" s="68"/>
      <c r="AN911" s="68"/>
      <c r="AO911" s="68"/>
      <c r="AP911" s="68"/>
      <c r="AQ911" s="68"/>
      <c r="AR911" s="68"/>
      <c r="AS911" s="68"/>
      <c r="AT911" s="68"/>
      <c r="AU911" s="68"/>
      <c r="AV911" s="68"/>
      <c r="AW911" s="68"/>
      <c r="AX911" s="68"/>
      <c r="AY911" s="68"/>
      <c r="AZ911" s="68"/>
      <c r="BA911" s="68"/>
      <c r="BB911" s="68"/>
      <c r="BC911" s="68"/>
      <c r="BD911" s="68"/>
      <c r="BE911" s="68"/>
      <c r="BF911" s="68"/>
      <c r="BG911" s="68"/>
      <c r="BH911" s="68"/>
      <c r="BI911" s="68"/>
      <c r="BJ911" s="68"/>
      <c r="BK911" s="68"/>
      <c r="BL911" s="68"/>
      <c r="BM911" s="68"/>
      <c r="BN911" s="68"/>
      <c r="BO911" s="68"/>
      <c r="BP911" s="68"/>
      <c r="BQ911" s="68"/>
      <c r="BR911" s="68"/>
      <c r="BS911" s="68"/>
      <c r="BT911" s="68"/>
      <c r="BU911" s="68"/>
      <c r="BV911" s="68"/>
      <c r="BW911" s="68"/>
      <c r="BX911" s="68"/>
    </row>
    <row r="912" customFormat="false" ht="12.75" hidden="false" customHeight="false" outlineLevel="0" collapsed="false">
      <c r="A912" s="68"/>
      <c r="B912" s="68"/>
      <c r="C912" s="68"/>
      <c r="D912" s="68"/>
      <c r="E912" s="68"/>
      <c r="F912" s="63"/>
      <c r="G912" s="63"/>
      <c r="H912" s="63"/>
      <c r="I912" s="63"/>
      <c r="J912" s="63"/>
      <c r="K912" s="63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  <c r="AB912" s="68"/>
      <c r="AC912" s="68"/>
      <c r="AD912" s="68"/>
      <c r="AE912" s="68"/>
      <c r="AF912" s="68"/>
      <c r="AG912" s="68"/>
      <c r="AH912" s="68"/>
      <c r="AI912" s="68"/>
      <c r="AJ912" s="68"/>
      <c r="AK912" s="68"/>
      <c r="AL912" s="68"/>
      <c r="AM912" s="68"/>
      <c r="AN912" s="68"/>
      <c r="AO912" s="68"/>
      <c r="AP912" s="68"/>
      <c r="AQ912" s="68"/>
      <c r="AR912" s="68"/>
      <c r="AS912" s="68"/>
      <c r="AT912" s="68"/>
      <c r="AU912" s="68"/>
      <c r="AV912" s="68"/>
      <c r="AW912" s="68"/>
      <c r="AX912" s="68"/>
      <c r="AY912" s="68"/>
      <c r="AZ912" s="68"/>
      <c r="BA912" s="68"/>
      <c r="BB912" s="68"/>
      <c r="BC912" s="68"/>
      <c r="BD912" s="68"/>
      <c r="BE912" s="68"/>
      <c r="BF912" s="68"/>
      <c r="BG912" s="68"/>
      <c r="BH912" s="68"/>
      <c r="BI912" s="68"/>
      <c r="BJ912" s="68"/>
      <c r="BK912" s="68"/>
      <c r="BL912" s="68"/>
      <c r="BM912" s="68"/>
      <c r="BN912" s="68"/>
      <c r="BO912" s="68"/>
      <c r="BP912" s="68"/>
      <c r="BQ912" s="68"/>
      <c r="BR912" s="68"/>
      <c r="BS912" s="68"/>
      <c r="BT912" s="68"/>
      <c r="BU912" s="68"/>
      <c r="BV912" s="68"/>
      <c r="BW912" s="68"/>
      <c r="BX912" s="68"/>
    </row>
    <row r="913" customFormat="false" ht="12.75" hidden="false" customHeight="false" outlineLevel="0" collapsed="false">
      <c r="A913" s="68"/>
      <c r="B913" s="68"/>
      <c r="C913" s="68"/>
      <c r="D913" s="68"/>
      <c r="E913" s="68"/>
      <c r="F913" s="63"/>
      <c r="G913" s="63"/>
      <c r="H913" s="63"/>
      <c r="I913" s="63"/>
      <c r="J913" s="63"/>
      <c r="K913" s="63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  <c r="AB913" s="68"/>
      <c r="AC913" s="68"/>
      <c r="AD913" s="68"/>
      <c r="AE913" s="68"/>
      <c r="AF913" s="68"/>
      <c r="AG913" s="68"/>
      <c r="AH913" s="68"/>
      <c r="AI913" s="68"/>
      <c r="AJ913" s="68"/>
      <c r="AK913" s="68"/>
      <c r="AL913" s="68"/>
      <c r="AM913" s="68"/>
      <c r="AN913" s="68"/>
      <c r="AO913" s="68"/>
      <c r="AP913" s="68"/>
      <c r="AQ913" s="68"/>
      <c r="AR913" s="68"/>
      <c r="AS913" s="68"/>
      <c r="AT913" s="68"/>
      <c r="AU913" s="68"/>
      <c r="AV913" s="68"/>
      <c r="AW913" s="68"/>
      <c r="AX913" s="68"/>
      <c r="AY913" s="68"/>
      <c r="AZ913" s="68"/>
      <c r="BA913" s="68"/>
      <c r="BB913" s="68"/>
      <c r="BC913" s="68"/>
      <c r="BD913" s="68"/>
      <c r="BE913" s="68"/>
      <c r="BF913" s="68"/>
      <c r="BG913" s="68"/>
      <c r="BH913" s="68"/>
      <c r="BI913" s="68"/>
      <c r="BJ913" s="68"/>
      <c r="BK913" s="68"/>
      <c r="BL913" s="68"/>
      <c r="BM913" s="68"/>
      <c r="BN913" s="68"/>
      <c r="BO913" s="68"/>
      <c r="BP913" s="68"/>
      <c r="BQ913" s="68"/>
      <c r="BR913" s="68"/>
      <c r="BS913" s="68"/>
      <c r="BT913" s="68"/>
      <c r="BU913" s="68"/>
      <c r="BV913" s="68"/>
      <c r="BW913" s="68"/>
      <c r="BX913" s="68"/>
    </row>
    <row r="914" customFormat="false" ht="12.75" hidden="false" customHeight="false" outlineLevel="0" collapsed="false">
      <c r="A914" s="68"/>
      <c r="B914" s="68"/>
      <c r="C914" s="68"/>
      <c r="D914" s="68"/>
      <c r="E914" s="68"/>
      <c r="F914" s="63"/>
      <c r="G914" s="63"/>
      <c r="H914" s="63"/>
      <c r="I914" s="63"/>
      <c r="J914" s="63"/>
      <c r="K914" s="63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  <c r="AB914" s="68"/>
      <c r="AC914" s="68"/>
      <c r="AD914" s="68"/>
      <c r="AE914" s="68"/>
      <c r="AF914" s="68"/>
      <c r="AG914" s="68"/>
      <c r="AH914" s="68"/>
      <c r="AI914" s="68"/>
      <c r="AJ914" s="68"/>
      <c r="AK914" s="68"/>
      <c r="AL914" s="68"/>
      <c r="AM914" s="68"/>
      <c r="AN914" s="68"/>
      <c r="AO914" s="68"/>
      <c r="AP914" s="68"/>
      <c r="AQ914" s="68"/>
      <c r="AR914" s="68"/>
      <c r="AS914" s="68"/>
      <c r="AT914" s="68"/>
      <c r="AU914" s="68"/>
      <c r="AV914" s="68"/>
      <c r="AW914" s="68"/>
      <c r="AX914" s="68"/>
      <c r="AY914" s="68"/>
      <c r="AZ914" s="68"/>
      <c r="BA914" s="68"/>
      <c r="BB914" s="68"/>
      <c r="BC914" s="68"/>
      <c r="BD914" s="68"/>
      <c r="BE914" s="68"/>
      <c r="BF914" s="68"/>
      <c r="BG914" s="68"/>
      <c r="BH914" s="68"/>
      <c r="BI914" s="68"/>
      <c r="BJ914" s="68"/>
      <c r="BK914" s="68"/>
      <c r="BL914" s="68"/>
      <c r="BM914" s="68"/>
      <c r="BN914" s="68"/>
      <c r="BO914" s="68"/>
      <c r="BP914" s="68"/>
      <c r="BQ914" s="68"/>
      <c r="BR914" s="68"/>
      <c r="BS914" s="68"/>
      <c r="BT914" s="68"/>
      <c r="BU914" s="68"/>
      <c r="BV914" s="68"/>
      <c r="BW914" s="68"/>
      <c r="BX914" s="68"/>
    </row>
    <row r="915" customFormat="false" ht="12.75" hidden="false" customHeight="false" outlineLevel="0" collapsed="false">
      <c r="A915" s="68"/>
      <c r="B915" s="68"/>
      <c r="C915" s="68"/>
      <c r="D915" s="68"/>
      <c r="E915" s="68"/>
      <c r="F915" s="63"/>
      <c r="G915" s="63"/>
      <c r="H915" s="63"/>
      <c r="I915" s="63"/>
      <c r="J915" s="63"/>
      <c r="K915" s="63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  <c r="AB915" s="68"/>
      <c r="AC915" s="68"/>
      <c r="AD915" s="68"/>
      <c r="AE915" s="68"/>
      <c r="AF915" s="68"/>
      <c r="AG915" s="68"/>
      <c r="AH915" s="68"/>
      <c r="AI915" s="68"/>
      <c r="AJ915" s="68"/>
      <c r="AK915" s="68"/>
      <c r="AL915" s="68"/>
      <c r="AM915" s="68"/>
      <c r="AN915" s="68"/>
      <c r="AO915" s="68"/>
      <c r="AP915" s="68"/>
      <c r="AQ915" s="68"/>
      <c r="AR915" s="68"/>
      <c r="AS915" s="68"/>
      <c r="AT915" s="68"/>
      <c r="AU915" s="68"/>
      <c r="AV915" s="68"/>
      <c r="AW915" s="68"/>
      <c r="AX915" s="68"/>
      <c r="AY915" s="68"/>
      <c r="AZ915" s="68"/>
      <c r="BA915" s="68"/>
      <c r="BB915" s="68"/>
      <c r="BC915" s="68"/>
      <c r="BD915" s="68"/>
      <c r="BE915" s="68"/>
      <c r="BF915" s="68"/>
      <c r="BG915" s="68"/>
      <c r="BH915" s="68"/>
      <c r="BI915" s="68"/>
      <c r="BJ915" s="68"/>
      <c r="BK915" s="68"/>
      <c r="BL915" s="68"/>
      <c r="BM915" s="68"/>
      <c r="BN915" s="68"/>
      <c r="BO915" s="68"/>
      <c r="BP915" s="68"/>
      <c r="BQ915" s="68"/>
      <c r="BR915" s="68"/>
      <c r="BS915" s="68"/>
      <c r="BT915" s="68"/>
      <c r="BU915" s="68"/>
      <c r="BV915" s="68"/>
      <c r="BW915" s="68"/>
      <c r="BX915" s="68"/>
    </row>
    <row r="916" customFormat="false" ht="12.75" hidden="false" customHeight="false" outlineLevel="0" collapsed="false">
      <c r="A916" s="68"/>
      <c r="B916" s="68"/>
      <c r="C916" s="68"/>
      <c r="D916" s="68"/>
      <c r="E916" s="68"/>
      <c r="F916" s="63"/>
      <c r="G916" s="63"/>
      <c r="H916" s="63"/>
      <c r="I916" s="63"/>
      <c r="J916" s="63"/>
      <c r="K916" s="63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  <c r="AB916" s="68"/>
      <c r="AC916" s="68"/>
      <c r="AD916" s="68"/>
      <c r="AE916" s="68"/>
      <c r="AF916" s="68"/>
      <c r="AG916" s="68"/>
      <c r="AH916" s="68"/>
      <c r="AI916" s="68"/>
      <c r="AJ916" s="68"/>
      <c r="AK916" s="68"/>
      <c r="AL916" s="68"/>
      <c r="AM916" s="68"/>
      <c r="AN916" s="68"/>
      <c r="AO916" s="68"/>
      <c r="AP916" s="68"/>
      <c r="AQ916" s="68"/>
      <c r="AR916" s="68"/>
      <c r="AS916" s="68"/>
      <c r="AT916" s="68"/>
      <c r="AU916" s="68"/>
      <c r="AV916" s="68"/>
      <c r="AW916" s="68"/>
      <c r="AX916" s="68"/>
      <c r="AY916" s="68"/>
      <c r="AZ916" s="68"/>
      <c r="BA916" s="68"/>
      <c r="BB916" s="68"/>
      <c r="BC916" s="68"/>
      <c r="BD916" s="68"/>
      <c r="BE916" s="68"/>
      <c r="BF916" s="68"/>
      <c r="BG916" s="68"/>
      <c r="BH916" s="68"/>
      <c r="BI916" s="68"/>
      <c r="BJ916" s="68"/>
      <c r="BK916" s="68"/>
      <c r="BL916" s="68"/>
      <c r="BM916" s="68"/>
      <c r="BN916" s="68"/>
      <c r="BO916" s="68"/>
      <c r="BP916" s="68"/>
      <c r="BQ916" s="68"/>
      <c r="BR916" s="68"/>
      <c r="BS916" s="68"/>
      <c r="BT916" s="68"/>
      <c r="BU916" s="68"/>
      <c r="BV916" s="68"/>
      <c r="BW916" s="68"/>
      <c r="BX916" s="68"/>
    </row>
    <row r="917" customFormat="false" ht="12.75" hidden="false" customHeight="false" outlineLevel="0" collapsed="false">
      <c r="A917" s="68"/>
      <c r="B917" s="68"/>
      <c r="C917" s="68"/>
      <c r="D917" s="68"/>
      <c r="E917" s="68"/>
      <c r="F917" s="63"/>
      <c r="G917" s="63"/>
      <c r="H917" s="63"/>
      <c r="I917" s="63"/>
      <c r="J917" s="63"/>
      <c r="K917" s="63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  <c r="AB917" s="68"/>
      <c r="AC917" s="68"/>
      <c r="AD917" s="68"/>
      <c r="AE917" s="68"/>
      <c r="AF917" s="68"/>
      <c r="AG917" s="68"/>
      <c r="AH917" s="68"/>
      <c r="AI917" s="68"/>
      <c r="AJ917" s="68"/>
      <c r="AK917" s="68"/>
      <c r="AL917" s="68"/>
      <c r="AM917" s="68"/>
      <c r="AN917" s="68"/>
      <c r="AO917" s="68"/>
      <c r="AP917" s="68"/>
      <c r="AQ917" s="68"/>
      <c r="AR917" s="68"/>
      <c r="AS917" s="68"/>
      <c r="AT917" s="68"/>
      <c r="AU917" s="68"/>
      <c r="AV917" s="68"/>
      <c r="AW917" s="68"/>
      <c r="AX917" s="68"/>
      <c r="AY917" s="68"/>
      <c r="AZ917" s="68"/>
      <c r="BA917" s="68"/>
      <c r="BB917" s="68"/>
      <c r="BC917" s="68"/>
      <c r="BD917" s="68"/>
      <c r="BE917" s="68"/>
      <c r="BF917" s="68"/>
      <c r="BG917" s="68"/>
      <c r="BH917" s="68"/>
      <c r="BI917" s="68"/>
      <c r="BJ917" s="68"/>
      <c r="BK917" s="68"/>
      <c r="BL917" s="68"/>
      <c r="BM917" s="68"/>
      <c r="BN917" s="68"/>
      <c r="BO917" s="68"/>
      <c r="BP917" s="68"/>
      <c r="BQ917" s="68"/>
      <c r="BR917" s="68"/>
      <c r="BS917" s="68"/>
      <c r="BT917" s="68"/>
      <c r="BU917" s="68"/>
      <c r="BV917" s="68"/>
      <c r="BW917" s="68"/>
      <c r="BX917" s="68"/>
    </row>
    <row r="918" customFormat="false" ht="12.75" hidden="false" customHeight="false" outlineLevel="0" collapsed="false">
      <c r="A918" s="68"/>
      <c r="B918" s="68"/>
      <c r="C918" s="68"/>
      <c r="D918" s="68"/>
      <c r="E918" s="68"/>
      <c r="F918" s="63"/>
      <c r="G918" s="63"/>
      <c r="H918" s="63"/>
      <c r="I918" s="63"/>
      <c r="J918" s="63"/>
      <c r="K918" s="63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  <c r="AB918" s="68"/>
      <c r="AC918" s="68"/>
      <c r="AD918" s="68"/>
      <c r="AE918" s="68"/>
      <c r="AF918" s="68"/>
      <c r="AG918" s="68"/>
      <c r="AH918" s="68"/>
      <c r="AI918" s="68"/>
      <c r="AJ918" s="68"/>
      <c r="AK918" s="68"/>
      <c r="AL918" s="68"/>
      <c r="AM918" s="68"/>
      <c r="AN918" s="68"/>
      <c r="AO918" s="68"/>
      <c r="AP918" s="68"/>
      <c r="AQ918" s="68"/>
      <c r="AR918" s="68"/>
      <c r="AS918" s="68"/>
      <c r="AT918" s="68"/>
      <c r="AU918" s="68"/>
      <c r="AV918" s="68"/>
      <c r="AW918" s="68"/>
      <c r="AX918" s="68"/>
      <c r="AY918" s="68"/>
      <c r="AZ918" s="68"/>
      <c r="BA918" s="68"/>
      <c r="BB918" s="68"/>
      <c r="BC918" s="68"/>
      <c r="BD918" s="68"/>
      <c r="BE918" s="68"/>
      <c r="BF918" s="68"/>
      <c r="BG918" s="68"/>
      <c r="BH918" s="68"/>
      <c r="BI918" s="68"/>
      <c r="BJ918" s="68"/>
      <c r="BK918" s="68"/>
      <c r="BL918" s="68"/>
      <c r="BM918" s="68"/>
      <c r="BN918" s="68"/>
      <c r="BO918" s="68"/>
      <c r="BP918" s="68"/>
      <c r="BQ918" s="68"/>
      <c r="BR918" s="68"/>
      <c r="BS918" s="68"/>
      <c r="BT918" s="68"/>
      <c r="BU918" s="68"/>
      <c r="BV918" s="68"/>
      <c r="BW918" s="68"/>
      <c r="BX918" s="68"/>
    </row>
    <row r="919" customFormat="false" ht="12.75" hidden="false" customHeight="false" outlineLevel="0" collapsed="false">
      <c r="A919" s="68"/>
      <c r="B919" s="68"/>
      <c r="C919" s="68"/>
      <c r="D919" s="68"/>
      <c r="E919" s="68"/>
      <c r="F919" s="63"/>
      <c r="G919" s="63"/>
      <c r="H919" s="63"/>
      <c r="I919" s="63"/>
      <c r="J919" s="63"/>
      <c r="K919" s="63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  <c r="AB919" s="68"/>
      <c r="AC919" s="68"/>
      <c r="AD919" s="68"/>
      <c r="AE919" s="68"/>
      <c r="AF919" s="68"/>
      <c r="AG919" s="68"/>
      <c r="AH919" s="68"/>
      <c r="AI919" s="68"/>
      <c r="AJ919" s="68"/>
      <c r="AK919" s="68"/>
      <c r="AL919" s="68"/>
      <c r="AM919" s="68"/>
      <c r="AN919" s="68"/>
      <c r="AO919" s="68"/>
      <c r="AP919" s="68"/>
      <c r="AQ919" s="68"/>
      <c r="AR919" s="68"/>
      <c r="AS919" s="68"/>
      <c r="AT919" s="68"/>
      <c r="AU919" s="68"/>
      <c r="AV919" s="68"/>
      <c r="AW919" s="68"/>
      <c r="AX919" s="68"/>
      <c r="AY919" s="68"/>
      <c r="AZ919" s="68"/>
      <c r="BA919" s="68"/>
      <c r="BB919" s="68"/>
      <c r="BC919" s="68"/>
      <c r="BD919" s="68"/>
      <c r="BE919" s="68"/>
      <c r="BF919" s="68"/>
      <c r="BG919" s="68"/>
      <c r="BH919" s="68"/>
      <c r="BI919" s="68"/>
      <c r="BJ919" s="68"/>
      <c r="BK919" s="68"/>
      <c r="BL919" s="68"/>
      <c r="BM919" s="68"/>
      <c r="BN919" s="68"/>
      <c r="BO919" s="68"/>
      <c r="BP919" s="68"/>
      <c r="BQ919" s="68"/>
      <c r="BR919" s="68"/>
      <c r="BS919" s="68"/>
      <c r="BT919" s="68"/>
      <c r="BU919" s="68"/>
      <c r="BV919" s="68"/>
      <c r="BW919" s="68"/>
      <c r="BX919" s="68"/>
    </row>
    <row r="920" customFormat="false" ht="12.75" hidden="false" customHeight="false" outlineLevel="0" collapsed="false">
      <c r="A920" s="68"/>
      <c r="B920" s="68"/>
      <c r="C920" s="68"/>
      <c r="D920" s="68"/>
      <c r="E920" s="68"/>
      <c r="F920" s="63"/>
      <c r="G920" s="63"/>
      <c r="H920" s="63"/>
      <c r="I920" s="63"/>
      <c r="J920" s="63"/>
      <c r="K920" s="63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  <c r="AB920" s="68"/>
      <c r="AC920" s="68"/>
      <c r="AD920" s="68"/>
      <c r="AE920" s="68"/>
      <c r="AF920" s="68"/>
      <c r="AG920" s="68"/>
      <c r="AH920" s="68"/>
      <c r="AI920" s="68"/>
      <c r="AJ920" s="68"/>
      <c r="AK920" s="68"/>
      <c r="AL920" s="68"/>
      <c r="AM920" s="68"/>
      <c r="AN920" s="68"/>
      <c r="AO920" s="68"/>
      <c r="AP920" s="68"/>
      <c r="AQ920" s="68"/>
      <c r="AR920" s="68"/>
      <c r="AS920" s="68"/>
      <c r="AT920" s="68"/>
      <c r="AU920" s="68"/>
      <c r="AV920" s="68"/>
      <c r="AW920" s="68"/>
      <c r="AX920" s="68"/>
      <c r="AY920" s="68"/>
      <c r="AZ920" s="68"/>
      <c r="BA920" s="68"/>
      <c r="BB920" s="68"/>
      <c r="BC920" s="68"/>
      <c r="BD920" s="68"/>
      <c r="BE920" s="68"/>
      <c r="BF920" s="68"/>
      <c r="BG920" s="68"/>
      <c r="BH920" s="68"/>
      <c r="BI920" s="68"/>
      <c r="BJ920" s="68"/>
      <c r="BK920" s="68"/>
      <c r="BL920" s="68"/>
      <c r="BM920" s="68"/>
      <c r="BN920" s="68"/>
      <c r="BO920" s="68"/>
      <c r="BP920" s="68"/>
      <c r="BQ920" s="68"/>
      <c r="BR920" s="68"/>
      <c r="BS920" s="68"/>
      <c r="BT920" s="68"/>
      <c r="BU920" s="68"/>
      <c r="BV920" s="68"/>
      <c r="BW920" s="68"/>
      <c r="BX920" s="68"/>
    </row>
    <row r="921" customFormat="false" ht="12.75" hidden="false" customHeight="false" outlineLevel="0" collapsed="false">
      <c r="A921" s="68"/>
      <c r="B921" s="68"/>
      <c r="C921" s="68"/>
      <c r="D921" s="68"/>
      <c r="E921" s="68"/>
      <c r="F921" s="63"/>
      <c r="G921" s="63"/>
      <c r="H921" s="63"/>
      <c r="I921" s="63"/>
      <c r="J921" s="63"/>
      <c r="K921" s="63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  <c r="AH921" s="68"/>
      <c r="AI921" s="68"/>
      <c r="AJ921" s="68"/>
      <c r="AK921" s="68"/>
      <c r="AL921" s="68"/>
      <c r="AM921" s="68"/>
      <c r="AN921" s="68"/>
      <c r="AO921" s="68"/>
      <c r="AP921" s="68"/>
      <c r="AQ921" s="68"/>
      <c r="AR921" s="68"/>
      <c r="AS921" s="68"/>
      <c r="AT921" s="68"/>
      <c r="AU921" s="68"/>
      <c r="AV921" s="68"/>
      <c r="AW921" s="68"/>
      <c r="AX921" s="68"/>
      <c r="AY921" s="68"/>
      <c r="AZ921" s="68"/>
      <c r="BA921" s="68"/>
      <c r="BB921" s="68"/>
      <c r="BC921" s="68"/>
      <c r="BD921" s="68"/>
      <c r="BE921" s="68"/>
      <c r="BF921" s="68"/>
      <c r="BG921" s="68"/>
      <c r="BH921" s="68"/>
      <c r="BI921" s="68"/>
      <c r="BJ921" s="68"/>
      <c r="BK921" s="68"/>
      <c r="BL921" s="68"/>
      <c r="BM921" s="68"/>
      <c r="BN921" s="68"/>
      <c r="BO921" s="68"/>
      <c r="BP921" s="68"/>
      <c r="BQ921" s="68"/>
      <c r="BR921" s="68"/>
      <c r="BS921" s="68"/>
      <c r="BT921" s="68"/>
      <c r="BU921" s="68"/>
      <c r="BV921" s="68"/>
      <c r="BW921" s="68"/>
      <c r="BX921" s="68"/>
    </row>
    <row r="922" customFormat="false" ht="12.75" hidden="false" customHeight="false" outlineLevel="0" collapsed="false">
      <c r="A922" s="68"/>
      <c r="B922" s="68"/>
      <c r="C922" s="68"/>
      <c r="D922" s="68"/>
      <c r="E922" s="68"/>
      <c r="F922" s="63"/>
      <c r="G922" s="63"/>
      <c r="H922" s="63"/>
      <c r="I922" s="63"/>
      <c r="J922" s="63"/>
      <c r="K922" s="63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  <c r="AB922" s="68"/>
      <c r="AC922" s="68"/>
      <c r="AD922" s="68"/>
      <c r="AE922" s="68"/>
      <c r="AF922" s="68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</row>
    <row r="923" customFormat="false" ht="12.75" hidden="false" customHeight="false" outlineLevel="0" collapsed="false">
      <c r="A923" s="68"/>
      <c r="B923" s="68"/>
      <c r="C923" s="68"/>
      <c r="D923" s="68"/>
      <c r="E923" s="68"/>
      <c r="F923" s="63"/>
      <c r="G923" s="63"/>
      <c r="H923" s="63"/>
      <c r="I923" s="63"/>
      <c r="J923" s="63"/>
      <c r="K923" s="63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  <c r="AG923" s="68"/>
      <c r="AH923" s="68"/>
      <c r="AI923" s="68"/>
      <c r="AJ923" s="68"/>
      <c r="AK923" s="68"/>
      <c r="AL923" s="68"/>
      <c r="AM923" s="68"/>
      <c r="AN923" s="68"/>
      <c r="AO923" s="68"/>
      <c r="AP923" s="68"/>
      <c r="AQ923" s="68"/>
      <c r="AR923" s="68"/>
      <c r="AS923" s="68"/>
      <c r="AT923" s="68"/>
      <c r="AU923" s="68"/>
      <c r="AV923" s="68"/>
      <c r="AW923" s="68"/>
      <c r="AX923" s="68"/>
      <c r="AY923" s="68"/>
      <c r="AZ923" s="68"/>
      <c r="BA923" s="68"/>
      <c r="BB923" s="68"/>
      <c r="BC923" s="68"/>
      <c r="BD923" s="68"/>
      <c r="BE923" s="68"/>
      <c r="BF923" s="68"/>
      <c r="BG923" s="68"/>
      <c r="BH923" s="68"/>
      <c r="BI923" s="68"/>
      <c r="BJ923" s="68"/>
      <c r="BK923" s="68"/>
      <c r="BL923" s="68"/>
      <c r="BM923" s="68"/>
      <c r="BN923" s="68"/>
      <c r="BO923" s="68"/>
      <c r="BP923" s="68"/>
      <c r="BQ923" s="68"/>
      <c r="BR923" s="68"/>
      <c r="BS923" s="68"/>
      <c r="BT923" s="68"/>
      <c r="BU923" s="68"/>
      <c r="BV923" s="68"/>
      <c r="BW923" s="68"/>
      <c r="BX923" s="68"/>
    </row>
    <row r="924" customFormat="false" ht="12.75" hidden="false" customHeight="false" outlineLevel="0" collapsed="false">
      <c r="A924" s="68"/>
      <c r="B924" s="68"/>
      <c r="C924" s="68"/>
      <c r="D924" s="68"/>
      <c r="E924" s="68"/>
      <c r="F924" s="63"/>
      <c r="G924" s="63"/>
      <c r="H924" s="63"/>
      <c r="I924" s="63"/>
      <c r="J924" s="63"/>
      <c r="K924" s="63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  <c r="AB924" s="68"/>
      <c r="AC924" s="68"/>
      <c r="AD924" s="68"/>
      <c r="AE924" s="68"/>
      <c r="AF924" s="68"/>
      <c r="AG924" s="68"/>
      <c r="AH924" s="68"/>
      <c r="AI924" s="68"/>
      <c r="AJ924" s="68"/>
      <c r="AK924" s="68"/>
      <c r="AL924" s="68"/>
      <c r="AM924" s="68"/>
      <c r="AN924" s="68"/>
      <c r="AO924" s="68"/>
      <c r="AP924" s="68"/>
      <c r="AQ924" s="68"/>
      <c r="AR924" s="68"/>
      <c r="AS924" s="68"/>
      <c r="AT924" s="68"/>
      <c r="AU924" s="68"/>
      <c r="AV924" s="68"/>
      <c r="AW924" s="68"/>
      <c r="AX924" s="68"/>
      <c r="AY924" s="68"/>
      <c r="AZ924" s="68"/>
      <c r="BA924" s="68"/>
      <c r="BB924" s="68"/>
      <c r="BC924" s="68"/>
      <c r="BD924" s="68"/>
      <c r="BE924" s="68"/>
      <c r="BF924" s="68"/>
      <c r="BG924" s="68"/>
      <c r="BH924" s="68"/>
      <c r="BI924" s="68"/>
      <c r="BJ924" s="68"/>
      <c r="BK924" s="68"/>
      <c r="BL924" s="68"/>
      <c r="BM924" s="68"/>
      <c r="BN924" s="68"/>
      <c r="BO924" s="68"/>
      <c r="BP924" s="68"/>
      <c r="BQ924" s="68"/>
      <c r="BR924" s="68"/>
      <c r="BS924" s="68"/>
      <c r="BT924" s="68"/>
      <c r="BU924" s="68"/>
      <c r="BV924" s="68"/>
      <c r="BW924" s="68"/>
      <c r="BX924" s="68"/>
    </row>
    <row r="925" customFormat="false" ht="12.75" hidden="false" customHeight="false" outlineLevel="0" collapsed="false">
      <c r="A925" s="68"/>
      <c r="B925" s="68"/>
      <c r="C925" s="68"/>
      <c r="D925" s="68"/>
      <c r="E925" s="68"/>
      <c r="F925" s="63"/>
      <c r="G925" s="63"/>
      <c r="H925" s="63"/>
      <c r="I925" s="63"/>
      <c r="J925" s="63"/>
      <c r="K925" s="63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  <c r="AB925" s="68"/>
      <c r="AC925" s="68"/>
      <c r="AD925" s="68"/>
      <c r="AE925" s="68"/>
      <c r="AF925" s="68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</row>
    <row r="926" customFormat="false" ht="12.75" hidden="false" customHeight="false" outlineLevel="0" collapsed="false">
      <c r="A926" s="68"/>
      <c r="B926" s="68"/>
      <c r="C926" s="68"/>
      <c r="D926" s="68"/>
      <c r="E926" s="68"/>
      <c r="F926" s="63"/>
      <c r="G926" s="63"/>
      <c r="H926" s="63"/>
      <c r="I926" s="63"/>
      <c r="J926" s="63"/>
      <c r="K926" s="63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  <c r="AB926" s="68"/>
      <c r="AC926" s="68"/>
      <c r="AD926" s="68"/>
      <c r="AE926" s="68"/>
      <c r="AF926" s="68"/>
      <c r="AG926" s="68"/>
      <c r="AH926" s="68"/>
      <c r="AI926" s="68"/>
      <c r="AJ926" s="68"/>
      <c r="AK926" s="68"/>
      <c r="AL926" s="68"/>
      <c r="AM926" s="68"/>
      <c r="AN926" s="68"/>
      <c r="AO926" s="68"/>
      <c r="AP926" s="68"/>
      <c r="AQ926" s="68"/>
      <c r="AR926" s="68"/>
      <c r="AS926" s="68"/>
      <c r="AT926" s="68"/>
      <c r="AU926" s="68"/>
      <c r="AV926" s="68"/>
      <c r="AW926" s="68"/>
      <c r="AX926" s="68"/>
      <c r="AY926" s="68"/>
      <c r="AZ926" s="68"/>
      <c r="BA926" s="68"/>
      <c r="BB926" s="68"/>
      <c r="BC926" s="68"/>
      <c r="BD926" s="68"/>
      <c r="BE926" s="68"/>
      <c r="BF926" s="68"/>
      <c r="BG926" s="68"/>
      <c r="BH926" s="68"/>
      <c r="BI926" s="68"/>
      <c r="BJ926" s="68"/>
      <c r="BK926" s="68"/>
      <c r="BL926" s="68"/>
      <c r="BM926" s="68"/>
      <c r="BN926" s="68"/>
      <c r="BO926" s="68"/>
      <c r="BP926" s="68"/>
      <c r="BQ926" s="68"/>
      <c r="BR926" s="68"/>
      <c r="BS926" s="68"/>
      <c r="BT926" s="68"/>
      <c r="BU926" s="68"/>
      <c r="BV926" s="68"/>
      <c r="BW926" s="68"/>
      <c r="BX926" s="68"/>
    </row>
    <row r="927" customFormat="false" ht="12.75" hidden="false" customHeight="false" outlineLevel="0" collapsed="false">
      <c r="A927" s="68"/>
      <c r="B927" s="68"/>
      <c r="C927" s="68"/>
      <c r="D927" s="68"/>
      <c r="E927" s="68"/>
      <c r="F927" s="63"/>
      <c r="G927" s="63"/>
      <c r="H927" s="63"/>
      <c r="I927" s="63"/>
      <c r="J927" s="63"/>
      <c r="K927" s="63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  <c r="AB927" s="68"/>
      <c r="AC927" s="68"/>
      <c r="AD927" s="68"/>
      <c r="AE927" s="68"/>
      <c r="AF927" s="68"/>
      <c r="AG927" s="68"/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</row>
    <row r="928" customFormat="false" ht="12.75" hidden="false" customHeight="false" outlineLevel="0" collapsed="false">
      <c r="A928" s="68"/>
      <c r="B928" s="68"/>
      <c r="C928" s="68"/>
      <c r="D928" s="68"/>
      <c r="E928" s="68"/>
      <c r="F928" s="63"/>
      <c r="G928" s="63"/>
      <c r="H928" s="63"/>
      <c r="I928" s="63"/>
      <c r="J928" s="63"/>
      <c r="K928" s="63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  <c r="AB928" s="68"/>
      <c r="AC928" s="68"/>
      <c r="AD928" s="68"/>
      <c r="AE928" s="68"/>
      <c r="AF928" s="68"/>
      <c r="AG928" s="68"/>
      <c r="AH928" s="68"/>
      <c r="AI928" s="68"/>
      <c r="AJ928" s="68"/>
      <c r="AK928" s="68"/>
      <c r="AL928" s="68"/>
      <c r="AM928" s="68"/>
      <c r="AN928" s="68"/>
      <c r="AO928" s="68"/>
      <c r="AP928" s="68"/>
      <c r="AQ928" s="68"/>
      <c r="AR928" s="68"/>
      <c r="AS928" s="68"/>
      <c r="AT928" s="68"/>
      <c r="AU928" s="68"/>
      <c r="AV928" s="68"/>
      <c r="AW928" s="68"/>
      <c r="AX928" s="68"/>
      <c r="AY928" s="68"/>
      <c r="AZ928" s="68"/>
      <c r="BA928" s="68"/>
      <c r="BB928" s="68"/>
      <c r="BC928" s="68"/>
      <c r="BD928" s="68"/>
      <c r="BE928" s="68"/>
      <c r="BF928" s="68"/>
      <c r="BG928" s="68"/>
      <c r="BH928" s="68"/>
      <c r="BI928" s="68"/>
      <c r="BJ928" s="68"/>
      <c r="BK928" s="68"/>
      <c r="BL928" s="68"/>
      <c r="BM928" s="68"/>
      <c r="BN928" s="68"/>
      <c r="BO928" s="68"/>
      <c r="BP928" s="68"/>
      <c r="BQ928" s="68"/>
      <c r="BR928" s="68"/>
      <c r="BS928" s="68"/>
      <c r="BT928" s="68"/>
      <c r="BU928" s="68"/>
      <c r="BV928" s="68"/>
      <c r="BW928" s="68"/>
      <c r="BX928" s="68"/>
    </row>
    <row r="929" customFormat="false" ht="12.75" hidden="false" customHeight="false" outlineLevel="0" collapsed="false">
      <c r="A929" s="68"/>
      <c r="B929" s="68"/>
      <c r="C929" s="68"/>
      <c r="D929" s="68"/>
      <c r="E929" s="68"/>
      <c r="F929" s="63"/>
      <c r="G929" s="63"/>
      <c r="H929" s="63"/>
      <c r="I929" s="63"/>
      <c r="J929" s="63"/>
      <c r="K929" s="63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  <c r="AB929" s="68"/>
      <c r="AC929" s="68"/>
      <c r="AD929" s="68"/>
      <c r="AE929" s="68"/>
      <c r="AF929" s="68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</row>
    <row r="930" customFormat="false" ht="12.75" hidden="false" customHeight="false" outlineLevel="0" collapsed="false">
      <c r="A930" s="68"/>
      <c r="B930" s="68"/>
      <c r="C930" s="68"/>
      <c r="D930" s="68"/>
      <c r="E930" s="68"/>
      <c r="F930" s="63"/>
      <c r="G930" s="63"/>
      <c r="H930" s="63"/>
      <c r="I930" s="63"/>
      <c r="J930" s="63"/>
      <c r="K930" s="63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  <c r="AB930" s="68"/>
      <c r="AC930" s="68"/>
      <c r="AD930" s="68"/>
      <c r="AE930" s="68"/>
      <c r="AF930" s="68"/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</row>
    <row r="931" customFormat="false" ht="12.75" hidden="false" customHeight="false" outlineLevel="0" collapsed="false">
      <c r="A931" s="68"/>
      <c r="B931" s="68"/>
      <c r="C931" s="68"/>
      <c r="D931" s="68"/>
      <c r="E931" s="68"/>
      <c r="F931" s="63"/>
      <c r="G931" s="63"/>
      <c r="H931" s="63"/>
      <c r="I931" s="63"/>
      <c r="J931" s="63"/>
      <c r="K931" s="63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  <c r="AB931" s="68"/>
      <c r="AC931" s="68"/>
      <c r="AD931" s="68"/>
      <c r="AE931" s="68"/>
      <c r="AF931" s="68"/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</row>
    <row r="932" customFormat="false" ht="12.75" hidden="false" customHeight="false" outlineLevel="0" collapsed="false">
      <c r="A932" s="68"/>
      <c r="B932" s="68"/>
      <c r="C932" s="68"/>
      <c r="D932" s="68"/>
      <c r="E932" s="68"/>
      <c r="F932" s="63"/>
      <c r="G932" s="63"/>
      <c r="H932" s="63"/>
      <c r="I932" s="63"/>
      <c r="J932" s="63"/>
      <c r="K932" s="63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  <c r="AB932" s="68"/>
      <c r="AC932" s="68"/>
      <c r="AD932" s="68"/>
      <c r="AE932" s="68"/>
      <c r="AF932" s="68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</row>
    <row r="933" customFormat="false" ht="12.75" hidden="false" customHeight="false" outlineLevel="0" collapsed="false">
      <c r="A933" s="68"/>
      <c r="B933" s="68"/>
      <c r="C933" s="68"/>
      <c r="D933" s="68"/>
      <c r="E933" s="68"/>
      <c r="F933" s="63"/>
      <c r="G933" s="63"/>
      <c r="H933" s="63"/>
      <c r="I933" s="63"/>
      <c r="J933" s="63"/>
      <c r="K933" s="63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  <c r="AB933" s="68"/>
      <c r="AC933" s="68"/>
      <c r="AD933" s="68"/>
      <c r="AE933" s="68"/>
      <c r="AF933" s="68"/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</row>
    <row r="934" customFormat="false" ht="12.75" hidden="false" customHeight="false" outlineLevel="0" collapsed="false">
      <c r="A934" s="68"/>
      <c r="B934" s="68"/>
      <c r="C934" s="68"/>
      <c r="D934" s="68"/>
      <c r="E934" s="68"/>
      <c r="F934" s="63"/>
      <c r="G934" s="63"/>
      <c r="H934" s="63"/>
      <c r="I934" s="63"/>
      <c r="J934" s="63"/>
      <c r="K934" s="63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  <c r="AB934" s="68"/>
      <c r="AC934" s="68"/>
      <c r="AD934" s="68"/>
      <c r="AE934" s="68"/>
      <c r="AF934" s="68"/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</row>
    <row r="935" customFormat="false" ht="12.75" hidden="false" customHeight="false" outlineLevel="0" collapsed="false">
      <c r="A935" s="68"/>
      <c r="B935" s="68"/>
      <c r="C935" s="68"/>
      <c r="D935" s="68"/>
      <c r="E935" s="68"/>
      <c r="F935" s="63"/>
      <c r="G935" s="63"/>
      <c r="H935" s="63"/>
      <c r="I935" s="63"/>
      <c r="J935" s="63"/>
      <c r="K935" s="63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  <c r="AB935" s="68"/>
      <c r="AC935" s="68"/>
      <c r="AD935" s="68"/>
      <c r="AE935" s="68"/>
      <c r="AF935" s="68"/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</row>
    <row r="936" customFormat="false" ht="12.75" hidden="false" customHeight="false" outlineLevel="0" collapsed="false">
      <c r="A936" s="68"/>
      <c r="B936" s="68"/>
      <c r="C936" s="68"/>
      <c r="D936" s="68"/>
      <c r="E936" s="68"/>
      <c r="F936" s="63"/>
      <c r="G936" s="63"/>
      <c r="H936" s="63"/>
      <c r="I936" s="63"/>
      <c r="J936" s="63"/>
      <c r="K936" s="63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  <c r="AB936" s="68"/>
      <c r="AC936" s="68"/>
      <c r="AD936" s="68"/>
      <c r="AE936" s="68"/>
      <c r="AF936" s="68"/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</row>
    <row r="937" customFormat="false" ht="12.75" hidden="false" customHeight="false" outlineLevel="0" collapsed="false">
      <c r="A937" s="68"/>
      <c r="B937" s="68"/>
      <c r="C937" s="68"/>
      <c r="D937" s="68"/>
      <c r="E937" s="68"/>
      <c r="F937" s="63"/>
      <c r="G937" s="63"/>
      <c r="H937" s="63"/>
      <c r="I937" s="63"/>
      <c r="J937" s="63"/>
      <c r="K937" s="63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  <c r="AB937" s="68"/>
      <c r="AC937" s="68"/>
      <c r="AD937" s="68"/>
      <c r="AE937" s="68"/>
      <c r="AF937" s="68"/>
      <c r="AG937" s="68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</row>
    <row r="938" customFormat="false" ht="12.75" hidden="false" customHeight="false" outlineLevel="0" collapsed="false">
      <c r="A938" s="68"/>
      <c r="B938" s="68"/>
      <c r="C938" s="68"/>
      <c r="D938" s="68"/>
      <c r="E938" s="68"/>
      <c r="F938" s="63"/>
      <c r="G938" s="63"/>
      <c r="H938" s="63"/>
      <c r="I938" s="63"/>
      <c r="J938" s="63"/>
      <c r="K938" s="63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  <c r="AG938" s="68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</row>
    <row r="939" customFormat="false" ht="12.75" hidden="false" customHeight="false" outlineLevel="0" collapsed="false">
      <c r="A939" s="68"/>
      <c r="B939" s="68"/>
      <c r="C939" s="68"/>
      <c r="D939" s="68"/>
      <c r="E939" s="68"/>
      <c r="F939" s="63"/>
      <c r="G939" s="63"/>
      <c r="H939" s="63"/>
      <c r="I939" s="63"/>
      <c r="J939" s="63"/>
      <c r="K939" s="63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  <c r="AB939" s="68"/>
      <c r="AC939" s="68"/>
      <c r="AD939" s="68"/>
      <c r="AE939" s="68"/>
      <c r="AF939" s="68"/>
      <c r="AG939" s="68"/>
      <c r="AH939" s="68"/>
      <c r="AI939" s="68"/>
      <c r="AJ939" s="68"/>
      <c r="AK939" s="68"/>
      <c r="AL939" s="68"/>
      <c r="AM939" s="68"/>
      <c r="AN939" s="68"/>
      <c r="AO939" s="68"/>
      <c r="AP939" s="68"/>
      <c r="AQ939" s="68"/>
      <c r="AR939" s="68"/>
      <c r="AS939" s="68"/>
      <c r="AT939" s="68"/>
      <c r="AU939" s="68"/>
      <c r="AV939" s="68"/>
      <c r="AW939" s="68"/>
      <c r="AX939" s="68"/>
      <c r="AY939" s="68"/>
      <c r="AZ939" s="68"/>
      <c r="BA939" s="68"/>
      <c r="BB939" s="68"/>
      <c r="BC939" s="68"/>
      <c r="BD939" s="68"/>
      <c r="BE939" s="68"/>
      <c r="BF939" s="68"/>
      <c r="BG939" s="68"/>
      <c r="BH939" s="68"/>
      <c r="BI939" s="68"/>
      <c r="BJ939" s="68"/>
      <c r="BK939" s="68"/>
      <c r="BL939" s="68"/>
      <c r="BM939" s="68"/>
      <c r="BN939" s="68"/>
      <c r="BO939" s="68"/>
      <c r="BP939" s="68"/>
      <c r="BQ939" s="68"/>
      <c r="BR939" s="68"/>
      <c r="BS939" s="68"/>
      <c r="BT939" s="68"/>
      <c r="BU939" s="68"/>
      <c r="BV939" s="68"/>
      <c r="BW939" s="68"/>
      <c r="BX939" s="68"/>
    </row>
    <row r="940" customFormat="false" ht="12.75" hidden="false" customHeight="false" outlineLevel="0" collapsed="false">
      <c r="A940" s="68"/>
      <c r="B940" s="68"/>
      <c r="C940" s="68"/>
      <c r="D940" s="68"/>
      <c r="E940" s="68"/>
      <c r="F940" s="63"/>
      <c r="G940" s="63"/>
      <c r="H940" s="63"/>
      <c r="I940" s="63"/>
      <c r="J940" s="63"/>
      <c r="K940" s="63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  <c r="AB940" s="68"/>
      <c r="AC940" s="68"/>
      <c r="AD940" s="68"/>
      <c r="AE940" s="68"/>
      <c r="AF940" s="68"/>
      <c r="AG940" s="68"/>
      <c r="AH940" s="68"/>
      <c r="AI940" s="68"/>
      <c r="AJ940" s="68"/>
      <c r="AK940" s="68"/>
      <c r="AL940" s="68"/>
      <c r="AM940" s="68"/>
      <c r="AN940" s="68"/>
      <c r="AO940" s="68"/>
      <c r="AP940" s="68"/>
      <c r="AQ940" s="68"/>
      <c r="AR940" s="68"/>
      <c r="AS940" s="68"/>
      <c r="AT940" s="68"/>
      <c r="AU940" s="68"/>
      <c r="AV940" s="68"/>
      <c r="AW940" s="68"/>
      <c r="AX940" s="68"/>
      <c r="AY940" s="68"/>
      <c r="AZ940" s="68"/>
      <c r="BA940" s="68"/>
      <c r="BB940" s="68"/>
      <c r="BC940" s="68"/>
      <c r="BD940" s="68"/>
      <c r="BE940" s="68"/>
      <c r="BF940" s="68"/>
      <c r="BG940" s="68"/>
      <c r="BH940" s="68"/>
      <c r="BI940" s="68"/>
      <c r="BJ940" s="68"/>
      <c r="BK940" s="68"/>
      <c r="BL940" s="68"/>
      <c r="BM940" s="68"/>
      <c r="BN940" s="68"/>
      <c r="BO940" s="68"/>
      <c r="BP940" s="68"/>
      <c r="BQ940" s="68"/>
      <c r="BR940" s="68"/>
      <c r="BS940" s="68"/>
      <c r="BT940" s="68"/>
      <c r="BU940" s="68"/>
      <c r="BV940" s="68"/>
      <c r="BW940" s="68"/>
      <c r="BX940" s="68"/>
    </row>
    <row r="941" customFormat="false" ht="12.75" hidden="false" customHeight="false" outlineLevel="0" collapsed="false">
      <c r="A941" s="68"/>
      <c r="B941" s="68"/>
      <c r="C941" s="68"/>
      <c r="D941" s="68"/>
      <c r="E941" s="68"/>
      <c r="F941" s="63"/>
      <c r="G941" s="63"/>
      <c r="H941" s="63"/>
      <c r="I941" s="63"/>
      <c r="J941" s="63"/>
      <c r="K941" s="63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  <c r="AB941" s="68"/>
      <c r="AC941" s="68"/>
      <c r="AD941" s="68"/>
      <c r="AE941" s="68"/>
      <c r="AF941" s="68"/>
      <c r="AG941" s="68"/>
      <c r="AH941" s="68"/>
      <c r="AI941" s="68"/>
      <c r="AJ941" s="68"/>
      <c r="AK941" s="68"/>
      <c r="AL941" s="68"/>
      <c r="AM941" s="68"/>
      <c r="AN941" s="68"/>
      <c r="AO941" s="68"/>
      <c r="AP941" s="68"/>
      <c r="AQ941" s="68"/>
      <c r="AR941" s="68"/>
      <c r="AS941" s="68"/>
      <c r="AT941" s="68"/>
      <c r="AU941" s="68"/>
      <c r="AV941" s="68"/>
      <c r="AW941" s="68"/>
      <c r="AX941" s="68"/>
      <c r="AY941" s="68"/>
      <c r="AZ941" s="68"/>
      <c r="BA941" s="68"/>
      <c r="BB941" s="68"/>
      <c r="BC941" s="68"/>
      <c r="BD941" s="68"/>
      <c r="BE941" s="68"/>
      <c r="BF941" s="68"/>
      <c r="BG941" s="68"/>
      <c r="BH941" s="68"/>
      <c r="BI941" s="68"/>
      <c r="BJ941" s="68"/>
      <c r="BK941" s="68"/>
      <c r="BL941" s="68"/>
      <c r="BM941" s="68"/>
      <c r="BN941" s="68"/>
      <c r="BO941" s="68"/>
      <c r="BP941" s="68"/>
      <c r="BQ941" s="68"/>
      <c r="BR941" s="68"/>
      <c r="BS941" s="68"/>
      <c r="BT941" s="68"/>
      <c r="BU941" s="68"/>
      <c r="BV941" s="68"/>
      <c r="BW941" s="68"/>
      <c r="BX941" s="68"/>
    </row>
    <row r="942" customFormat="false" ht="12.75" hidden="false" customHeight="false" outlineLevel="0" collapsed="false">
      <c r="A942" s="68"/>
      <c r="B942" s="68"/>
      <c r="C942" s="68"/>
      <c r="D942" s="68"/>
      <c r="E942" s="68"/>
      <c r="F942" s="63"/>
      <c r="G942" s="63"/>
      <c r="H942" s="63"/>
      <c r="I942" s="63"/>
      <c r="J942" s="63"/>
      <c r="K942" s="63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  <c r="AH942" s="68"/>
      <c r="AI942" s="68"/>
      <c r="AJ942" s="68"/>
      <c r="AK942" s="68"/>
      <c r="AL942" s="68"/>
      <c r="AM942" s="68"/>
      <c r="AN942" s="68"/>
      <c r="AO942" s="68"/>
      <c r="AP942" s="68"/>
      <c r="AQ942" s="68"/>
      <c r="AR942" s="68"/>
      <c r="AS942" s="68"/>
      <c r="AT942" s="68"/>
      <c r="AU942" s="68"/>
      <c r="AV942" s="68"/>
      <c r="AW942" s="68"/>
      <c r="AX942" s="68"/>
      <c r="AY942" s="68"/>
      <c r="AZ942" s="68"/>
      <c r="BA942" s="68"/>
      <c r="BB942" s="68"/>
      <c r="BC942" s="68"/>
      <c r="BD942" s="68"/>
      <c r="BE942" s="68"/>
      <c r="BF942" s="68"/>
      <c r="BG942" s="68"/>
      <c r="BH942" s="68"/>
      <c r="BI942" s="68"/>
      <c r="BJ942" s="68"/>
      <c r="BK942" s="68"/>
      <c r="BL942" s="68"/>
      <c r="BM942" s="68"/>
      <c r="BN942" s="68"/>
      <c r="BO942" s="68"/>
      <c r="BP942" s="68"/>
      <c r="BQ942" s="68"/>
      <c r="BR942" s="68"/>
      <c r="BS942" s="68"/>
      <c r="BT942" s="68"/>
      <c r="BU942" s="68"/>
      <c r="BV942" s="68"/>
      <c r="BW942" s="68"/>
      <c r="BX942" s="68"/>
    </row>
    <row r="943" customFormat="false" ht="12.75" hidden="false" customHeight="false" outlineLevel="0" collapsed="false">
      <c r="A943" s="68"/>
      <c r="B943" s="68"/>
      <c r="C943" s="68"/>
      <c r="D943" s="68"/>
      <c r="E943" s="68"/>
      <c r="F943" s="63"/>
      <c r="G943" s="63"/>
      <c r="H943" s="63"/>
      <c r="I943" s="63"/>
      <c r="J943" s="63"/>
      <c r="K943" s="63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  <c r="AG943" s="68"/>
      <c r="AH943" s="68"/>
      <c r="AI943" s="68"/>
      <c r="AJ943" s="68"/>
      <c r="AK943" s="68"/>
      <c r="AL943" s="68"/>
      <c r="AM943" s="68"/>
      <c r="AN943" s="68"/>
      <c r="AO943" s="68"/>
      <c r="AP943" s="68"/>
      <c r="AQ943" s="68"/>
      <c r="AR943" s="68"/>
      <c r="AS943" s="68"/>
      <c r="AT943" s="68"/>
      <c r="AU943" s="68"/>
      <c r="AV943" s="68"/>
      <c r="AW943" s="68"/>
      <c r="AX943" s="68"/>
      <c r="AY943" s="68"/>
      <c r="AZ943" s="68"/>
      <c r="BA943" s="68"/>
      <c r="BB943" s="68"/>
      <c r="BC943" s="68"/>
      <c r="BD943" s="68"/>
      <c r="BE943" s="68"/>
      <c r="BF943" s="68"/>
      <c r="BG943" s="68"/>
      <c r="BH943" s="68"/>
      <c r="BI943" s="68"/>
      <c r="BJ943" s="68"/>
      <c r="BK943" s="68"/>
      <c r="BL943" s="68"/>
      <c r="BM943" s="68"/>
      <c r="BN943" s="68"/>
      <c r="BO943" s="68"/>
      <c r="BP943" s="68"/>
      <c r="BQ943" s="68"/>
      <c r="BR943" s="68"/>
      <c r="BS943" s="68"/>
      <c r="BT943" s="68"/>
      <c r="BU943" s="68"/>
      <c r="BV943" s="68"/>
      <c r="BW943" s="68"/>
      <c r="BX943" s="68"/>
    </row>
    <row r="944" customFormat="false" ht="12.75" hidden="false" customHeight="false" outlineLevel="0" collapsed="false">
      <c r="A944" s="68"/>
      <c r="B944" s="68"/>
      <c r="C944" s="68"/>
      <c r="D944" s="68"/>
      <c r="E944" s="68"/>
      <c r="F944" s="63"/>
      <c r="G944" s="63"/>
      <c r="H944" s="63"/>
      <c r="I944" s="63"/>
      <c r="J944" s="63"/>
      <c r="K944" s="63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  <c r="AG944" s="68"/>
      <c r="AH944" s="68"/>
      <c r="AI944" s="68"/>
      <c r="AJ944" s="68"/>
      <c r="AK944" s="68"/>
      <c r="AL944" s="68"/>
      <c r="AM944" s="68"/>
      <c r="AN944" s="68"/>
      <c r="AO944" s="68"/>
      <c r="AP944" s="68"/>
      <c r="AQ944" s="68"/>
      <c r="AR944" s="68"/>
      <c r="AS944" s="68"/>
      <c r="AT944" s="68"/>
      <c r="AU944" s="68"/>
      <c r="AV944" s="68"/>
      <c r="AW944" s="68"/>
      <c r="AX944" s="68"/>
      <c r="AY944" s="68"/>
      <c r="AZ944" s="68"/>
      <c r="BA944" s="68"/>
      <c r="BB944" s="68"/>
      <c r="BC944" s="68"/>
      <c r="BD944" s="68"/>
      <c r="BE944" s="68"/>
      <c r="BF944" s="68"/>
      <c r="BG944" s="68"/>
      <c r="BH944" s="68"/>
      <c r="BI944" s="68"/>
      <c r="BJ944" s="68"/>
      <c r="BK944" s="68"/>
      <c r="BL944" s="68"/>
      <c r="BM944" s="68"/>
      <c r="BN944" s="68"/>
      <c r="BO944" s="68"/>
      <c r="BP944" s="68"/>
      <c r="BQ944" s="68"/>
      <c r="BR944" s="68"/>
      <c r="BS944" s="68"/>
      <c r="BT944" s="68"/>
      <c r="BU944" s="68"/>
      <c r="BV944" s="68"/>
      <c r="BW944" s="68"/>
      <c r="BX944" s="68"/>
    </row>
    <row r="945" customFormat="false" ht="12.75" hidden="false" customHeight="false" outlineLevel="0" collapsed="false">
      <c r="A945" s="68"/>
      <c r="B945" s="68"/>
      <c r="C945" s="68"/>
      <c r="D945" s="68"/>
      <c r="E945" s="68"/>
      <c r="F945" s="63"/>
      <c r="G945" s="63"/>
      <c r="H945" s="63"/>
      <c r="I945" s="63"/>
      <c r="J945" s="63"/>
      <c r="K945" s="63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  <c r="AB945" s="68"/>
      <c r="AC945" s="68"/>
      <c r="AD945" s="68"/>
      <c r="AE945" s="68"/>
      <c r="AF945" s="68"/>
      <c r="AG945" s="68"/>
      <c r="AH945" s="68"/>
      <c r="AI945" s="68"/>
      <c r="AJ945" s="68"/>
      <c r="AK945" s="68"/>
      <c r="AL945" s="68"/>
      <c r="AM945" s="68"/>
      <c r="AN945" s="68"/>
      <c r="AO945" s="68"/>
      <c r="AP945" s="68"/>
      <c r="AQ945" s="68"/>
      <c r="AR945" s="68"/>
      <c r="AS945" s="68"/>
      <c r="AT945" s="68"/>
      <c r="AU945" s="68"/>
      <c r="AV945" s="68"/>
      <c r="AW945" s="68"/>
      <c r="AX945" s="68"/>
      <c r="AY945" s="68"/>
      <c r="AZ945" s="68"/>
      <c r="BA945" s="68"/>
      <c r="BB945" s="68"/>
      <c r="BC945" s="68"/>
      <c r="BD945" s="68"/>
      <c r="BE945" s="68"/>
      <c r="BF945" s="68"/>
      <c r="BG945" s="68"/>
      <c r="BH945" s="68"/>
      <c r="BI945" s="68"/>
      <c r="BJ945" s="68"/>
      <c r="BK945" s="68"/>
      <c r="BL945" s="68"/>
      <c r="BM945" s="68"/>
      <c r="BN945" s="68"/>
      <c r="BO945" s="68"/>
      <c r="BP945" s="68"/>
      <c r="BQ945" s="68"/>
      <c r="BR945" s="68"/>
      <c r="BS945" s="68"/>
      <c r="BT945" s="68"/>
      <c r="BU945" s="68"/>
      <c r="BV945" s="68"/>
      <c r="BW945" s="68"/>
      <c r="BX945" s="68"/>
    </row>
    <row r="946" customFormat="false" ht="12.75" hidden="false" customHeight="false" outlineLevel="0" collapsed="false">
      <c r="A946" s="68"/>
      <c r="B946" s="68"/>
      <c r="C946" s="68"/>
      <c r="D946" s="68"/>
      <c r="E946" s="68"/>
      <c r="F946" s="63"/>
      <c r="G946" s="63"/>
      <c r="H946" s="63"/>
      <c r="I946" s="63"/>
      <c r="J946" s="63"/>
      <c r="K946" s="63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  <c r="AB946" s="68"/>
      <c r="AC946" s="68"/>
      <c r="AD946" s="68"/>
      <c r="AE946" s="68"/>
      <c r="AF946" s="68"/>
      <c r="AG946" s="68"/>
      <c r="AH946" s="68"/>
      <c r="AI946" s="68"/>
      <c r="AJ946" s="68"/>
      <c r="AK946" s="68"/>
      <c r="AL946" s="68"/>
      <c r="AM946" s="68"/>
      <c r="AN946" s="68"/>
      <c r="AO946" s="68"/>
      <c r="AP946" s="68"/>
      <c r="AQ946" s="68"/>
      <c r="AR946" s="68"/>
      <c r="AS946" s="68"/>
      <c r="AT946" s="68"/>
      <c r="AU946" s="68"/>
      <c r="AV946" s="68"/>
      <c r="AW946" s="68"/>
      <c r="AX946" s="68"/>
      <c r="AY946" s="68"/>
      <c r="AZ946" s="68"/>
      <c r="BA946" s="68"/>
      <c r="BB946" s="68"/>
      <c r="BC946" s="68"/>
      <c r="BD946" s="68"/>
      <c r="BE946" s="68"/>
      <c r="BF946" s="68"/>
      <c r="BG946" s="68"/>
      <c r="BH946" s="68"/>
      <c r="BI946" s="68"/>
      <c r="BJ946" s="68"/>
      <c r="BK946" s="68"/>
      <c r="BL946" s="68"/>
      <c r="BM946" s="68"/>
      <c r="BN946" s="68"/>
      <c r="BO946" s="68"/>
      <c r="BP946" s="68"/>
      <c r="BQ946" s="68"/>
      <c r="BR946" s="68"/>
      <c r="BS946" s="68"/>
      <c r="BT946" s="68"/>
      <c r="BU946" s="68"/>
      <c r="BV946" s="68"/>
      <c r="BW946" s="68"/>
      <c r="BX946" s="68"/>
    </row>
    <row r="947" customFormat="false" ht="12.75" hidden="false" customHeight="false" outlineLevel="0" collapsed="false">
      <c r="A947" s="68"/>
      <c r="B947" s="68"/>
      <c r="C947" s="68"/>
      <c r="D947" s="68"/>
      <c r="E947" s="68"/>
      <c r="F947" s="63"/>
      <c r="G947" s="63"/>
      <c r="H947" s="63"/>
      <c r="I947" s="63"/>
      <c r="J947" s="63"/>
      <c r="K947" s="63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  <c r="AB947" s="68"/>
      <c r="AC947" s="68"/>
      <c r="AD947" s="68"/>
      <c r="AE947" s="68"/>
      <c r="AF947" s="68"/>
      <c r="AG947" s="68"/>
      <c r="AH947" s="68"/>
      <c r="AI947" s="68"/>
      <c r="AJ947" s="68"/>
      <c r="AK947" s="68"/>
      <c r="AL947" s="68"/>
      <c r="AM947" s="68"/>
      <c r="AN947" s="68"/>
      <c r="AO947" s="68"/>
      <c r="AP947" s="68"/>
      <c r="AQ947" s="68"/>
      <c r="AR947" s="68"/>
      <c r="AS947" s="68"/>
      <c r="AT947" s="68"/>
      <c r="AU947" s="68"/>
      <c r="AV947" s="68"/>
      <c r="AW947" s="68"/>
      <c r="AX947" s="68"/>
      <c r="AY947" s="68"/>
      <c r="AZ947" s="68"/>
      <c r="BA947" s="68"/>
      <c r="BB947" s="68"/>
      <c r="BC947" s="68"/>
      <c r="BD947" s="68"/>
      <c r="BE947" s="68"/>
      <c r="BF947" s="68"/>
      <c r="BG947" s="68"/>
      <c r="BH947" s="68"/>
      <c r="BI947" s="68"/>
      <c r="BJ947" s="68"/>
      <c r="BK947" s="68"/>
      <c r="BL947" s="68"/>
      <c r="BM947" s="68"/>
      <c r="BN947" s="68"/>
      <c r="BO947" s="68"/>
      <c r="BP947" s="68"/>
      <c r="BQ947" s="68"/>
      <c r="BR947" s="68"/>
      <c r="BS947" s="68"/>
      <c r="BT947" s="68"/>
      <c r="BU947" s="68"/>
      <c r="BV947" s="68"/>
      <c r="BW947" s="68"/>
      <c r="BX947" s="68"/>
    </row>
    <row r="948" customFormat="false" ht="12.75" hidden="false" customHeight="false" outlineLevel="0" collapsed="false">
      <c r="A948" s="68"/>
      <c r="B948" s="68"/>
      <c r="C948" s="68"/>
      <c r="D948" s="68"/>
      <c r="E948" s="68"/>
      <c r="F948" s="63"/>
      <c r="G948" s="63"/>
      <c r="H948" s="63"/>
      <c r="I948" s="63"/>
      <c r="J948" s="63"/>
      <c r="K948" s="63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  <c r="AB948" s="68"/>
      <c r="AC948" s="68"/>
      <c r="AD948" s="68"/>
      <c r="AE948" s="68"/>
      <c r="AF948" s="68"/>
      <c r="AG948" s="68"/>
      <c r="AH948" s="68"/>
      <c r="AI948" s="68"/>
      <c r="AJ948" s="68"/>
      <c r="AK948" s="68"/>
      <c r="AL948" s="68"/>
      <c r="AM948" s="68"/>
      <c r="AN948" s="68"/>
      <c r="AO948" s="68"/>
      <c r="AP948" s="68"/>
      <c r="AQ948" s="68"/>
      <c r="AR948" s="68"/>
      <c r="AS948" s="68"/>
      <c r="AT948" s="68"/>
      <c r="AU948" s="68"/>
      <c r="AV948" s="68"/>
      <c r="AW948" s="68"/>
      <c r="AX948" s="68"/>
      <c r="AY948" s="68"/>
      <c r="AZ948" s="68"/>
      <c r="BA948" s="68"/>
      <c r="BB948" s="68"/>
      <c r="BC948" s="68"/>
      <c r="BD948" s="68"/>
      <c r="BE948" s="68"/>
      <c r="BF948" s="68"/>
      <c r="BG948" s="68"/>
      <c r="BH948" s="68"/>
      <c r="BI948" s="68"/>
      <c r="BJ948" s="68"/>
      <c r="BK948" s="68"/>
      <c r="BL948" s="68"/>
      <c r="BM948" s="68"/>
      <c r="BN948" s="68"/>
      <c r="BO948" s="68"/>
      <c r="BP948" s="68"/>
      <c r="BQ948" s="68"/>
      <c r="BR948" s="68"/>
      <c r="BS948" s="68"/>
      <c r="BT948" s="68"/>
      <c r="BU948" s="68"/>
      <c r="BV948" s="68"/>
      <c r="BW948" s="68"/>
      <c r="BX948" s="68"/>
    </row>
    <row r="949" customFormat="false" ht="12.75" hidden="false" customHeight="false" outlineLevel="0" collapsed="false">
      <c r="A949" s="68"/>
      <c r="B949" s="68"/>
      <c r="C949" s="68"/>
      <c r="D949" s="68"/>
      <c r="E949" s="68"/>
      <c r="F949" s="63"/>
      <c r="G949" s="63"/>
      <c r="H949" s="63"/>
      <c r="I949" s="63"/>
      <c r="J949" s="63"/>
      <c r="K949" s="63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  <c r="AG949" s="68"/>
      <c r="AH949" s="68"/>
      <c r="AI949" s="68"/>
      <c r="AJ949" s="68"/>
      <c r="AK949" s="68"/>
      <c r="AL949" s="68"/>
      <c r="AM949" s="68"/>
      <c r="AN949" s="68"/>
      <c r="AO949" s="68"/>
      <c r="AP949" s="68"/>
      <c r="AQ949" s="68"/>
      <c r="AR949" s="68"/>
      <c r="AS949" s="68"/>
      <c r="AT949" s="68"/>
      <c r="AU949" s="68"/>
      <c r="AV949" s="68"/>
      <c r="AW949" s="68"/>
      <c r="AX949" s="68"/>
      <c r="AY949" s="68"/>
      <c r="AZ949" s="68"/>
      <c r="BA949" s="68"/>
      <c r="BB949" s="68"/>
      <c r="BC949" s="68"/>
      <c r="BD949" s="68"/>
      <c r="BE949" s="68"/>
      <c r="BF949" s="68"/>
      <c r="BG949" s="68"/>
      <c r="BH949" s="68"/>
      <c r="BI949" s="68"/>
      <c r="BJ949" s="68"/>
      <c r="BK949" s="68"/>
      <c r="BL949" s="68"/>
      <c r="BM949" s="68"/>
      <c r="BN949" s="68"/>
      <c r="BO949" s="68"/>
      <c r="BP949" s="68"/>
      <c r="BQ949" s="68"/>
      <c r="BR949" s="68"/>
      <c r="BS949" s="68"/>
      <c r="BT949" s="68"/>
      <c r="BU949" s="68"/>
      <c r="BV949" s="68"/>
      <c r="BW949" s="68"/>
      <c r="BX949" s="68"/>
    </row>
    <row r="950" customFormat="false" ht="12.75" hidden="false" customHeight="false" outlineLevel="0" collapsed="false">
      <c r="A950" s="68"/>
      <c r="B950" s="68"/>
      <c r="C950" s="68"/>
      <c r="D950" s="68"/>
      <c r="E950" s="68"/>
      <c r="F950" s="63"/>
      <c r="G950" s="63"/>
      <c r="H950" s="63"/>
      <c r="I950" s="63"/>
      <c r="J950" s="63"/>
      <c r="K950" s="63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  <c r="AG950" s="68"/>
      <c r="AH950" s="68"/>
      <c r="AI950" s="68"/>
      <c r="AJ950" s="68"/>
      <c r="AK950" s="68"/>
      <c r="AL950" s="68"/>
      <c r="AM950" s="68"/>
      <c r="AN950" s="68"/>
      <c r="AO950" s="68"/>
      <c r="AP950" s="68"/>
      <c r="AQ950" s="68"/>
      <c r="AR950" s="68"/>
      <c r="AS950" s="68"/>
      <c r="AT950" s="68"/>
      <c r="AU950" s="68"/>
      <c r="AV950" s="68"/>
      <c r="AW950" s="68"/>
      <c r="AX950" s="68"/>
      <c r="AY950" s="68"/>
      <c r="AZ950" s="68"/>
      <c r="BA950" s="68"/>
      <c r="BB950" s="68"/>
      <c r="BC950" s="68"/>
      <c r="BD950" s="68"/>
      <c r="BE950" s="68"/>
      <c r="BF950" s="68"/>
      <c r="BG950" s="68"/>
      <c r="BH950" s="68"/>
      <c r="BI950" s="68"/>
      <c r="BJ950" s="68"/>
      <c r="BK950" s="68"/>
      <c r="BL950" s="68"/>
      <c r="BM950" s="68"/>
      <c r="BN950" s="68"/>
      <c r="BO950" s="68"/>
      <c r="BP950" s="68"/>
      <c r="BQ950" s="68"/>
      <c r="BR950" s="68"/>
      <c r="BS950" s="68"/>
      <c r="BT950" s="68"/>
      <c r="BU950" s="68"/>
      <c r="BV950" s="68"/>
      <c r="BW950" s="68"/>
      <c r="BX950" s="68"/>
    </row>
    <row r="951" customFormat="false" ht="12.75" hidden="false" customHeight="false" outlineLevel="0" collapsed="false">
      <c r="A951" s="68"/>
      <c r="B951" s="68"/>
      <c r="C951" s="68"/>
      <c r="D951" s="68"/>
      <c r="E951" s="68"/>
      <c r="F951" s="63"/>
      <c r="G951" s="63"/>
      <c r="H951" s="63"/>
      <c r="I951" s="63"/>
      <c r="J951" s="63"/>
      <c r="K951" s="63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  <c r="AG951" s="68"/>
      <c r="AH951" s="68"/>
      <c r="AI951" s="68"/>
      <c r="AJ951" s="68"/>
      <c r="AK951" s="68"/>
      <c r="AL951" s="68"/>
      <c r="AM951" s="68"/>
      <c r="AN951" s="68"/>
      <c r="AO951" s="68"/>
      <c r="AP951" s="68"/>
      <c r="AQ951" s="68"/>
      <c r="AR951" s="68"/>
      <c r="AS951" s="68"/>
      <c r="AT951" s="68"/>
      <c r="AU951" s="68"/>
      <c r="AV951" s="68"/>
      <c r="AW951" s="68"/>
      <c r="AX951" s="68"/>
      <c r="AY951" s="68"/>
      <c r="AZ951" s="68"/>
      <c r="BA951" s="68"/>
      <c r="BB951" s="68"/>
      <c r="BC951" s="68"/>
      <c r="BD951" s="68"/>
      <c r="BE951" s="68"/>
      <c r="BF951" s="68"/>
      <c r="BG951" s="68"/>
      <c r="BH951" s="68"/>
      <c r="BI951" s="68"/>
      <c r="BJ951" s="68"/>
      <c r="BK951" s="68"/>
      <c r="BL951" s="68"/>
      <c r="BM951" s="68"/>
      <c r="BN951" s="68"/>
      <c r="BO951" s="68"/>
      <c r="BP951" s="68"/>
      <c r="BQ951" s="68"/>
      <c r="BR951" s="68"/>
      <c r="BS951" s="68"/>
      <c r="BT951" s="68"/>
      <c r="BU951" s="68"/>
      <c r="BV951" s="68"/>
      <c r="BW951" s="68"/>
      <c r="BX951" s="68"/>
    </row>
    <row r="952" customFormat="false" ht="12.75" hidden="false" customHeight="false" outlineLevel="0" collapsed="false">
      <c r="A952" s="68"/>
      <c r="B952" s="68"/>
      <c r="C952" s="68"/>
      <c r="D952" s="68"/>
      <c r="E952" s="68"/>
      <c r="F952" s="63"/>
      <c r="G952" s="63"/>
      <c r="H952" s="63"/>
      <c r="I952" s="63"/>
      <c r="J952" s="63"/>
      <c r="K952" s="63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  <c r="AG952" s="68"/>
      <c r="AH952" s="68"/>
      <c r="AI952" s="68"/>
      <c r="AJ952" s="68"/>
      <c r="AK952" s="68"/>
      <c r="AL952" s="68"/>
      <c r="AM952" s="68"/>
      <c r="AN952" s="68"/>
      <c r="AO952" s="68"/>
      <c r="AP952" s="68"/>
      <c r="AQ952" s="68"/>
      <c r="AR952" s="68"/>
      <c r="AS952" s="68"/>
      <c r="AT952" s="68"/>
      <c r="AU952" s="68"/>
      <c r="AV952" s="68"/>
      <c r="AW952" s="68"/>
      <c r="AX952" s="68"/>
      <c r="AY952" s="68"/>
      <c r="AZ952" s="68"/>
      <c r="BA952" s="68"/>
      <c r="BB952" s="68"/>
      <c r="BC952" s="68"/>
      <c r="BD952" s="68"/>
      <c r="BE952" s="68"/>
      <c r="BF952" s="68"/>
      <c r="BG952" s="68"/>
      <c r="BH952" s="68"/>
      <c r="BI952" s="68"/>
      <c r="BJ952" s="68"/>
      <c r="BK952" s="68"/>
      <c r="BL952" s="68"/>
      <c r="BM952" s="68"/>
      <c r="BN952" s="68"/>
      <c r="BO952" s="68"/>
      <c r="BP952" s="68"/>
      <c r="BQ952" s="68"/>
      <c r="BR952" s="68"/>
      <c r="BS952" s="68"/>
      <c r="BT952" s="68"/>
      <c r="BU952" s="68"/>
      <c r="BV952" s="68"/>
      <c r="BW952" s="68"/>
      <c r="BX952" s="68"/>
    </row>
    <row r="953" customFormat="false" ht="12.75" hidden="false" customHeight="false" outlineLevel="0" collapsed="false">
      <c r="A953" s="68"/>
      <c r="B953" s="68"/>
      <c r="C953" s="68"/>
      <c r="D953" s="68"/>
      <c r="E953" s="68"/>
      <c r="F953" s="63"/>
      <c r="G953" s="63"/>
      <c r="H953" s="63"/>
      <c r="I953" s="63"/>
      <c r="J953" s="63"/>
      <c r="K953" s="63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  <c r="AG953" s="68"/>
      <c r="AH953" s="68"/>
      <c r="AI953" s="68"/>
      <c r="AJ953" s="68"/>
      <c r="AK953" s="68"/>
      <c r="AL953" s="68"/>
      <c r="AM953" s="68"/>
      <c r="AN953" s="68"/>
      <c r="AO953" s="68"/>
      <c r="AP953" s="68"/>
      <c r="AQ953" s="68"/>
      <c r="AR953" s="68"/>
      <c r="AS953" s="68"/>
      <c r="AT953" s="68"/>
      <c r="AU953" s="68"/>
      <c r="AV953" s="68"/>
      <c r="AW953" s="68"/>
      <c r="AX953" s="68"/>
      <c r="AY953" s="68"/>
      <c r="AZ953" s="68"/>
      <c r="BA953" s="68"/>
      <c r="BB953" s="68"/>
      <c r="BC953" s="68"/>
      <c r="BD953" s="68"/>
      <c r="BE953" s="68"/>
      <c r="BF953" s="68"/>
      <c r="BG953" s="68"/>
      <c r="BH953" s="68"/>
      <c r="BI953" s="68"/>
      <c r="BJ953" s="68"/>
      <c r="BK953" s="68"/>
      <c r="BL953" s="68"/>
      <c r="BM953" s="68"/>
      <c r="BN953" s="68"/>
      <c r="BO953" s="68"/>
      <c r="BP953" s="68"/>
      <c r="BQ953" s="68"/>
      <c r="BR953" s="68"/>
      <c r="BS953" s="68"/>
      <c r="BT953" s="68"/>
      <c r="BU953" s="68"/>
      <c r="BV953" s="68"/>
      <c r="BW953" s="68"/>
      <c r="BX953" s="68"/>
    </row>
    <row r="954" customFormat="false" ht="12.75" hidden="false" customHeight="false" outlineLevel="0" collapsed="false">
      <c r="A954" s="68"/>
      <c r="B954" s="68"/>
      <c r="C954" s="68"/>
      <c r="D954" s="68"/>
      <c r="E954" s="68"/>
      <c r="F954" s="63"/>
      <c r="G954" s="63"/>
      <c r="H954" s="63"/>
      <c r="I954" s="63"/>
      <c r="J954" s="63"/>
      <c r="K954" s="63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  <c r="AG954" s="68"/>
      <c r="AH954" s="68"/>
      <c r="AI954" s="68"/>
      <c r="AJ954" s="68"/>
      <c r="AK954" s="68"/>
      <c r="AL954" s="68"/>
      <c r="AM954" s="68"/>
      <c r="AN954" s="68"/>
      <c r="AO954" s="68"/>
      <c r="AP954" s="68"/>
      <c r="AQ954" s="68"/>
      <c r="AR954" s="68"/>
      <c r="AS954" s="68"/>
      <c r="AT954" s="68"/>
      <c r="AU954" s="68"/>
      <c r="AV954" s="68"/>
      <c r="AW954" s="68"/>
      <c r="AX954" s="68"/>
      <c r="AY954" s="68"/>
      <c r="AZ954" s="68"/>
      <c r="BA954" s="68"/>
      <c r="BB954" s="68"/>
      <c r="BC954" s="68"/>
      <c r="BD954" s="68"/>
      <c r="BE954" s="68"/>
      <c r="BF954" s="68"/>
      <c r="BG954" s="68"/>
      <c r="BH954" s="68"/>
      <c r="BI954" s="68"/>
      <c r="BJ954" s="68"/>
      <c r="BK954" s="68"/>
      <c r="BL954" s="68"/>
      <c r="BM954" s="68"/>
      <c r="BN954" s="68"/>
      <c r="BO954" s="68"/>
      <c r="BP954" s="68"/>
      <c r="BQ954" s="68"/>
      <c r="BR954" s="68"/>
      <c r="BS954" s="68"/>
      <c r="BT954" s="68"/>
      <c r="BU954" s="68"/>
      <c r="BV954" s="68"/>
      <c r="BW954" s="68"/>
      <c r="BX954" s="68"/>
    </row>
    <row r="955" customFormat="false" ht="12.75" hidden="false" customHeight="false" outlineLevel="0" collapsed="false">
      <c r="A955" s="68"/>
      <c r="B955" s="68"/>
      <c r="C955" s="68"/>
      <c r="D955" s="68"/>
      <c r="E955" s="68"/>
      <c r="F955" s="63"/>
      <c r="G955" s="63"/>
      <c r="H955" s="63"/>
      <c r="I955" s="63"/>
      <c r="J955" s="63"/>
      <c r="K955" s="63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  <c r="AG955" s="68"/>
      <c r="AH955" s="68"/>
      <c r="AI955" s="68"/>
      <c r="AJ955" s="68"/>
      <c r="AK955" s="68"/>
      <c r="AL955" s="68"/>
      <c r="AM955" s="68"/>
      <c r="AN955" s="68"/>
      <c r="AO955" s="68"/>
      <c r="AP955" s="68"/>
      <c r="AQ955" s="68"/>
      <c r="AR955" s="68"/>
      <c r="AS955" s="68"/>
      <c r="AT955" s="68"/>
      <c r="AU955" s="68"/>
      <c r="AV955" s="68"/>
      <c r="AW955" s="68"/>
      <c r="AX955" s="68"/>
      <c r="AY955" s="68"/>
      <c r="AZ955" s="68"/>
      <c r="BA955" s="68"/>
      <c r="BB955" s="68"/>
      <c r="BC955" s="68"/>
      <c r="BD955" s="68"/>
      <c r="BE955" s="68"/>
      <c r="BF955" s="68"/>
      <c r="BG955" s="68"/>
      <c r="BH955" s="68"/>
      <c r="BI955" s="68"/>
      <c r="BJ955" s="68"/>
      <c r="BK955" s="68"/>
      <c r="BL955" s="68"/>
      <c r="BM955" s="68"/>
      <c r="BN955" s="68"/>
      <c r="BO955" s="68"/>
      <c r="BP955" s="68"/>
      <c r="BQ955" s="68"/>
      <c r="BR955" s="68"/>
      <c r="BS955" s="68"/>
      <c r="BT955" s="68"/>
      <c r="BU955" s="68"/>
      <c r="BV955" s="68"/>
      <c r="BW955" s="68"/>
      <c r="BX955" s="68"/>
    </row>
    <row r="956" customFormat="false" ht="12.75" hidden="false" customHeight="false" outlineLevel="0" collapsed="false">
      <c r="A956" s="68"/>
      <c r="B956" s="68"/>
      <c r="C956" s="68"/>
      <c r="D956" s="68"/>
      <c r="E956" s="68"/>
      <c r="F956" s="63"/>
      <c r="G956" s="63"/>
      <c r="H956" s="63"/>
      <c r="I956" s="63"/>
      <c r="J956" s="63"/>
      <c r="K956" s="63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  <c r="AB956" s="68"/>
      <c r="AC956" s="68"/>
      <c r="AD956" s="68"/>
      <c r="AE956" s="68"/>
      <c r="AF956" s="68"/>
      <c r="AG956" s="68"/>
      <c r="AH956" s="68"/>
      <c r="AI956" s="68"/>
      <c r="AJ956" s="68"/>
      <c r="AK956" s="68"/>
      <c r="AL956" s="68"/>
      <c r="AM956" s="68"/>
      <c r="AN956" s="68"/>
      <c r="AO956" s="68"/>
      <c r="AP956" s="68"/>
      <c r="AQ956" s="68"/>
      <c r="AR956" s="68"/>
      <c r="AS956" s="68"/>
      <c r="AT956" s="68"/>
      <c r="AU956" s="68"/>
      <c r="AV956" s="68"/>
      <c r="AW956" s="68"/>
      <c r="AX956" s="68"/>
      <c r="AY956" s="68"/>
      <c r="AZ956" s="68"/>
      <c r="BA956" s="68"/>
      <c r="BB956" s="68"/>
      <c r="BC956" s="68"/>
      <c r="BD956" s="68"/>
      <c r="BE956" s="68"/>
      <c r="BF956" s="68"/>
      <c r="BG956" s="68"/>
      <c r="BH956" s="68"/>
      <c r="BI956" s="68"/>
      <c r="BJ956" s="68"/>
      <c r="BK956" s="68"/>
      <c r="BL956" s="68"/>
      <c r="BM956" s="68"/>
      <c r="BN956" s="68"/>
      <c r="BO956" s="68"/>
      <c r="BP956" s="68"/>
      <c r="BQ956" s="68"/>
      <c r="BR956" s="68"/>
      <c r="BS956" s="68"/>
      <c r="BT956" s="68"/>
      <c r="BU956" s="68"/>
      <c r="BV956" s="68"/>
      <c r="BW956" s="68"/>
      <c r="BX956" s="68"/>
    </row>
    <row r="957" customFormat="false" ht="12.75" hidden="false" customHeight="false" outlineLevel="0" collapsed="false">
      <c r="A957" s="68"/>
      <c r="B957" s="68"/>
      <c r="C957" s="68"/>
      <c r="D957" s="68"/>
      <c r="E957" s="68"/>
      <c r="F957" s="63"/>
      <c r="G957" s="63"/>
      <c r="H957" s="63"/>
      <c r="I957" s="63"/>
      <c r="J957" s="63"/>
      <c r="K957" s="63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  <c r="AB957" s="68"/>
      <c r="AC957" s="68"/>
      <c r="AD957" s="68"/>
      <c r="AE957" s="68"/>
      <c r="AF957" s="68"/>
      <c r="AG957" s="68"/>
      <c r="AH957" s="68"/>
      <c r="AI957" s="68"/>
      <c r="AJ957" s="68"/>
      <c r="AK957" s="68"/>
      <c r="AL957" s="68"/>
      <c r="AM957" s="68"/>
      <c r="AN957" s="68"/>
      <c r="AO957" s="68"/>
      <c r="AP957" s="68"/>
      <c r="AQ957" s="68"/>
      <c r="AR957" s="68"/>
      <c r="AS957" s="68"/>
      <c r="AT957" s="68"/>
      <c r="AU957" s="68"/>
      <c r="AV957" s="68"/>
      <c r="AW957" s="68"/>
      <c r="AX957" s="68"/>
      <c r="AY957" s="68"/>
      <c r="AZ957" s="68"/>
      <c r="BA957" s="68"/>
      <c r="BB957" s="68"/>
      <c r="BC957" s="68"/>
      <c r="BD957" s="68"/>
      <c r="BE957" s="68"/>
      <c r="BF957" s="68"/>
      <c r="BG957" s="68"/>
      <c r="BH957" s="68"/>
      <c r="BI957" s="68"/>
      <c r="BJ957" s="68"/>
      <c r="BK957" s="68"/>
      <c r="BL957" s="68"/>
      <c r="BM957" s="68"/>
      <c r="BN957" s="68"/>
      <c r="BO957" s="68"/>
      <c r="BP957" s="68"/>
      <c r="BQ957" s="68"/>
      <c r="BR957" s="68"/>
      <c r="BS957" s="68"/>
      <c r="BT957" s="68"/>
      <c r="BU957" s="68"/>
      <c r="BV957" s="68"/>
      <c r="BW957" s="68"/>
      <c r="BX957" s="68"/>
    </row>
    <row r="958" customFormat="false" ht="12.75" hidden="false" customHeight="false" outlineLevel="0" collapsed="false">
      <c r="A958" s="68"/>
      <c r="B958" s="68"/>
      <c r="C958" s="68"/>
      <c r="D958" s="68"/>
      <c r="E958" s="68"/>
      <c r="F958" s="63"/>
      <c r="G958" s="63"/>
      <c r="H958" s="63"/>
      <c r="I958" s="63"/>
      <c r="J958" s="63"/>
      <c r="K958" s="63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  <c r="AB958" s="68"/>
      <c r="AC958" s="68"/>
      <c r="AD958" s="68"/>
      <c r="AE958" s="68"/>
      <c r="AF958" s="68"/>
      <c r="AG958" s="68"/>
      <c r="AH958" s="68"/>
      <c r="AI958" s="68"/>
      <c r="AJ958" s="68"/>
      <c r="AK958" s="68"/>
      <c r="AL958" s="68"/>
      <c r="AM958" s="68"/>
      <c r="AN958" s="68"/>
      <c r="AO958" s="68"/>
      <c r="AP958" s="68"/>
      <c r="AQ958" s="68"/>
      <c r="AR958" s="68"/>
      <c r="AS958" s="68"/>
      <c r="AT958" s="68"/>
      <c r="AU958" s="68"/>
      <c r="AV958" s="68"/>
      <c r="AW958" s="68"/>
      <c r="AX958" s="68"/>
      <c r="AY958" s="68"/>
      <c r="AZ958" s="68"/>
      <c r="BA958" s="68"/>
      <c r="BB958" s="68"/>
      <c r="BC958" s="68"/>
      <c r="BD958" s="68"/>
      <c r="BE958" s="68"/>
      <c r="BF958" s="68"/>
      <c r="BG958" s="68"/>
      <c r="BH958" s="68"/>
      <c r="BI958" s="68"/>
      <c r="BJ958" s="68"/>
      <c r="BK958" s="68"/>
      <c r="BL958" s="68"/>
      <c r="BM958" s="68"/>
      <c r="BN958" s="68"/>
      <c r="BO958" s="68"/>
      <c r="BP958" s="68"/>
      <c r="BQ958" s="68"/>
      <c r="BR958" s="68"/>
      <c r="BS958" s="68"/>
      <c r="BT958" s="68"/>
      <c r="BU958" s="68"/>
      <c r="BV958" s="68"/>
      <c r="BW958" s="68"/>
      <c r="BX958" s="68"/>
    </row>
    <row r="959" customFormat="false" ht="12.75" hidden="false" customHeight="false" outlineLevel="0" collapsed="false">
      <c r="A959" s="68"/>
      <c r="B959" s="68"/>
      <c r="C959" s="68"/>
      <c r="D959" s="68"/>
      <c r="E959" s="68"/>
      <c r="F959" s="63"/>
      <c r="G959" s="63"/>
      <c r="H959" s="63"/>
      <c r="I959" s="63"/>
      <c r="J959" s="63"/>
      <c r="K959" s="63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  <c r="AB959" s="68"/>
      <c r="AC959" s="68"/>
      <c r="AD959" s="68"/>
      <c r="AE959" s="68"/>
      <c r="AF959" s="68"/>
      <c r="AG959" s="68"/>
      <c r="AH959" s="68"/>
      <c r="AI959" s="68"/>
      <c r="AJ959" s="68"/>
      <c r="AK959" s="68"/>
      <c r="AL959" s="68"/>
      <c r="AM959" s="68"/>
      <c r="AN959" s="68"/>
      <c r="AO959" s="68"/>
      <c r="AP959" s="68"/>
      <c r="AQ959" s="68"/>
      <c r="AR959" s="68"/>
      <c r="AS959" s="68"/>
      <c r="AT959" s="68"/>
      <c r="AU959" s="68"/>
      <c r="AV959" s="68"/>
      <c r="AW959" s="68"/>
      <c r="AX959" s="68"/>
      <c r="AY959" s="68"/>
      <c r="AZ959" s="68"/>
      <c r="BA959" s="68"/>
      <c r="BB959" s="68"/>
      <c r="BC959" s="68"/>
      <c r="BD959" s="68"/>
      <c r="BE959" s="68"/>
      <c r="BF959" s="68"/>
      <c r="BG959" s="68"/>
      <c r="BH959" s="68"/>
      <c r="BI959" s="68"/>
      <c r="BJ959" s="68"/>
      <c r="BK959" s="68"/>
      <c r="BL959" s="68"/>
      <c r="BM959" s="68"/>
      <c r="BN959" s="68"/>
      <c r="BO959" s="68"/>
      <c r="BP959" s="68"/>
      <c r="BQ959" s="68"/>
      <c r="BR959" s="68"/>
      <c r="BS959" s="68"/>
      <c r="BT959" s="68"/>
      <c r="BU959" s="68"/>
      <c r="BV959" s="68"/>
      <c r="BW959" s="68"/>
      <c r="BX959" s="68"/>
    </row>
    <row r="960" customFormat="false" ht="12.75" hidden="false" customHeight="false" outlineLevel="0" collapsed="false">
      <c r="A960" s="68"/>
      <c r="B960" s="68"/>
      <c r="C960" s="68"/>
      <c r="D960" s="68"/>
      <c r="E960" s="68"/>
      <c r="F960" s="63"/>
      <c r="G960" s="63"/>
      <c r="H960" s="63"/>
      <c r="I960" s="63"/>
      <c r="J960" s="63"/>
      <c r="K960" s="63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  <c r="AB960" s="68"/>
      <c r="AC960" s="68"/>
      <c r="AD960" s="68"/>
      <c r="AE960" s="68"/>
      <c r="AF960" s="68"/>
      <c r="AG960" s="68"/>
      <c r="AH960" s="68"/>
      <c r="AI960" s="68"/>
      <c r="AJ960" s="68"/>
      <c r="AK960" s="68"/>
      <c r="AL960" s="68"/>
      <c r="AM960" s="68"/>
      <c r="AN960" s="68"/>
      <c r="AO960" s="68"/>
      <c r="AP960" s="68"/>
      <c r="AQ960" s="68"/>
      <c r="AR960" s="68"/>
      <c r="AS960" s="68"/>
      <c r="AT960" s="68"/>
      <c r="AU960" s="68"/>
      <c r="AV960" s="68"/>
      <c r="AW960" s="68"/>
      <c r="AX960" s="68"/>
      <c r="AY960" s="68"/>
      <c r="AZ960" s="68"/>
      <c r="BA960" s="68"/>
      <c r="BB960" s="68"/>
      <c r="BC960" s="68"/>
      <c r="BD960" s="68"/>
      <c r="BE960" s="68"/>
      <c r="BF960" s="68"/>
      <c r="BG960" s="68"/>
      <c r="BH960" s="68"/>
      <c r="BI960" s="68"/>
      <c r="BJ960" s="68"/>
      <c r="BK960" s="68"/>
      <c r="BL960" s="68"/>
      <c r="BM960" s="68"/>
      <c r="BN960" s="68"/>
      <c r="BO960" s="68"/>
      <c r="BP960" s="68"/>
      <c r="BQ960" s="68"/>
      <c r="BR960" s="68"/>
      <c r="BS960" s="68"/>
      <c r="BT960" s="68"/>
      <c r="BU960" s="68"/>
      <c r="BV960" s="68"/>
      <c r="BW960" s="68"/>
      <c r="BX960" s="68"/>
    </row>
    <row r="961" customFormat="false" ht="12.75" hidden="false" customHeight="false" outlineLevel="0" collapsed="false">
      <c r="A961" s="68"/>
      <c r="B961" s="68"/>
      <c r="C961" s="68"/>
      <c r="D961" s="68"/>
      <c r="E961" s="68"/>
      <c r="F961" s="63"/>
      <c r="G961" s="63"/>
      <c r="H961" s="63"/>
      <c r="I961" s="63"/>
      <c r="J961" s="63"/>
      <c r="K961" s="63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8"/>
      <c r="AH961" s="68"/>
      <c r="AI961" s="68"/>
      <c r="AJ961" s="68"/>
      <c r="AK961" s="68"/>
      <c r="AL961" s="68"/>
      <c r="AM961" s="68"/>
      <c r="AN961" s="68"/>
      <c r="AO961" s="68"/>
      <c r="AP961" s="68"/>
      <c r="AQ961" s="68"/>
      <c r="AR961" s="68"/>
      <c r="AS961" s="68"/>
      <c r="AT961" s="68"/>
      <c r="AU961" s="68"/>
      <c r="AV961" s="68"/>
      <c r="AW961" s="68"/>
      <c r="AX961" s="68"/>
      <c r="AY961" s="68"/>
      <c r="AZ961" s="68"/>
      <c r="BA961" s="68"/>
      <c r="BB961" s="68"/>
      <c r="BC961" s="68"/>
      <c r="BD961" s="68"/>
      <c r="BE961" s="68"/>
      <c r="BF961" s="68"/>
      <c r="BG961" s="68"/>
      <c r="BH961" s="68"/>
      <c r="BI961" s="68"/>
      <c r="BJ961" s="68"/>
      <c r="BK961" s="68"/>
      <c r="BL961" s="68"/>
      <c r="BM961" s="68"/>
      <c r="BN961" s="68"/>
      <c r="BO961" s="68"/>
      <c r="BP961" s="68"/>
      <c r="BQ961" s="68"/>
      <c r="BR961" s="68"/>
      <c r="BS961" s="68"/>
      <c r="BT961" s="68"/>
      <c r="BU961" s="68"/>
      <c r="BV961" s="68"/>
      <c r="BW961" s="68"/>
      <c r="BX961" s="68"/>
    </row>
    <row r="962" customFormat="false" ht="12.75" hidden="false" customHeight="false" outlineLevel="0" collapsed="false">
      <c r="A962" s="68"/>
      <c r="B962" s="68"/>
      <c r="C962" s="68"/>
      <c r="D962" s="68"/>
      <c r="E962" s="68"/>
      <c r="F962" s="63"/>
      <c r="G962" s="63"/>
      <c r="H962" s="63"/>
      <c r="I962" s="63"/>
      <c r="J962" s="63"/>
      <c r="K962" s="63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  <c r="AB962" s="68"/>
      <c r="AC962" s="68"/>
      <c r="AD962" s="68"/>
      <c r="AE962" s="68"/>
      <c r="AF962" s="68"/>
      <c r="AG962" s="68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</row>
    <row r="963" customFormat="false" ht="12.75" hidden="false" customHeight="false" outlineLevel="0" collapsed="false">
      <c r="A963" s="68"/>
      <c r="B963" s="68"/>
      <c r="C963" s="68"/>
      <c r="D963" s="68"/>
      <c r="E963" s="68"/>
      <c r="F963" s="63"/>
      <c r="G963" s="63"/>
      <c r="H963" s="63"/>
      <c r="I963" s="63"/>
      <c r="J963" s="63"/>
      <c r="K963" s="63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  <c r="AB963" s="68"/>
      <c r="AC963" s="68"/>
      <c r="AD963" s="68"/>
      <c r="AE963" s="68"/>
      <c r="AF963" s="68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</row>
    <row r="964" customFormat="false" ht="12.75" hidden="false" customHeight="false" outlineLevel="0" collapsed="false">
      <c r="A964" s="68"/>
      <c r="B964" s="68"/>
      <c r="C964" s="68"/>
      <c r="D964" s="68"/>
      <c r="E964" s="68"/>
      <c r="F964" s="63"/>
      <c r="G964" s="63"/>
      <c r="H964" s="63"/>
      <c r="I964" s="63"/>
      <c r="J964" s="63"/>
      <c r="K964" s="63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  <c r="AG964" s="68"/>
      <c r="AH964" s="68"/>
      <c r="AI964" s="68"/>
      <c r="AJ964" s="68"/>
      <c r="AK964" s="68"/>
      <c r="AL964" s="68"/>
      <c r="AM964" s="68"/>
      <c r="AN964" s="68"/>
      <c r="AO964" s="68"/>
      <c r="AP964" s="68"/>
      <c r="AQ964" s="68"/>
      <c r="AR964" s="68"/>
      <c r="AS964" s="68"/>
      <c r="AT964" s="68"/>
      <c r="AU964" s="68"/>
      <c r="AV964" s="68"/>
      <c r="AW964" s="68"/>
      <c r="AX964" s="68"/>
      <c r="AY964" s="68"/>
      <c r="AZ964" s="68"/>
      <c r="BA964" s="68"/>
      <c r="BB964" s="68"/>
      <c r="BC964" s="68"/>
      <c r="BD964" s="68"/>
      <c r="BE964" s="68"/>
      <c r="BF964" s="68"/>
      <c r="BG964" s="68"/>
      <c r="BH964" s="68"/>
      <c r="BI964" s="68"/>
      <c r="BJ964" s="68"/>
      <c r="BK964" s="68"/>
      <c r="BL964" s="68"/>
      <c r="BM964" s="68"/>
      <c r="BN964" s="68"/>
      <c r="BO964" s="68"/>
      <c r="BP964" s="68"/>
      <c r="BQ964" s="68"/>
      <c r="BR964" s="68"/>
      <c r="BS964" s="68"/>
      <c r="BT964" s="68"/>
      <c r="BU964" s="68"/>
      <c r="BV964" s="68"/>
      <c r="BW964" s="68"/>
      <c r="BX964" s="68"/>
    </row>
    <row r="965" customFormat="false" ht="12.75" hidden="false" customHeight="false" outlineLevel="0" collapsed="false">
      <c r="A965" s="68"/>
      <c r="B965" s="68"/>
      <c r="C965" s="68"/>
      <c r="D965" s="68"/>
      <c r="E965" s="68"/>
      <c r="F965" s="63"/>
      <c r="G965" s="63"/>
      <c r="H965" s="63"/>
      <c r="I965" s="63"/>
      <c r="J965" s="63"/>
      <c r="K965" s="63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  <c r="AB965" s="68"/>
      <c r="AC965" s="68"/>
      <c r="AD965" s="68"/>
      <c r="AE965" s="68"/>
      <c r="AF965" s="68"/>
      <c r="AG965" s="68"/>
      <c r="AH965" s="68"/>
      <c r="AI965" s="68"/>
      <c r="AJ965" s="68"/>
      <c r="AK965" s="68"/>
      <c r="AL965" s="68"/>
      <c r="AM965" s="68"/>
      <c r="AN965" s="68"/>
      <c r="AO965" s="68"/>
      <c r="AP965" s="68"/>
      <c r="AQ965" s="68"/>
      <c r="AR965" s="68"/>
      <c r="AS965" s="68"/>
      <c r="AT965" s="68"/>
      <c r="AU965" s="68"/>
      <c r="AV965" s="68"/>
      <c r="AW965" s="68"/>
      <c r="AX965" s="68"/>
      <c r="AY965" s="68"/>
      <c r="AZ965" s="68"/>
      <c r="BA965" s="68"/>
      <c r="BB965" s="68"/>
      <c r="BC965" s="68"/>
      <c r="BD965" s="68"/>
      <c r="BE965" s="68"/>
      <c r="BF965" s="68"/>
      <c r="BG965" s="68"/>
      <c r="BH965" s="68"/>
      <c r="BI965" s="68"/>
      <c r="BJ965" s="68"/>
      <c r="BK965" s="68"/>
      <c r="BL965" s="68"/>
      <c r="BM965" s="68"/>
      <c r="BN965" s="68"/>
      <c r="BO965" s="68"/>
      <c r="BP965" s="68"/>
      <c r="BQ965" s="68"/>
      <c r="BR965" s="68"/>
      <c r="BS965" s="68"/>
      <c r="BT965" s="68"/>
      <c r="BU965" s="68"/>
      <c r="BV965" s="68"/>
      <c r="BW965" s="68"/>
      <c r="BX965" s="68"/>
    </row>
    <row r="966" customFormat="false" ht="12.75" hidden="false" customHeight="false" outlineLevel="0" collapsed="false">
      <c r="A966" s="68"/>
      <c r="B966" s="68"/>
      <c r="C966" s="68"/>
      <c r="D966" s="68"/>
      <c r="E966" s="68"/>
      <c r="F966" s="63"/>
      <c r="G966" s="63"/>
      <c r="H966" s="63"/>
      <c r="I966" s="63"/>
      <c r="J966" s="63"/>
      <c r="K966" s="63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  <c r="AB966" s="68"/>
      <c r="AC966" s="68"/>
      <c r="AD966" s="68"/>
      <c r="AE966" s="68"/>
      <c r="AF966" s="68"/>
      <c r="AG966" s="68"/>
      <c r="AH966" s="68"/>
      <c r="AI966" s="68"/>
      <c r="AJ966" s="68"/>
      <c r="AK966" s="68"/>
      <c r="AL966" s="68"/>
      <c r="AM966" s="68"/>
      <c r="AN966" s="68"/>
      <c r="AO966" s="68"/>
      <c r="AP966" s="68"/>
      <c r="AQ966" s="68"/>
      <c r="AR966" s="68"/>
      <c r="AS966" s="68"/>
      <c r="AT966" s="68"/>
      <c r="AU966" s="68"/>
      <c r="AV966" s="68"/>
      <c r="AW966" s="68"/>
      <c r="AX966" s="68"/>
      <c r="AY966" s="68"/>
      <c r="AZ966" s="68"/>
      <c r="BA966" s="68"/>
      <c r="BB966" s="68"/>
      <c r="BC966" s="68"/>
      <c r="BD966" s="68"/>
      <c r="BE966" s="68"/>
      <c r="BF966" s="68"/>
      <c r="BG966" s="68"/>
      <c r="BH966" s="68"/>
      <c r="BI966" s="68"/>
      <c r="BJ966" s="68"/>
      <c r="BK966" s="68"/>
      <c r="BL966" s="68"/>
      <c r="BM966" s="68"/>
      <c r="BN966" s="68"/>
      <c r="BO966" s="68"/>
      <c r="BP966" s="68"/>
      <c r="BQ966" s="68"/>
      <c r="BR966" s="68"/>
      <c r="BS966" s="68"/>
      <c r="BT966" s="68"/>
      <c r="BU966" s="68"/>
      <c r="BV966" s="68"/>
      <c r="BW966" s="68"/>
      <c r="BX966" s="68"/>
    </row>
    <row r="967" customFormat="false" ht="12.75" hidden="false" customHeight="false" outlineLevel="0" collapsed="false">
      <c r="A967" s="68"/>
      <c r="B967" s="68"/>
      <c r="C967" s="68"/>
      <c r="D967" s="68"/>
      <c r="E967" s="68"/>
      <c r="F967" s="63"/>
      <c r="G967" s="63"/>
      <c r="H967" s="63"/>
      <c r="I967" s="63"/>
      <c r="J967" s="63"/>
      <c r="K967" s="63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  <c r="AB967" s="68"/>
      <c r="AC967" s="68"/>
      <c r="AD967" s="68"/>
      <c r="AE967" s="68"/>
      <c r="AF967" s="68"/>
      <c r="AG967" s="68"/>
      <c r="AH967" s="68"/>
      <c r="AI967" s="68"/>
      <c r="AJ967" s="68"/>
      <c r="AK967" s="68"/>
      <c r="AL967" s="68"/>
      <c r="AM967" s="68"/>
      <c r="AN967" s="68"/>
      <c r="AO967" s="68"/>
      <c r="AP967" s="68"/>
      <c r="AQ967" s="68"/>
      <c r="AR967" s="68"/>
      <c r="AS967" s="68"/>
      <c r="AT967" s="68"/>
      <c r="AU967" s="68"/>
      <c r="AV967" s="68"/>
      <c r="AW967" s="68"/>
      <c r="AX967" s="68"/>
      <c r="AY967" s="68"/>
      <c r="AZ967" s="68"/>
      <c r="BA967" s="68"/>
      <c r="BB967" s="68"/>
      <c r="BC967" s="68"/>
      <c r="BD967" s="68"/>
      <c r="BE967" s="68"/>
      <c r="BF967" s="68"/>
      <c r="BG967" s="68"/>
      <c r="BH967" s="68"/>
      <c r="BI967" s="68"/>
      <c r="BJ967" s="68"/>
      <c r="BK967" s="68"/>
      <c r="BL967" s="68"/>
      <c r="BM967" s="68"/>
      <c r="BN967" s="68"/>
      <c r="BO967" s="68"/>
      <c r="BP967" s="68"/>
      <c r="BQ967" s="68"/>
      <c r="BR967" s="68"/>
      <c r="BS967" s="68"/>
      <c r="BT967" s="68"/>
      <c r="BU967" s="68"/>
      <c r="BV967" s="68"/>
      <c r="BW967" s="68"/>
      <c r="BX967" s="68"/>
    </row>
    <row r="968" customFormat="false" ht="12.75" hidden="false" customHeight="false" outlineLevel="0" collapsed="false">
      <c r="A968" s="68"/>
      <c r="B968" s="68"/>
      <c r="C968" s="68"/>
      <c r="D968" s="68"/>
      <c r="E968" s="68"/>
      <c r="F968" s="63"/>
      <c r="G968" s="63"/>
      <c r="H968" s="63"/>
      <c r="I968" s="63"/>
      <c r="J968" s="63"/>
      <c r="K968" s="63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  <c r="AB968" s="68"/>
      <c r="AC968" s="68"/>
      <c r="AD968" s="68"/>
      <c r="AE968" s="68"/>
      <c r="AF968" s="68"/>
      <c r="AG968" s="68"/>
      <c r="AH968" s="68"/>
      <c r="AI968" s="68"/>
      <c r="AJ968" s="68"/>
      <c r="AK968" s="68"/>
      <c r="AL968" s="68"/>
      <c r="AM968" s="68"/>
      <c r="AN968" s="68"/>
      <c r="AO968" s="68"/>
      <c r="AP968" s="68"/>
      <c r="AQ968" s="68"/>
      <c r="AR968" s="68"/>
      <c r="AS968" s="68"/>
      <c r="AT968" s="68"/>
      <c r="AU968" s="68"/>
      <c r="AV968" s="68"/>
      <c r="AW968" s="68"/>
      <c r="AX968" s="68"/>
      <c r="AY968" s="68"/>
      <c r="AZ968" s="68"/>
      <c r="BA968" s="68"/>
      <c r="BB968" s="68"/>
      <c r="BC968" s="68"/>
      <c r="BD968" s="68"/>
      <c r="BE968" s="68"/>
      <c r="BF968" s="68"/>
      <c r="BG968" s="68"/>
      <c r="BH968" s="68"/>
      <c r="BI968" s="68"/>
      <c r="BJ968" s="68"/>
      <c r="BK968" s="68"/>
      <c r="BL968" s="68"/>
      <c r="BM968" s="68"/>
      <c r="BN968" s="68"/>
      <c r="BO968" s="68"/>
      <c r="BP968" s="68"/>
      <c r="BQ968" s="68"/>
      <c r="BR968" s="68"/>
      <c r="BS968" s="68"/>
      <c r="BT968" s="68"/>
      <c r="BU968" s="68"/>
      <c r="BV968" s="68"/>
      <c r="BW968" s="68"/>
      <c r="BX968" s="68"/>
    </row>
    <row r="969" customFormat="false" ht="12.75" hidden="false" customHeight="false" outlineLevel="0" collapsed="false">
      <c r="A969" s="68"/>
      <c r="B969" s="68"/>
      <c r="C969" s="68"/>
      <c r="D969" s="68"/>
      <c r="E969" s="68"/>
      <c r="F969" s="63"/>
      <c r="G969" s="63"/>
      <c r="H969" s="63"/>
      <c r="I969" s="63"/>
      <c r="J969" s="63"/>
      <c r="K969" s="63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  <c r="AB969" s="68"/>
      <c r="AC969" s="68"/>
      <c r="AD969" s="68"/>
      <c r="AE969" s="68"/>
      <c r="AF969" s="68"/>
      <c r="AG969" s="68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</row>
    <row r="970" customFormat="false" ht="12.75" hidden="false" customHeight="false" outlineLevel="0" collapsed="false">
      <c r="A970" s="68"/>
      <c r="B970" s="68"/>
      <c r="C970" s="68"/>
      <c r="D970" s="68"/>
      <c r="E970" s="68"/>
      <c r="F970" s="63"/>
      <c r="G970" s="63"/>
      <c r="H970" s="63"/>
      <c r="I970" s="63"/>
      <c r="J970" s="63"/>
      <c r="K970" s="63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  <c r="AB970" s="68"/>
      <c r="AC970" s="68"/>
      <c r="AD970" s="68"/>
      <c r="AE970" s="68"/>
      <c r="AF970" s="68"/>
      <c r="AG970" s="68"/>
      <c r="AH970" s="68"/>
      <c r="AI970" s="68"/>
      <c r="AJ970" s="68"/>
      <c r="AK970" s="68"/>
      <c r="AL970" s="68"/>
      <c r="AM970" s="68"/>
      <c r="AN970" s="68"/>
      <c r="AO970" s="68"/>
      <c r="AP970" s="68"/>
      <c r="AQ970" s="68"/>
      <c r="AR970" s="68"/>
      <c r="AS970" s="68"/>
      <c r="AT970" s="68"/>
      <c r="AU970" s="68"/>
      <c r="AV970" s="68"/>
      <c r="AW970" s="68"/>
      <c r="AX970" s="68"/>
      <c r="AY970" s="68"/>
      <c r="AZ970" s="68"/>
      <c r="BA970" s="68"/>
      <c r="BB970" s="68"/>
      <c r="BC970" s="68"/>
      <c r="BD970" s="68"/>
      <c r="BE970" s="68"/>
      <c r="BF970" s="68"/>
      <c r="BG970" s="68"/>
      <c r="BH970" s="68"/>
      <c r="BI970" s="68"/>
      <c r="BJ970" s="68"/>
      <c r="BK970" s="68"/>
      <c r="BL970" s="68"/>
      <c r="BM970" s="68"/>
      <c r="BN970" s="68"/>
      <c r="BO970" s="68"/>
      <c r="BP970" s="68"/>
      <c r="BQ970" s="68"/>
      <c r="BR970" s="68"/>
      <c r="BS970" s="68"/>
      <c r="BT970" s="68"/>
      <c r="BU970" s="68"/>
      <c r="BV970" s="68"/>
      <c r="BW970" s="68"/>
      <c r="BX970" s="68"/>
    </row>
    <row r="971" customFormat="false" ht="12.75" hidden="false" customHeight="false" outlineLevel="0" collapsed="false">
      <c r="A971" s="68"/>
      <c r="B971" s="68"/>
      <c r="C971" s="68"/>
      <c r="D971" s="68"/>
      <c r="E971" s="68"/>
      <c r="F971" s="63"/>
      <c r="G971" s="63"/>
      <c r="H971" s="63"/>
      <c r="I971" s="63"/>
      <c r="J971" s="63"/>
      <c r="K971" s="63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  <c r="AG971" s="68"/>
      <c r="AH971" s="68"/>
      <c r="AI971" s="68"/>
      <c r="AJ971" s="68"/>
      <c r="AK971" s="68"/>
      <c r="AL971" s="68"/>
      <c r="AM971" s="68"/>
      <c r="AN971" s="68"/>
      <c r="AO971" s="68"/>
      <c r="AP971" s="68"/>
      <c r="AQ971" s="68"/>
      <c r="AR971" s="68"/>
      <c r="AS971" s="68"/>
      <c r="AT971" s="68"/>
      <c r="AU971" s="68"/>
      <c r="AV971" s="68"/>
      <c r="AW971" s="68"/>
      <c r="AX971" s="68"/>
      <c r="AY971" s="68"/>
      <c r="AZ971" s="68"/>
      <c r="BA971" s="68"/>
      <c r="BB971" s="68"/>
      <c r="BC971" s="68"/>
      <c r="BD971" s="68"/>
      <c r="BE971" s="68"/>
      <c r="BF971" s="68"/>
      <c r="BG971" s="68"/>
      <c r="BH971" s="68"/>
      <c r="BI971" s="68"/>
      <c r="BJ971" s="68"/>
      <c r="BK971" s="68"/>
      <c r="BL971" s="68"/>
      <c r="BM971" s="68"/>
      <c r="BN971" s="68"/>
      <c r="BO971" s="68"/>
      <c r="BP971" s="68"/>
      <c r="BQ971" s="68"/>
      <c r="BR971" s="68"/>
      <c r="BS971" s="68"/>
      <c r="BT971" s="68"/>
      <c r="BU971" s="68"/>
      <c r="BV971" s="68"/>
      <c r="BW971" s="68"/>
      <c r="BX971" s="68"/>
    </row>
    <row r="972" customFormat="false" ht="12.75" hidden="false" customHeight="false" outlineLevel="0" collapsed="false">
      <c r="A972" s="68"/>
      <c r="B972" s="68"/>
      <c r="C972" s="68"/>
      <c r="D972" s="68"/>
      <c r="E972" s="68"/>
      <c r="F972" s="63"/>
      <c r="G972" s="63"/>
      <c r="H972" s="63"/>
      <c r="I972" s="63"/>
      <c r="J972" s="63"/>
      <c r="K972" s="63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  <c r="AB972" s="68"/>
      <c r="AC972" s="68"/>
      <c r="AD972" s="68"/>
      <c r="AE972" s="68"/>
      <c r="AF972" s="68"/>
      <c r="AG972" s="68"/>
      <c r="AH972" s="68"/>
      <c r="AI972" s="68"/>
      <c r="AJ972" s="68"/>
      <c r="AK972" s="68"/>
      <c r="AL972" s="68"/>
      <c r="AM972" s="68"/>
      <c r="AN972" s="68"/>
      <c r="AO972" s="68"/>
      <c r="AP972" s="68"/>
      <c r="AQ972" s="68"/>
      <c r="AR972" s="68"/>
      <c r="AS972" s="68"/>
      <c r="AT972" s="68"/>
      <c r="AU972" s="68"/>
      <c r="AV972" s="68"/>
      <c r="AW972" s="68"/>
      <c r="AX972" s="68"/>
      <c r="AY972" s="68"/>
      <c r="AZ972" s="68"/>
      <c r="BA972" s="68"/>
      <c r="BB972" s="68"/>
      <c r="BC972" s="68"/>
      <c r="BD972" s="68"/>
      <c r="BE972" s="68"/>
      <c r="BF972" s="68"/>
      <c r="BG972" s="68"/>
      <c r="BH972" s="68"/>
      <c r="BI972" s="68"/>
      <c r="BJ972" s="68"/>
      <c r="BK972" s="68"/>
      <c r="BL972" s="68"/>
      <c r="BM972" s="68"/>
      <c r="BN972" s="68"/>
      <c r="BO972" s="68"/>
      <c r="BP972" s="68"/>
      <c r="BQ972" s="68"/>
      <c r="BR972" s="68"/>
      <c r="BS972" s="68"/>
      <c r="BT972" s="68"/>
      <c r="BU972" s="68"/>
      <c r="BV972" s="68"/>
      <c r="BW972" s="68"/>
      <c r="BX972" s="68"/>
    </row>
    <row r="973" customFormat="false" ht="12.75" hidden="false" customHeight="false" outlineLevel="0" collapsed="false">
      <c r="A973" s="68"/>
      <c r="B973" s="68"/>
      <c r="C973" s="68"/>
      <c r="D973" s="68"/>
      <c r="E973" s="68"/>
      <c r="F973" s="63"/>
      <c r="G973" s="63"/>
      <c r="H973" s="63"/>
      <c r="I973" s="63"/>
      <c r="J973" s="63"/>
      <c r="K973" s="63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  <c r="AB973" s="68"/>
      <c r="AC973" s="68"/>
      <c r="AD973" s="68"/>
      <c r="AE973" s="68"/>
      <c r="AF973" s="68"/>
      <c r="AG973" s="68"/>
      <c r="AH973" s="68"/>
      <c r="AI973" s="68"/>
      <c r="AJ973" s="68"/>
      <c r="AK973" s="68"/>
      <c r="AL973" s="68"/>
      <c r="AM973" s="68"/>
      <c r="AN973" s="68"/>
      <c r="AO973" s="68"/>
      <c r="AP973" s="68"/>
      <c r="AQ973" s="68"/>
      <c r="AR973" s="68"/>
      <c r="AS973" s="68"/>
      <c r="AT973" s="68"/>
      <c r="AU973" s="68"/>
      <c r="AV973" s="68"/>
      <c r="AW973" s="68"/>
      <c r="AX973" s="68"/>
      <c r="AY973" s="68"/>
      <c r="AZ973" s="68"/>
      <c r="BA973" s="68"/>
      <c r="BB973" s="68"/>
      <c r="BC973" s="68"/>
      <c r="BD973" s="68"/>
      <c r="BE973" s="68"/>
      <c r="BF973" s="68"/>
      <c r="BG973" s="68"/>
      <c r="BH973" s="68"/>
      <c r="BI973" s="68"/>
      <c r="BJ973" s="68"/>
      <c r="BK973" s="68"/>
      <c r="BL973" s="68"/>
      <c r="BM973" s="68"/>
      <c r="BN973" s="68"/>
      <c r="BO973" s="68"/>
      <c r="BP973" s="68"/>
      <c r="BQ973" s="68"/>
      <c r="BR973" s="68"/>
      <c r="BS973" s="68"/>
      <c r="BT973" s="68"/>
      <c r="BU973" s="68"/>
      <c r="BV973" s="68"/>
      <c r="BW973" s="68"/>
      <c r="BX973" s="68"/>
    </row>
    <row r="974" customFormat="false" ht="12.75" hidden="false" customHeight="false" outlineLevel="0" collapsed="false">
      <c r="A974" s="68"/>
      <c r="B974" s="68"/>
      <c r="C974" s="68"/>
      <c r="D974" s="68"/>
      <c r="E974" s="68"/>
      <c r="F974" s="63"/>
      <c r="G974" s="63"/>
      <c r="H974" s="63"/>
      <c r="I974" s="63"/>
      <c r="J974" s="63"/>
      <c r="K974" s="63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  <c r="AG974" s="68"/>
      <c r="AH974" s="68"/>
      <c r="AI974" s="68"/>
      <c r="AJ974" s="68"/>
      <c r="AK974" s="68"/>
      <c r="AL974" s="68"/>
      <c r="AM974" s="68"/>
      <c r="AN974" s="68"/>
      <c r="AO974" s="68"/>
      <c r="AP974" s="68"/>
      <c r="AQ974" s="68"/>
      <c r="AR974" s="68"/>
      <c r="AS974" s="68"/>
      <c r="AT974" s="68"/>
      <c r="AU974" s="68"/>
      <c r="AV974" s="68"/>
      <c r="AW974" s="68"/>
      <c r="AX974" s="68"/>
      <c r="AY974" s="68"/>
      <c r="AZ974" s="68"/>
      <c r="BA974" s="68"/>
      <c r="BB974" s="68"/>
      <c r="BC974" s="68"/>
      <c r="BD974" s="68"/>
      <c r="BE974" s="68"/>
      <c r="BF974" s="68"/>
      <c r="BG974" s="68"/>
      <c r="BH974" s="68"/>
      <c r="BI974" s="68"/>
      <c r="BJ974" s="68"/>
      <c r="BK974" s="68"/>
      <c r="BL974" s="68"/>
      <c r="BM974" s="68"/>
      <c r="BN974" s="68"/>
      <c r="BO974" s="68"/>
      <c r="BP974" s="68"/>
      <c r="BQ974" s="68"/>
      <c r="BR974" s="68"/>
      <c r="BS974" s="68"/>
      <c r="BT974" s="68"/>
      <c r="BU974" s="68"/>
      <c r="BV974" s="68"/>
      <c r="BW974" s="68"/>
      <c r="BX974" s="68"/>
    </row>
    <row r="975" customFormat="false" ht="12.75" hidden="false" customHeight="false" outlineLevel="0" collapsed="false">
      <c r="A975" s="68"/>
      <c r="B975" s="68"/>
      <c r="C975" s="68"/>
      <c r="D975" s="68"/>
      <c r="E975" s="68"/>
      <c r="F975" s="63"/>
      <c r="G975" s="63"/>
      <c r="H975" s="63"/>
      <c r="I975" s="63"/>
      <c r="J975" s="63"/>
      <c r="K975" s="63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  <c r="AB975" s="68"/>
      <c r="AC975" s="68"/>
      <c r="AD975" s="68"/>
      <c r="AE975" s="68"/>
      <c r="AF975" s="68"/>
      <c r="AG975" s="68"/>
      <c r="AH975" s="68"/>
      <c r="AI975" s="68"/>
      <c r="AJ975" s="68"/>
      <c r="AK975" s="68"/>
      <c r="AL975" s="68"/>
      <c r="AM975" s="68"/>
      <c r="AN975" s="68"/>
      <c r="AO975" s="68"/>
      <c r="AP975" s="68"/>
      <c r="AQ975" s="68"/>
      <c r="AR975" s="68"/>
      <c r="AS975" s="68"/>
      <c r="AT975" s="68"/>
      <c r="AU975" s="68"/>
      <c r="AV975" s="68"/>
      <c r="AW975" s="68"/>
      <c r="AX975" s="68"/>
      <c r="AY975" s="68"/>
      <c r="AZ975" s="68"/>
      <c r="BA975" s="68"/>
      <c r="BB975" s="68"/>
      <c r="BC975" s="68"/>
      <c r="BD975" s="68"/>
      <c r="BE975" s="68"/>
      <c r="BF975" s="68"/>
      <c r="BG975" s="68"/>
      <c r="BH975" s="68"/>
      <c r="BI975" s="68"/>
      <c r="BJ975" s="68"/>
      <c r="BK975" s="68"/>
      <c r="BL975" s="68"/>
      <c r="BM975" s="68"/>
      <c r="BN975" s="68"/>
      <c r="BO975" s="68"/>
      <c r="BP975" s="68"/>
      <c r="BQ975" s="68"/>
      <c r="BR975" s="68"/>
      <c r="BS975" s="68"/>
      <c r="BT975" s="68"/>
      <c r="BU975" s="68"/>
      <c r="BV975" s="68"/>
      <c r="BW975" s="68"/>
      <c r="BX975" s="68"/>
    </row>
    <row r="976" customFormat="false" ht="12.75" hidden="false" customHeight="false" outlineLevel="0" collapsed="false">
      <c r="A976" s="68"/>
      <c r="B976" s="68"/>
      <c r="C976" s="68"/>
      <c r="D976" s="68"/>
      <c r="E976" s="68"/>
      <c r="F976" s="63"/>
      <c r="G976" s="63"/>
      <c r="H976" s="63"/>
      <c r="I976" s="63"/>
      <c r="J976" s="63"/>
      <c r="K976" s="63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  <c r="AB976" s="68"/>
      <c r="AC976" s="68"/>
      <c r="AD976" s="68"/>
      <c r="AE976" s="68"/>
      <c r="AF976" s="68"/>
      <c r="AG976" s="68"/>
      <c r="AH976" s="68"/>
      <c r="AI976" s="68"/>
      <c r="AJ976" s="68"/>
      <c r="AK976" s="68"/>
      <c r="AL976" s="68"/>
      <c r="AM976" s="68"/>
      <c r="AN976" s="68"/>
      <c r="AO976" s="68"/>
      <c r="AP976" s="68"/>
      <c r="AQ976" s="68"/>
      <c r="AR976" s="68"/>
      <c r="AS976" s="68"/>
      <c r="AT976" s="68"/>
      <c r="AU976" s="68"/>
      <c r="AV976" s="68"/>
      <c r="AW976" s="68"/>
      <c r="AX976" s="68"/>
      <c r="AY976" s="68"/>
      <c r="AZ976" s="68"/>
      <c r="BA976" s="68"/>
      <c r="BB976" s="68"/>
      <c r="BC976" s="68"/>
      <c r="BD976" s="68"/>
      <c r="BE976" s="68"/>
      <c r="BF976" s="68"/>
      <c r="BG976" s="68"/>
      <c r="BH976" s="68"/>
      <c r="BI976" s="68"/>
      <c r="BJ976" s="68"/>
      <c r="BK976" s="68"/>
      <c r="BL976" s="68"/>
      <c r="BM976" s="68"/>
      <c r="BN976" s="68"/>
      <c r="BO976" s="68"/>
      <c r="BP976" s="68"/>
      <c r="BQ976" s="68"/>
      <c r="BR976" s="68"/>
      <c r="BS976" s="68"/>
      <c r="BT976" s="68"/>
      <c r="BU976" s="68"/>
      <c r="BV976" s="68"/>
      <c r="BW976" s="68"/>
      <c r="BX976" s="68"/>
    </row>
    <row r="977" customFormat="false" ht="12.75" hidden="false" customHeight="false" outlineLevel="0" collapsed="false">
      <c r="A977" s="68"/>
      <c r="B977" s="68"/>
      <c r="C977" s="68"/>
      <c r="D977" s="68"/>
      <c r="E977" s="68"/>
      <c r="F977" s="63"/>
      <c r="G977" s="63"/>
      <c r="H977" s="63"/>
      <c r="I977" s="63"/>
      <c r="J977" s="63"/>
      <c r="K977" s="63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</row>
    <row r="978" customFormat="false" ht="12.75" hidden="false" customHeight="false" outlineLevel="0" collapsed="false">
      <c r="A978" s="68"/>
      <c r="B978" s="68"/>
      <c r="C978" s="68"/>
      <c r="D978" s="68"/>
      <c r="E978" s="68"/>
      <c r="F978" s="63"/>
      <c r="G978" s="63"/>
      <c r="H978" s="63"/>
      <c r="I978" s="63"/>
      <c r="J978" s="63"/>
      <c r="K978" s="63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  <c r="AH978" s="68"/>
      <c r="AI978" s="68"/>
      <c r="AJ978" s="68"/>
      <c r="AK978" s="68"/>
      <c r="AL978" s="68"/>
      <c r="AM978" s="68"/>
      <c r="AN978" s="68"/>
      <c r="AO978" s="68"/>
      <c r="AP978" s="68"/>
      <c r="AQ978" s="68"/>
      <c r="AR978" s="68"/>
      <c r="AS978" s="68"/>
      <c r="AT978" s="68"/>
      <c r="AU978" s="68"/>
      <c r="AV978" s="68"/>
      <c r="AW978" s="68"/>
      <c r="AX978" s="68"/>
      <c r="AY978" s="68"/>
      <c r="AZ978" s="68"/>
      <c r="BA978" s="68"/>
      <c r="BB978" s="68"/>
      <c r="BC978" s="68"/>
      <c r="BD978" s="68"/>
      <c r="BE978" s="68"/>
      <c r="BF978" s="68"/>
      <c r="BG978" s="68"/>
      <c r="BH978" s="68"/>
      <c r="BI978" s="68"/>
      <c r="BJ978" s="68"/>
      <c r="BK978" s="68"/>
      <c r="BL978" s="68"/>
      <c r="BM978" s="68"/>
      <c r="BN978" s="68"/>
      <c r="BO978" s="68"/>
      <c r="BP978" s="68"/>
      <c r="BQ978" s="68"/>
      <c r="BR978" s="68"/>
      <c r="BS978" s="68"/>
      <c r="BT978" s="68"/>
      <c r="BU978" s="68"/>
      <c r="BV978" s="68"/>
      <c r="BW978" s="68"/>
      <c r="BX978" s="68"/>
    </row>
    <row r="979" customFormat="false" ht="12.75" hidden="false" customHeight="false" outlineLevel="0" collapsed="false">
      <c r="A979" s="68"/>
      <c r="B979" s="68"/>
      <c r="C979" s="68"/>
      <c r="D979" s="68"/>
      <c r="E979" s="68"/>
      <c r="F979" s="63"/>
      <c r="G979" s="63"/>
      <c r="H979" s="63"/>
      <c r="I979" s="63"/>
      <c r="J979" s="63"/>
      <c r="K979" s="63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  <c r="AB979" s="68"/>
      <c r="AC979" s="68"/>
      <c r="AD979" s="68"/>
      <c r="AE979" s="68"/>
      <c r="AF979" s="68"/>
      <c r="AG979" s="68"/>
      <c r="AH979" s="68"/>
      <c r="AI979" s="68"/>
      <c r="AJ979" s="68"/>
      <c r="AK979" s="68"/>
      <c r="AL979" s="68"/>
      <c r="AM979" s="68"/>
      <c r="AN979" s="68"/>
      <c r="AO979" s="68"/>
      <c r="AP979" s="68"/>
      <c r="AQ979" s="68"/>
      <c r="AR979" s="68"/>
      <c r="AS979" s="68"/>
      <c r="AT979" s="68"/>
      <c r="AU979" s="68"/>
      <c r="AV979" s="68"/>
      <c r="AW979" s="68"/>
      <c r="AX979" s="68"/>
      <c r="AY979" s="68"/>
      <c r="AZ979" s="68"/>
      <c r="BA979" s="68"/>
      <c r="BB979" s="68"/>
      <c r="BC979" s="68"/>
      <c r="BD979" s="68"/>
      <c r="BE979" s="68"/>
      <c r="BF979" s="68"/>
      <c r="BG979" s="68"/>
      <c r="BH979" s="68"/>
      <c r="BI979" s="68"/>
      <c r="BJ979" s="68"/>
      <c r="BK979" s="68"/>
      <c r="BL979" s="68"/>
      <c r="BM979" s="68"/>
      <c r="BN979" s="68"/>
      <c r="BO979" s="68"/>
      <c r="BP979" s="68"/>
      <c r="BQ979" s="68"/>
      <c r="BR979" s="68"/>
      <c r="BS979" s="68"/>
      <c r="BT979" s="68"/>
      <c r="BU979" s="68"/>
      <c r="BV979" s="68"/>
      <c r="BW979" s="68"/>
      <c r="BX979" s="68"/>
    </row>
    <row r="980" customFormat="false" ht="12.75" hidden="false" customHeight="false" outlineLevel="0" collapsed="false">
      <c r="A980" s="68"/>
      <c r="B980" s="68"/>
      <c r="C980" s="68"/>
      <c r="D980" s="68"/>
      <c r="E980" s="68"/>
      <c r="F980" s="63"/>
      <c r="G980" s="63"/>
      <c r="H980" s="63"/>
      <c r="I980" s="63"/>
      <c r="J980" s="63"/>
      <c r="K980" s="63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  <c r="AB980" s="68"/>
      <c r="AC980" s="68"/>
      <c r="AD980" s="68"/>
      <c r="AE980" s="68"/>
      <c r="AF980" s="68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</row>
    <row r="981" customFormat="false" ht="12.75" hidden="false" customHeight="false" outlineLevel="0" collapsed="false">
      <c r="A981" s="68"/>
      <c r="B981" s="68"/>
      <c r="C981" s="68"/>
      <c r="D981" s="68"/>
      <c r="E981" s="68"/>
      <c r="F981" s="63"/>
      <c r="G981" s="63"/>
      <c r="H981" s="63"/>
      <c r="I981" s="63"/>
      <c r="J981" s="63"/>
      <c r="K981" s="63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  <c r="AB981" s="68"/>
      <c r="AC981" s="68"/>
      <c r="AD981" s="68"/>
      <c r="AE981" s="68"/>
      <c r="AF981" s="68"/>
      <c r="AG981" s="68"/>
      <c r="AH981" s="68"/>
      <c r="AI981" s="68"/>
      <c r="AJ981" s="68"/>
      <c r="AK981" s="68"/>
      <c r="AL981" s="68"/>
      <c r="AM981" s="68"/>
      <c r="AN981" s="68"/>
      <c r="AO981" s="68"/>
      <c r="AP981" s="68"/>
      <c r="AQ981" s="68"/>
      <c r="AR981" s="68"/>
      <c r="AS981" s="68"/>
      <c r="AT981" s="68"/>
      <c r="AU981" s="68"/>
      <c r="AV981" s="68"/>
      <c r="AW981" s="68"/>
      <c r="AX981" s="68"/>
      <c r="AY981" s="68"/>
      <c r="AZ981" s="68"/>
      <c r="BA981" s="68"/>
      <c r="BB981" s="68"/>
      <c r="BC981" s="68"/>
      <c r="BD981" s="68"/>
      <c r="BE981" s="68"/>
      <c r="BF981" s="68"/>
      <c r="BG981" s="68"/>
      <c r="BH981" s="68"/>
      <c r="BI981" s="68"/>
      <c r="BJ981" s="68"/>
      <c r="BK981" s="68"/>
      <c r="BL981" s="68"/>
      <c r="BM981" s="68"/>
      <c r="BN981" s="68"/>
      <c r="BO981" s="68"/>
      <c r="BP981" s="68"/>
      <c r="BQ981" s="68"/>
      <c r="BR981" s="68"/>
      <c r="BS981" s="68"/>
      <c r="BT981" s="68"/>
      <c r="BU981" s="68"/>
      <c r="BV981" s="68"/>
      <c r="BW981" s="68"/>
      <c r="BX981" s="68"/>
    </row>
    <row r="982" customFormat="false" ht="12.75" hidden="false" customHeight="false" outlineLevel="0" collapsed="false">
      <c r="A982" s="68"/>
      <c r="B982" s="68"/>
      <c r="C982" s="68"/>
      <c r="D982" s="68"/>
      <c r="E982" s="68"/>
      <c r="F982" s="63"/>
      <c r="G982" s="63"/>
      <c r="H982" s="63"/>
      <c r="I982" s="63"/>
      <c r="J982" s="63"/>
      <c r="K982" s="63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  <c r="AG982" s="68"/>
      <c r="AH982" s="68"/>
      <c r="AI982" s="68"/>
      <c r="AJ982" s="68"/>
      <c r="AK982" s="68"/>
      <c r="AL982" s="68"/>
      <c r="AM982" s="68"/>
      <c r="AN982" s="68"/>
      <c r="AO982" s="68"/>
      <c r="AP982" s="68"/>
      <c r="AQ982" s="68"/>
      <c r="AR982" s="68"/>
      <c r="AS982" s="68"/>
      <c r="AT982" s="68"/>
      <c r="AU982" s="68"/>
      <c r="AV982" s="68"/>
      <c r="AW982" s="68"/>
      <c r="AX982" s="68"/>
      <c r="AY982" s="68"/>
      <c r="AZ982" s="68"/>
      <c r="BA982" s="68"/>
      <c r="BB982" s="68"/>
      <c r="BC982" s="68"/>
      <c r="BD982" s="68"/>
      <c r="BE982" s="68"/>
      <c r="BF982" s="68"/>
      <c r="BG982" s="68"/>
      <c r="BH982" s="68"/>
      <c r="BI982" s="68"/>
      <c r="BJ982" s="68"/>
      <c r="BK982" s="68"/>
      <c r="BL982" s="68"/>
      <c r="BM982" s="68"/>
      <c r="BN982" s="68"/>
      <c r="BO982" s="68"/>
      <c r="BP982" s="68"/>
      <c r="BQ982" s="68"/>
      <c r="BR982" s="68"/>
      <c r="BS982" s="68"/>
      <c r="BT982" s="68"/>
      <c r="BU982" s="68"/>
      <c r="BV982" s="68"/>
      <c r="BW982" s="68"/>
      <c r="BX982" s="68"/>
    </row>
    <row r="983" customFormat="false" ht="12.75" hidden="false" customHeight="false" outlineLevel="0" collapsed="false">
      <c r="A983" s="68"/>
      <c r="B983" s="68"/>
      <c r="C983" s="68"/>
      <c r="D983" s="68"/>
      <c r="E983" s="68"/>
      <c r="F983" s="63"/>
      <c r="G983" s="63"/>
      <c r="H983" s="63"/>
      <c r="I983" s="63"/>
      <c r="J983" s="63"/>
      <c r="K983" s="63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  <c r="AH983" s="68"/>
      <c r="AI983" s="68"/>
      <c r="AJ983" s="68"/>
      <c r="AK983" s="68"/>
      <c r="AL983" s="68"/>
      <c r="AM983" s="68"/>
      <c r="AN983" s="68"/>
      <c r="AO983" s="68"/>
      <c r="AP983" s="68"/>
      <c r="AQ983" s="68"/>
      <c r="AR983" s="68"/>
      <c r="AS983" s="68"/>
      <c r="AT983" s="68"/>
      <c r="AU983" s="68"/>
      <c r="AV983" s="68"/>
      <c r="AW983" s="68"/>
      <c r="AX983" s="68"/>
      <c r="AY983" s="68"/>
      <c r="AZ983" s="68"/>
      <c r="BA983" s="68"/>
      <c r="BB983" s="68"/>
      <c r="BC983" s="68"/>
      <c r="BD983" s="68"/>
      <c r="BE983" s="68"/>
      <c r="BF983" s="68"/>
      <c r="BG983" s="68"/>
      <c r="BH983" s="68"/>
      <c r="BI983" s="68"/>
      <c r="BJ983" s="68"/>
      <c r="BK983" s="68"/>
      <c r="BL983" s="68"/>
      <c r="BM983" s="68"/>
      <c r="BN983" s="68"/>
      <c r="BO983" s="68"/>
      <c r="BP983" s="68"/>
      <c r="BQ983" s="68"/>
      <c r="BR983" s="68"/>
      <c r="BS983" s="68"/>
      <c r="BT983" s="68"/>
      <c r="BU983" s="68"/>
      <c r="BV983" s="68"/>
      <c r="BW983" s="68"/>
      <c r="BX983" s="68"/>
    </row>
    <row r="984" customFormat="false" ht="12.75" hidden="false" customHeight="false" outlineLevel="0" collapsed="false">
      <c r="A984" s="68"/>
      <c r="B984" s="68"/>
      <c r="C984" s="68"/>
      <c r="D984" s="68"/>
      <c r="E984" s="68"/>
      <c r="F984" s="63"/>
      <c r="G984" s="63"/>
      <c r="H984" s="63"/>
      <c r="I984" s="63"/>
      <c r="J984" s="63"/>
      <c r="K984" s="63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  <c r="AB984" s="68"/>
      <c r="AC984" s="68"/>
      <c r="AD984" s="68"/>
      <c r="AE984" s="68"/>
      <c r="AF984" s="68"/>
      <c r="AG984" s="68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</row>
    <row r="985" customFormat="false" ht="12.75" hidden="false" customHeight="false" outlineLevel="0" collapsed="false">
      <c r="A985" s="68"/>
      <c r="B985" s="68"/>
      <c r="C985" s="68"/>
      <c r="D985" s="68"/>
      <c r="E985" s="68"/>
      <c r="F985" s="63"/>
      <c r="G985" s="63"/>
      <c r="H985" s="63"/>
      <c r="I985" s="63"/>
      <c r="J985" s="63"/>
      <c r="K985" s="63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  <c r="AB985" s="68"/>
      <c r="AC985" s="68"/>
      <c r="AD985" s="68"/>
      <c r="AE985" s="68"/>
      <c r="AF985" s="68"/>
      <c r="AG985" s="68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</row>
    <row r="986" customFormat="false" ht="12.75" hidden="false" customHeight="false" outlineLevel="0" collapsed="false">
      <c r="A986" s="68"/>
      <c r="B986" s="68"/>
      <c r="C986" s="68"/>
      <c r="D986" s="68"/>
      <c r="E986" s="68"/>
      <c r="F986" s="63"/>
      <c r="G986" s="63"/>
      <c r="H986" s="63"/>
      <c r="I986" s="63"/>
      <c r="J986" s="63"/>
      <c r="K986" s="63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  <c r="AB986" s="68"/>
      <c r="AC986" s="68"/>
      <c r="AD986" s="68"/>
      <c r="AE986" s="68"/>
      <c r="AF986" s="68"/>
      <c r="AG986" s="68"/>
      <c r="AH986" s="68"/>
      <c r="AI986" s="68"/>
      <c r="AJ986" s="68"/>
      <c r="AK986" s="68"/>
      <c r="AL986" s="68"/>
      <c r="AM986" s="68"/>
      <c r="AN986" s="68"/>
      <c r="AO986" s="68"/>
      <c r="AP986" s="68"/>
      <c r="AQ986" s="68"/>
      <c r="AR986" s="68"/>
      <c r="AS986" s="68"/>
      <c r="AT986" s="68"/>
      <c r="AU986" s="68"/>
      <c r="AV986" s="68"/>
      <c r="AW986" s="68"/>
      <c r="AX986" s="68"/>
      <c r="AY986" s="68"/>
      <c r="AZ986" s="68"/>
      <c r="BA986" s="68"/>
      <c r="BB986" s="68"/>
      <c r="BC986" s="68"/>
      <c r="BD986" s="68"/>
      <c r="BE986" s="68"/>
      <c r="BF986" s="68"/>
      <c r="BG986" s="68"/>
      <c r="BH986" s="68"/>
      <c r="BI986" s="68"/>
      <c r="BJ986" s="68"/>
      <c r="BK986" s="68"/>
      <c r="BL986" s="68"/>
      <c r="BM986" s="68"/>
      <c r="BN986" s="68"/>
      <c r="BO986" s="68"/>
      <c r="BP986" s="68"/>
      <c r="BQ986" s="68"/>
      <c r="BR986" s="68"/>
      <c r="BS986" s="68"/>
      <c r="BT986" s="68"/>
      <c r="BU986" s="68"/>
      <c r="BV986" s="68"/>
      <c r="BW986" s="68"/>
      <c r="BX986" s="68"/>
    </row>
    <row r="987" customFormat="false" ht="12.75" hidden="false" customHeight="false" outlineLevel="0" collapsed="false">
      <c r="A987" s="68"/>
      <c r="B987" s="68"/>
      <c r="C987" s="68"/>
      <c r="D987" s="68"/>
      <c r="E987" s="68"/>
      <c r="F987" s="63"/>
      <c r="G987" s="63"/>
      <c r="H987" s="63"/>
      <c r="I987" s="63"/>
      <c r="J987" s="63"/>
      <c r="K987" s="63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  <c r="AH987" s="68"/>
      <c r="AI987" s="68"/>
      <c r="AJ987" s="68"/>
      <c r="AK987" s="68"/>
      <c r="AL987" s="68"/>
      <c r="AM987" s="68"/>
      <c r="AN987" s="68"/>
      <c r="AO987" s="68"/>
      <c r="AP987" s="68"/>
      <c r="AQ987" s="68"/>
      <c r="AR987" s="68"/>
      <c r="AS987" s="68"/>
      <c r="AT987" s="68"/>
      <c r="AU987" s="68"/>
      <c r="AV987" s="68"/>
      <c r="AW987" s="68"/>
      <c r="AX987" s="68"/>
      <c r="AY987" s="68"/>
      <c r="AZ987" s="68"/>
      <c r="BA987" s="68"/>
      <c r="BB987" s="68"/>
      <c r="BC987" s="68"/>
      <c r="BD987" s="68"/>
      <c r="BE987" s="68"/>
      <c r="BF987" s="68"/>
      <c r="BG987" s="68"/>
      <c r="BH987" s="68"/>
      <c r="BI987" s="68"/>
      <c r="BJ987" s="68"/>
      <c r="BK987" s="68"/>
      <c r="BL987" s="68"/>
      <c r="BM987" s="68"/>
      <c r="BN987" s="68"/>
      <c r="BO987" s="68"/>
      <c r="BP987" s="68"/>
      <c r="BQ987" s="68"/>
      <c r="BR987" s="68"/>
      <c r="BS987" s="68"/>
      <c r="BT987" s="68"/>
      <c r="BU987" s="68"/>
      <c r="BV987" s="68"/>
      <c r="BW987" s="68"/>
      <c r="BX987" s="68"/>
    </row>
    <row r="988" customFormat="false" ht="12.75" hidden="false" customHeight="false" outlineLevel="0" collapsed="false">
      <c r="A988" s="68"/>
      <c r="B988" s="68"/>
      <c r="C988" s="68"/>
      <c r="D988" s="68"/>
      <c r="E988" s="68"/>
      <c r="F988" s="63"/>
      <c r="G988" s="63"/>
      <c r="H988" s="63"/>
      <c r="I988" s="63"/>
      <c r="J988" s="63"/>
      <c r="K988" s="63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  <c r="AB988" s="68"/>
      <c r="AC988" s="68"/>
      <c r="AD988" s="68"/>
      <c r="AE988" s="68"/>
      <c r="AF988" s="68"/>
      <c r="AG988" s="68"/>
      <c r="AH988" s="68"/>
      <c r="AI988" s="68"/>
      <c r="AJ988" s="68"/>
      <c r="AK988" s="68"/>
      <c r="AL988" s="68"/>
      <c r="AM988" s="68"/>
      <c r="AN988" s="68"/>
      <c r="AO988" s="68"/>
      <c r="AP988" s="68"/>
      <c r="AQ988" s="68"/>
      <c r="AR988" s="68"/>
      <c r="AS988" s="68"/>
      <c r="AT988" s="68"/>
      <c r="AU988" s="68"/>
      <c r="AV988" s="68"/>
      <c r="AW988" s="68"/>
      <c r="AX988" s="68"/>
      <c r="AY988" s="68"/>
      <c r="AZ988" s="68"/>
      <c r="BA988" s="68"/>
      <c r="BB988" s="68"/>
      <c r="BC988" s="68"/>
      <c r="BD988" s="68"/>
      <c r="BE988" s="68"/>
      <c r="BF988" s="68"/>
      <c r="BG988" s="68"/>
      <c r="BH988" s="68"/>
      <c r="BI988" s="68"/>
      <c r="BJ988" s="68"/>
      <c r="BK988" s="68"/>
      <c r="BL988" s="68"/>
      <c r="BM988" s="68"/>
      <c r="BN988" s="68"/>
      <c r="BO988" s="68"/>
      <c r="BP988" s="68"/>
      <c r="BQ988" s="68"/>
      <c r="BR988" s="68"/>
      <c r="BS988" s="68"/>
      <c r="BT988" s="68"/>
      <c r="BU988" s="68"/>
      <c r="BV988" s="68"/>
      <c r="BW988" s="68"/>
      <c r="BX988" s="68"/>
    </row>
    <row r="989" customFormat="false" ht="12.75" hidden="false" customHeight="false" outlineLevel="0" collapsed="false">
      <c r="A989" s="68"/>
      <c r="B989" s="68"/>
      <c r="C989" s="68"/>
      <c r="D989" s="68"/>
      <c r="E989" s="68"/>
      <c r="F989" s="63"/>
      <c r="G989" s="63"/>
      <c r="H989" s="63"/>
      <c r="I989" s="63"/>
      <c r="J989" s="63"/>
      <c r="K989" s="63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  <c r="AB989" s="68"/>
      <c r="AC989" s="68"/>
      <c r="AD989" s="68"/>
      <c r="AE989" s="68"/>
      <c r="AF989" s="68"/>
      <c r="AG989" s="68"/>
      <c r="AH989" s="68"/>
      <c r="AI989" s="68"/>
      <c r="AJ989" s="68"/>
      <c r="AK989" s="68"/>
      <c r="AL989" s="68"/>
      <c r="AM989" s="68"/>
      <c r="AN989" s="68"/>
      <c r="AO989" s="68"/>
      <c r="AP989" s="68"/>
      <c r="AQ989" s="68"/>
      <c r="AR989" s="68"/>
      <c r="AS989" s="68"/>
      <c r="AT989" s="68"/>
      <c r="AU989" s="68"/>
      <c r="AV989" s="68"/>
      <c r="AW989" s="68"/>
      <c r="AX989" s="68"/>
      <c r="AY989" s="68"/>
      <c r="AZ989" s="68"/>
      <c r="BA989" s="68"/>
      <c r="BB989" s="68"/>
      <c r="BC989" s="68"/>
      <c r="BD989" s="68"/>
      <c r="BE989" s="68"/>
      <c r="BF989" s="68"/>
      <c r="BG989" s="68"/>
      <c r="BH989" s="68"/>
      <c r="BI989" s="68"/>
      <c r="BJ989" s="68"/>
      <c r="BK989" s="68"/>
      <c r="BL989" s="68"/>
      <c r="BM989" s="68"/>
      <c r="BN989" s="68"/>
      <c r="BO989" s="68"/>
      <c r="BP989" s="68"/>
      <c r="BQ989" s="68"/>
      <c r="BR989" s="68"/>
      <c r="BS989" s="68"/>
      <c r="BT989" s="68"/>
      <c r="BU989" s="68"/>
      <c r="BV989" s="68"/>
      <c r="BW989" s="68"/>
      <c r="BX989" s="68"/>
    </row>
    <row r="990" customFormat="false" ht="12.75" hidden="false" customHeight="false" outlineLevel="0" collapsed="false">
      <c r="A990" s="68"/>
      <c r="B990" s="68"/>
      <c r="C990" s="68"/>
      <c r="D990" s="68"/>
      <c r="E990" s="68"/>
      <c r="F990" s="63"/>
      <c r="G990" s="63"/>
      <c r="H990" s="63"/>
      <c r="I990" s="63"/>
      <c r="J990" s="63"/>
      <c r="K990" s="63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  <c r="AB990" s="68"/>
      <c r="AC990" s="68"/>
      <c r="AD990" s="68"/>
      <c r="AE990" s="68"/>
      <c r="AF990" s="68"/>
      <c r="AG990" s="68"/>
      <c r="AH990" s="68"/>
      <c r="AI990" s="68"/>
      <c r="AJ990" s="68"/>
      <c r="AK990" s="68"/>
      <c r="AL990" s="68"/>
      <c r="AM990" s="68"/>
      <c r="AN990" s="68"/>
      <c r="AO990" s="68"/>
      <c r="AP990" s="68"/>
      <c r="AQ990" s="68"/>
      <c r="AR990" s="68"/>
      <c r="AS990" s="68"/>
      <c r="AT990" s="68"/>
      <c r="AU990" s="68"/>
      <c r="AV990" s="68"/>
      <c r="AW990" s="68"/>
      <c r="AX990" s="68"/>
      <c r="AY990" s="68"/>
      <c r="AZ990" s="68"/>
      <c r="BA990" s="68"/>
      <c r="BB990" s="68"/>
      <c r="BC990" s="68"/>
      <c r="BD990" s="68"/>
      <c r="BE990" s="68"/>
      <c r="BF990" s="68"/>
      <c r="BG990" s="68"/>
      <c r="BH990" s="68"/>
      <c r="BI990" s="68"/>
      <c r="BJ990" s="68"/>
      <c r="BK990" s="68"/>
      <c r="BL990" s="68"/>
      <c r="BM990" s="68"/>
      <c r="BN990" s="68"/>
      <c r="BO990" s="68"/>
      <c r="BP990" s="68"/>
      <c r="BQ990" s="68"/>
      <c r="BR990" s="68"/>
      <c r="BS990" s="68"/>
      <c r="BT990" s="68"/>
      <c r="BU990" s="68"/>
      <c r="BV990" s="68"/>
      <c r="BW990" s="68"/>
      <c r="BX990" s="68"/>
    </row>
    <row r="991" customFormat="false" ht="12.75" hidden="false" customHeight="false" outlineLevel="0" collapsed="false">
      <c r="A991" s="68"/>
      <c r="B991" s="68"/>
      <c r="C991" s="68"/>
      <c r="D991" s="68"/>
      <c r="E991" s="68"/>
      <c r="F991" s="63"/>
      <c r="G991" s="63"/>
      <c r="H991" s="63"/>
      <c r="I991" s="63"/>
      <c r="J991" s="63"/>
      <c r="K991" s="63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  <c r="AB991" s="68"/>
      <c r="AC991" s="68"/>
      <c r="AD991" s="68"/>
      <c r="AE991" s="68"/>
      <c r="AF991" s="68"/>
      <c r="AG991" s="68"/>
      <c r="AH991" s="68"/>
      <c r="AI991" s="68"/>
      <c r="AJ991" s="68"/>
      <c r="AK991" s="68"/>
      <c r="AL991" s="68"/>
      <c r="AM991" s="68"/>
      <c r="AN991" s="68"/>
      <c r="AO991" s="68"/>
      <c r="AP991" s="68"/>
      <c r="AQ991" s="68"/>
      <c r="AR991" s="68"/>
      <c r="AS991" s="68"/>
      <c r="AT991" s="68"/>
      <c r="AU991" s="68"/>
      <c r="AV991" s="68"/>
      <c r="AW991" s="68"/>
      <c r="AX991" s="68"/>
      <c r="AY991" s="68"/>
      <c r="AZ991" s="68"/>
      <c r="BA991" s="68"/>
      <c r="BB991" s="68"/>
      <c r="BC991" s="68"/>
      <c r="BD991" s="68"/>
      <c r="BE991" s="68"/>
      <c r="BF991" s="68"/>
      <c r="BG991" s="68"/>
      <c r="BH991" s="68"/>
      <c r="BI991" s="68"/>
      <c r="BJ991" s="68"/>
      <c r="BK991" s="68"/>
      <c r="BL991" s="68"/>
      <c r="BM991" s="68"/>
      <c r="BN991" s="68"/>
      <c r="BO991" s="68"/>
      <c r="BP991" s="68"/>
      <c r="BQ991" s="68"/>
      <c r="BR991" s="68"/>
      <c r="BS991" s="68"/>
      <c r="BT991" s="68"/>
      <c r="BU991" s="68"/>
      <c r="BV991" s="68"/>
      <c r="BW991" s="68"/>
      <c r="BX991" s="68"/>
    </row>
    <row r="992" customFormat="false" ht="12.75" hidden="false" customHeight="false" outlineLevel="0" collapsed="false">
      <c r="A992" s="68"/>
      <c r="B992" s="68"/>
      <c r="C992" s="68"/>
      <c r="D992" s="68"/>
      <c r="E992" s="68"/>
      <c r="F992" s="63"/>
      <c r="G992" s="63"/>
      <c r="H992" s="63"/>
      <c r="I992" s="63"/>
      <c r="J992" s="63"/>
      <c r="K992" s="63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/>
      <c r="AE992" s="68"/>
      <c r="AF992" s="68"/>
      <c r="AG992" s="68"/>
      <c r="AH992" s="68"/>
      <c r="AI992" s="68"/>
      <c r="AJ992" s="68"/>
      <c r="AK992" s="68"/>
      <c r="AL992" s="68"/>
      <c r="AM992" s="68"/>
      <c r="AN992" s="68"/>
      <c r="AO992" s="68"/>
      <c r="AP992" s="68"/>
      <c r="AQ992" s="68"/>
      <c r="AR992" s="68"/>
      <c r="AS992" s="68"/>
      <c r="AT992" s="68"/>
      <c r="AU992" s="68"/>
      <c r="AV992" s="68"/>
      <c r="AW992" s="68"/>
      <c r="AX992" s="68"/>
      <c r="AY992" s="68"/>
      <c r="AZ992" s="68"/>
      <c r="BA992" s="68"/>
      <c r="BB992" s="68"/>
      <c r="BC992" s="68"/>
      <c r="BD992" s="68"/>
      <c r="BE992" s="68"/>
      <c r="BF992" s="68"/>
      <c r="BG992" s="68"/>
      <c r="BH992" s="68"/>
      <c r="BI992" s="68"/>
      <c r="BJ992" s="68"/>
      <c r="BK992" s="68"/>
      <c r="BL992" s="68"/>
      <c r="BM992" s="68"/>
      <c r="BN992" s="68"/>
      <c r="BO992" s="68"/>
      <c r="BP992" s="68"/>
      <c r="BQ992" s="68"/>
      <c r="BR992" s="68"/>
      <c r="BS992" s="68"/>
      <c r="BT992" s="68"/>
      <c r="BU992" s="68"/>
      <c r="BV992" s="68"/>
      <c r="BW992" s="68"/>
      <c r="BX992" s="68"/>
    </row>
    <row r="993" customFormat="false" ht="12.75" hidden="false" customHeight="false" outlineLevel="0" collapsed="false">
      <c r="A993" s="68"/>
      <c r="B993" s="68"/>
      <c r="C993" s="68"/>
      <c r="D993" s="68"/>
      <c r="E993" s="68"/>
      <c r="F993" s="63"/>
      <c r="G993" s="63"/>
      <c r="H993" s="63"/>
      <c r="I993" s="63"/>
      <c r="J993" s="63"/>
      <c r="K993" s="63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  <c r="AG993" s="68"/>
      <c r="AH993" s="68"/>
      <c r="AI993" s="68"/>
      <c r="AJ993" s="68"/>
      <c r="AK993" s="68"/>
      <c r="AL993" s="68"/>
      <c r="AM993" s="68"/>
      <c r="AN993" s="68"/>
      <c r="AO993" s="68"/>
      <c r="AP993" s="68"/>
      <c r="AQ993" s="68"/>
      <c r="AR993" s="68"/>
      <c r="AS993" s="68"/>
      <c r="AT993" s="68"/>
      <c r="AU993" s="68"/>
      <c r="AV993" s="68"/>
      <c r="AW993" s="68"/>
      <c r="AX993" s="68"/>
      <c r="AY993" s="68"/>
      <c r="AZ993" s="68"/>
      <c r="BA993" s="68"/>
      <c r="BB993" s="68"/>
      <c r="BC993" s="68"/>
      <c r="BD993" s="68"/>
      <c r="BE993" s="68"/>
      <c r="BF993" s="68"/>
      <c r="BG993" s="68"/>
      <c r="BH993" s="68"/>
      <c r="BI993" s="68"/>
      <c r="BJ993" s="68"/>
      <c r="BK993" s="68"/>
      <c r="BL993" s="68"/>
      <c r="BM993" s="68"/>
      <c r="BN993" s="68"/>
      <c r="BO993" s="68"/>
      <c r="BP993" s="68"/>
      <c r="BQ993" s="68"/>
      <c r="BR993" s="68"/>
      <c r="BS993" s="68"/>
      <c r="BT993" s="68"/>
      <c r="BU993" s="68"/>
      <c r="BV993" s="68"/>
      <c r="BW993" s="68"/>
      <c r="BX993" s="68"/>
    </row>
    <row r="994" customFormat="false" ht="12.75" hidden="false" customHeight="false" outlineLevel="0" collapsed="false">
      <c r="A994" s="68"/>
      <c r="B994" s="68"/>
      <c r="C994" s="68"/>
      <c r="D994" s="68"/>
      <c r="E994" s="68"/>
      <c r="F994" s="63"/>
      <c r="G994" s="63"/>
      <c r="H994" s="63"/>
      <c r="I994" s="63"/>
      <c r="J994" s="63"/>
      <c r="K994" s="63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  <c r="AB994" s="68"/>
      <c r="AC994" s="68"/>
      <c r="AD994" s="68"/>
      <c r="AE994" s="68"/>
      <c r="AF994" s="68"/>
      <c r="AG994" s="68"/>
      <c r="AH994" s="68"/>
      <c r="AI994" s="68"/>
      <c r="AJ994" s="68"/>
      <c r="AK994" s="68"/>
      <c r="AL994" s="68"/>
      <c r="AM994" s="68"/>
      <c r="AN994" s="68"/>
      <c r="AO994" s="68"/>
      <c r="AP994" s="68"/>
      <c r="AQ994" s="68"/>
      <c r="AR994" s="68"/>
      <c r="AS994" s="68"/>
      <c r="AT994" s="68"/>
      <c r="AU994" s="68"/>
      <c r="AV994" s="68"/>
      <c r="AW994" s="68"/>
      <c r="AX994" s="68"/>
      <c r="AY994" s="68"/>
      <c r="AZ994" s="68"/>
      <c r="BA994" s="68"/>
      <c r="BB994" s="68"/>
      <c r="BC994" s="68"/>
      <c r="BD994" s="68"/>
      <c r="BE994" s="68"/>
      <c r="BF994" s="68"/>
      <c r="BG994" s="68"/>
      <c r="BH994" s="68"/>
      <c r="BI994" s="68"/>
      <c r="BJ994" s="68"/>
      <c r="BK994" s="68"/>
      <c r="BL994" s="68"/>
      <c r="BM994" s="68"/>
      <c r="BN994" s="68"/>
      <c r="BO994" s="68"/>
      <c r="BP994" s="68"/>
      <c r="BQ994" s="68"/>
      <c r="BR994" s="68"/>
      <c r="BS994" s="68"/>
      <c r="BT994" s="68"/>
      <c r="BU994" s="68"/>
      <c r="BV994" s="68"/>
      <c r="BW994" s="68"/>
      <c r="BX994" s="68"/>
    </row>
    <row r="995" customFormat="false" ht="12.75" hidden="false" customHeight="false" outlineLevel="0" collapsed="false">
      <c r="A995" s="68"/>
      <c r="B995" s="68"/>
      <c r="C995" s="68"/>
      <c r="D995" s="68"/>
      <c r="E995" s="68"/>
      <c r="F995" s="63"/>
      <c r="G995" s="63"/>
      <c r="H995" s="63"/>
      <c r="I995" s="63"/>
      <c r="J995" s="63"/>
      <c r="K995" s="63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  <c r="AG995" s="68"/>
      <c r="AH995" s="68"/>
      <c r="AI995" s="68"/>
      <c r="AJ995" s="68"/>
      <c r="AK995" s="68"/>
      <c r="AL995" s="68"/>
      <c r="AM995" s="68"/>
      <c r="AN995" s="68"/>
      <c r="AO995" s="68"/>
      <c r="AP995" s="68"/>
      <c r="AQ995" s="68"/>
      <c r="AR995" s="68"/>
      <c r="AS995" s="68"/>
      <c r="AT995" s="68"/>
      <c r="AU995" s="68"/>
      <c r="AV995" s="68"/>
      <c r="AW995" s="68"/>
      <c r="AX995" s="68"/>
      <c r="AY995" s="68"/>
      <c r="AZ995" s="68"/>
      <c r="BA995" s="68"/>
      <c r="BB995" s="68"/>
      <c r="BC995" s="68"/>
      <c r="BD995" s="68"/>
      <c r="BE995" s="68"/>
      <c r="BF995" s="68"/>
      <c r="BG995" s="68"/>
      <c r="BH995" s="68"/>
      <c r="BI995" s="68"/>
      <c r="BJ995" s="68"/>
      <c r="BK995" s="68"/>
      <c r="BL995" s="68"/>
      <c r="BM995" s="68"/>
      <c r="BN995" s="68"/>
      <c r="BO995" s="68"/>
      <c r="BP995" s="68"/>
      <c r="BQ995" s="68"/>
      <c r="BR995" s="68"/>
      <c r="BS995" s="68"/>
      <c r="BT995" s="68"/>
      <c r="BU995" s="68"/>
      <c r="BV995" s="68"/>
      <c r="BW995" s="68"/>
      <c r="BX995" s="68"/>
    </row>
    <row r="996" customFormat="false" ht="12.75" hidden="false" customHeight="false" outlineLevel="0" collapsed="false">
      <c r="A996" s="68"/>
      <c r="B996" s="68"/>
      <c r="C996" s="68"/>
      <c r="D996" s="68"/>
      <c r="E996" s="68"/>
      <c r="F996" s="63"/>
      <c r="G996" s="63"/>
      <c r="H996" s="63"/>
      <c r="I996" s="63"/>
      <c r="J996" s="63"/>
      <c r="K996" s="63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  <c r="AB996" s="68"/>
      <c r="AC996" s="68"/>
      <c r="AD996" s="68"/>
      <c r="AE996" s="68"/>
      <c r="AF996" s="68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</row>
    <row r="997" customFormat="false" ht="12.75" hidden="false" customHeight="false" outlineLevel="0" collapsed="false">
      <c r="A997" s="68"/>
      <c r="B997" s="68"/>
      <c r="C997" s="68"/>
      <c r="D997" s="68"/>
      <c r="E997" s="68"/>
      <c r="F997" s="63"/>
      <c r="G997" s="63"/>
      <c r="H997" s="63"/>
      <c r="I997" s="63"/>
      <c r="J997" s="63"/>
      <c r="K997" s="63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  <c r="AG997" s="68"/>
      <c r="AH997" s="68"/>
      <c r="AI997" s="68"/>
      <c r="AJ997" s="68"/>
      <c r="AK997" s="68"/>
      <c r="AL997" s="68"/>
      <c r="AM997" s="68"/>
      <c r="AN997" s="68"/>
      <c r="AO997" s="68"/>
      <c r="AP997" s="68"/>
      <c r="AQ997" s="68"/>
      <c r="AR997" s="68"/>
      <c r="AS997" s="68"/>
      <c r="AT997" s="68"/>
      <c r="AU997" s="68"/>
      <c r="AV997" s="68"/>
      <c r="AW997" s="68"/>
      <c r="AX997" s="68"/>
      <c r="AY997" s="68"/>
      <c r="AZ997" s="68"/>
      <c r="BA997" s="68"/>
      <c r="BB997" s="68"/>
      <c r="BC997" s="68"/>
      <c r="BD997" s="68"/>
      <c r="BE997" s="68"/>
      <c r="BF997" s="68"/>
      <c r="BG997" s="68"/>
      <c r="BH997" s="68"/>
      <c r="BI997" s="68"/>
      <c r="BJ997" s="68"/>
      <c r="BK997" s="68"/>
      <c r="BL997" s="68"/>
      <c r="BM997" s="68"/>
      <c r="BN997" s="68"/>
      <c r="BO997" s="68"/>
      <c r="BP997" s="68"/>
      <c r="BQ997" s="68"/>
      <c r="BR997" s="68"/>
      <c r="BS997" s="68"/>
      <c r="BT997" s="68"/>
      <c r="BU997" s="68"/>
      <c r="BV997" s="68"/>
      <c r="BW997" s="68"/>
      <c r="BX997" s="68"/>
    </row>
    <row r="998" customFormat="false" ht="12.75" hidden="false" customHeight="false" outlineLevel="0" collapsed="false">
      <c r="A998" s="68"/>
      <c r="B998" s="68"/>
      <c r="C998" s="68"/>
      <c r="D998" s="68"/>
      <c r="E998" s="68"/>
      <c r="F998" s="63"/>
      <c r="G998" s="63"/>
      <c r="H998" s="63"/>
      <c r="I998" s="63"/>
      <c r="J998" s="63"/>
      <c r="K998" s="63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  <c r="AB998" s="68"/>
      <c r="AC998" s="68"/>
      <c r="AD998" s="68"/>
      <c r="AE998" s="68"/>
      <c r="AF998" s="68"/>
      <c r="AG998" s="68"/>
      <c r="AH998" s="68"/>
      <c r="AI998" s="68"/>
      <c r="AJ998" s="68"/>
      <c r="AK998" s="68"/>
      <c r="AL998" s="68"/>
      <c r="AM998" s="68"/>
      <c r="AN998" s="68"/>
      <c r="AO998" s="68"/>
      <c r="AP998" s="68"/>
      <c r="AQ998" s="68"/>
      <c r="AR998" s="68"/>
      <c r="AS998" s="68"/>
      <c r="AT998" s="68"/>
      <c r="AU998" s="68"/>
      <c r="AV998" s="68"/>
      <c r="AW998" s="68"/>
      <c r="AX998" s="68"/>
      <c r="AY998" s="68"/>
      <c r="AZ998" s="68"/>
      <c r="BA998" s="68"/>
      <c r="BB998" s="68"/>
      <c r="BC998" s="68"/>
      <c r="BD998" s="68"/>
      <c r="BE998" s="68"/>
      <c r="BF998" s="68"/>
      <c r="BG998" s="68"/>
      <c r="BH998" s="68"/>
      <c r="BI998" s="68"/>
      <c r="BJ998" s="68"/>
      <c r="BK998" s="68"/>
      <c r="BL998" s="68"/>
      <c r="BM998" s="68"/>
      <c r="BN998" s="68"/>
      <c r="BO998" s="68"/>
      <c r="BP998" s="68"/>
      <c r="BQ998" s="68"/>
      <c r="BR998" s="68"/>
      <c r="BS998" s="68"/>
      <c r="BT998" s="68"/>
      <c r="BU998" s="68"/>
      <c r="BV998" s="68"/>
      <c r="BW998" s="68"/>
      <c r="BX998" s="68"/>
    </row>
    <row r="999" customFormat="false" ht="12.75" hidden="false" customHeight="false" outlineLevel="0" collapsed="false">
      <c r="A999" s="68"/>
      <c r="B999" s="68"/>
      <c r="C999" s="68"/>
      <c r="D999" s="68"/>
      <c r="E999" s="68"/>
      <c r="F999" s="63"/>
      <c r="G999" s="63"/>
      <c r="H999" s="63"/>
      <c r="I999" s="63"/>
      <c r="J999" s="63"/>
      <c r="K999" s="63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  <c r="AB999" s="68"/>
      <c r="AC999" s="68"/>
      <c r="AD999" s="68"/>
      <c r="AE999" s="68"/>
      <c r="AF999" s="68"/>
      <c r="AG999" s="68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</row>
    <row r="1000" customFormat="false" ht="12.75" hidden="false" customHeight="false" outlineLevel="0" collapsed="false">
      <c r="A1000" s="68"/>
      <c r="B1000" s="68"/>
      <c r="C1000" s="68"/>
      <c r="D1000" s="68"/>
      <c r="E1000" s="68"/>
      <c r="F1000" s="69"/>
      <c r="G1000" s="69"/>
      <c r="H1000" s="69"/>
      <c r="I1000" s="69"/>
      <c r="J1000" s="69"/>
      <c r="K1000" s="69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  <c r="AB1000" s="68"/>
      <c r="AC1000" s="68"/>
      <c r="AD1000" s="68"/>
      <c r="AE1000" s="68"/>
      <c r="AF1000" s="68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</row>
  </sheetData>
  <conditionalFormatting sqref="A1:BX2">
    <cfRule type="expression" priority="2" aboveAverage="0" equalAverage="0" bottom="0" percent="0" rank="0" text="" dxfId="35">
      <formula>LEN(TRIM(A1))&gt;0</formula>
    </cfRule>
  </conditionalFormatting>
  <conditionalFormatting sqref="A1:Y2 Z1:AU1">
    <cfRule type="expression" priority="3" aboveAverage="0" equalAverage="0" bottom="0" percent="0" rank="0" text="" dxfId="36">
      <formula>LEN(TRIM(A1))&gt;0</formula>
    </cfRule>
  </conditionalFormatting>
  <conditionalFormatting sqref="A1:BX2">
    <cfRule type="expression" priority="4" aboveAverage="0" equalAverage="0" bottom="0" percent="0" rank="0" text="" dxfId="37">
      <formula>LEN(TRIM(A1))&gt;0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U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RowHeight="15.75" zeroHeight="false" outlineLevelRow="0" outlineLevelCol="0"/>
  <cols>
    <col collapsed="false" customWidth="true" hidden="false" outlineLevel="0" max="1" min="1" style="0" width="18.71"/>
    <col collapsed="false" customWidth="true" hidden="false" outlineLevel="0" max="2" min="2" style="0" width="20.99"/>
    <col collapsed="false" customWidth="true" hidden="false" outlineLevel="0" max="3" min="3" style="0" width="22.14"/>
    <col collapsed="false" customWidth="true" hidden="false" outlineLevel="0" max="4" min="4" style="0" width="19.99"/>
    <col collapsed="false" customWidth="true" hidden="false" outlineLevel="0" max="5" min="5" style="0" width="18.14"/>
    <col collapsed="false" customWidth="true" hidden="false" outlineLevel="0" max="6" min="6" style="0" width="19"/>
    <col collapsed="false" customWidth="true" hidden="false" outlineLevel="0" max="7" min="7" style="0" width="18.42"/>
    <col collapsed="false" customWidth="true" hidden="false" outlineLevel="0" max="8" min="8" style="0" width="17.58"/>
    <col collapsed="false" customWidth="true" hidden="false" outlineLevel="0" max="51" min="9" style="0" width="21.71"/>
    <col collapsed="false" customWidth="true" hidden="false" outlineLevel="0" max="52" min="52" style="0" width="24.29"/>
    <col collapsed="false" customWidth="true" hidden="false" outlineLevel="0" max="102" min="53" style="0" width="24.15"/>
    <col collapsed="false" customWidth="true" hidden="false" outlineLevel="0" max="103" min="103" style="0" width="23.57"/>
    <col collapsed="false" customWidth="true" hidden="false" outlineLevel="0" max="104" min="104" style="0" width="23.71"/>
    <col collapsed="false" customWidth="true" hidden="false" outlineLevel="0" max="105" min="105" style="0" width="24.57"/>
    <col collapsed="false" customWidth="true" hidden="false" outlineLevel="0" max="106" min="106" style="0" width="23.71"/>
    <col collapsed="false" customWidth="true" hidden="false" outlineLevel="0" max="107" min="107" style="0" width="27.14"/>
    <col collapsed="false" customWidth="true" hidden="false" outlineLevel="0" max="108" min="108" style="0" width="25.29"/>
    <col collapsed="false" customWidth="true" hidden="false" outlineLevel="0" max="117" min="109" style="0" width="26.14"/>
    <col collapsed="false" customWidth="true" hidden="false" outlineLevel="0" max="119" min="118" style="0" width="26.42"/>
    <col collapsed="false" customWidth="true" hidden="false" outlineLevel="0" max="129" min="120" style="0" width="26.14"/>
    <col collapsed="false" customWidth="true" hidden="false" outlineLevel="0" max="142" min="130" style="0" width="22.86"/>
    <col collapsed="false" customWidth="true" hidden="false" outlineLevel="0" max="143" min="143" style="0" width="21.43"/>
    <col collapsed="false" customWidth="true" hidden="false" outlineLevel="0" max="144" min="144" style="0" width="20.42"/>
    <col collapsed="false" customWidth="true" hidden="false" outlineLevel="0" max="145" min="145" style="0" width="18.58"/>
    <col collapsed="false" customWidth="true" hidden="false" outlineLevel="0" max="146" min="146" style="0" width="20.42"/>
    <col collapsed="false" customWidth="true" hidden="false" outlineLevel="0" max="147" min="147" style="0" width="19.71"/>
    <col collapsed="false" customWidth="true" hidden="false" outlineLevel="0" max="151" min="148" style="0" width="18.29"/>
    <col collapsed="false" customWidth="true" hidden="false" outlineLevel="0" max="1025" min="152" style="0" width="14.43"/>
  </cols>
  <sheetData>
    <row r="1" customFormat="false" ht="15.75" hidden="false" customHeight="false" outlineLevel="0" collapsed="false">
      <c r="A1" s="70" t="s">
        <v>1736</v>
      </c>
      <c r="B1" s="70" t="s">
        <v>1737</v>
      </c>
      <c r="C1" s="70" t="s">
        <v>1738</v>
      </c>
      <c r="D1" s="70" t="s">
        <v>1739</v>
      </c>
      <c r="E1" s="70" t="s">
        <v>1740</v>
      </c>
      <c r="F1" s="70" t="s">
        <v>1741</v>
      </c>
      <c r="G1" s="70" t="s">
        <v>1742</v>
      </c>
      <c r="H1" s="70" t="s">
        <v>1743</v>
      </c>
      <c r="I1" s="70" t="s">
        <v>1744</v>
      </c>
      <c r="J1" s="70" t="s">
        <v>1745</v>
      </c>
      <c r="K1" s="70" t="s">
        <v>1746</v>
      </c>
      <c r="L1" s="70" t="s">
        <v>1747</v>
      </c>
      <c r="M1" s="70" t="s">
        <v>1748</v>
      </c>
      <c r="N1" s="70" t="s">
        <v>1749</v>
      </c>
      <c r="O1" s="70" t="s">
        <v>1750</v>
      </c>
      <c r="P1" s="70" t="s">
        <v>1751</v>
      </c>
      <c r="Q1" s="70" t="s">
        <v>1752</v>
      </c>
      <c r="R1" s="70" t="s">
        <v>1753</v>
      </c>
      <c r="S1" s="70" t="s">
        <v>1754</v>
      </c>
      <c r="T1" s="70" t="s">
        <v>1755</v>
      </c>
      <c r="U1" s="70" t="s">
        <v>1756</v>
      </c>
      <c r="V1" s="70" t="s">
        <v>1757</v>
      </c>
      <c r="W1" s="70" t="s">
        <v>1758</v>
      </c>
      <c r="X1" s="70" t="s">
        <v>1759</v>
      </c>
      <c r="Y1" s="70" t="s">
        <v>1760</v>
      </c>
      <c r="Z1" s="70" t="s">
        <v>1761</v>
      </c>
      <c r="AA1" s="70" t="s">
        <v>1762</v>
      </c>
      <c r="AB1" s="70" t="s">
        <v>1763</v>
      </c>
      <c r="AC1" s="70" t="s">
        <v>1764</v>
      </c>
      <c r="AD1" s="70" t="s">
        <v>1765</v>
      </c>
      <c r="AE1" s="70" t="s">
        <v>1766</v>
      </c>
      <c r="AF1" s="70" t="s">
        <v>1767</v>
      </c>
      <c r="AG1" s="70" t="s">
        <v>1768</v>
      </c>
      <c r="AH1" s="70" t="s">
        <v>1769</v>
      </c>
      <c r="AI1" s="70" t="s">
        <v>1770</v>
      </c>
      <c r="AJ1" s="70" t="s">
        <v>1771</v>
      </c>
      <c r="AK1" s="70" t="s">
        <v>1772</v>
      </c>
      <c r="AL1" s="70" t="s">
        <v>1773</v>
      </c>
      <c r="AM1" s="70" t="s">
        <v>1774</v>
      </c>
      <c r="AN1" s="70" t="s">
        <v>1775</v>
      </c>
      <c r="AO1" s="70" t="s">
        <v>1776</v>
      </c>
      <c r="AP1" s="70" t="s">
        <v>1777</v>
      </c>
      <c r="AQ1" s="70" t="s">
        <v>1778</v>
      </c>
      <c r="AR1" s="70" t="s">
        <v>1779</v>
      </c>
      <c r="AS1" s="70" t="s">
        <v>1780</v>
      </c>
      <c r="AT1" s="70" t="s">
        <v>1781</v>
      </c>
      <c r="AU1" s="70" t="s">
        <v>1782</v>
      </c>
      <c r="AV1" s="70" t="s">
        <v>1783</v>
      </c>
      <c r="AW1" s="70" t="s">
        <v>1784</v>
      </c>
      <c r="AX1" s="70" t="s">
        <v>1785</v>
      </c>
      <c r="AY1" s="70" t="s">
        <v>1786</v>
      </c>
      <c r="AZ1" s="94" t="s">
        <v>1787</v>
      </c>
      <c r="BA1" s="94" t="s">
        <v>1788</v>
      </c>
      <c r="BB1" s="94" t="s">
        <v>1789</v>
      </c>
      <c r="BC1" s="46" t="s">
        <v>1790</v>
      </c>
      <c r="BD1" s="94" t="s">
        <v>1791</v>
      </c>
      <c r="BE1" s="94" t="s">
        <v>1792</v>
      </c>
      <c r="BF1" s="94" t="s">
        <v>1793</v>
      </c>
      <c r="BG1" s="94" t="s">
        <v>1794</v>
      </c>
      <c r="BH1" s="94" t="s">
        <v>1795</v>
      </c>
      <c r="BI1" s="94" t="s">
        <v>1796</v>
      </c>
      <c r="BJ1" s="94" t="s">
        <v>1797</v>
      </c>
      <c r="BK1" s="94" t="s">
        <v>1798</v>
      </c>
      <c r="BL1" s="94" t="s">
        <v>1799</v>
      </c>
      <c r="BM1" s="94" t="s">
        <v>1800</v>
      </c>
      <c r="BN1" s="94" t="s">
        <v>1801</v>
      </c>
      <c r="BO1" s="94" t="s">
        <v>1802</v>
      </c>
      <c r="BP1" s="94" t="s">
        <v>1803</v>
      </c>
      <c r="BQ1" s="94" t="s">
        <v>1804</v>
      </c>
      <c r="BR1" s="94" t="s">
        <v>1805</v>
      </c>
      <c r="BS1" s="94" t="s">
        <v>1806</v>
      </c>
      <c r="BT1" s="94" t="s">
        <v>1807</v>
      </c>
      <c r="BU1" s="94" t="s">
        <v>1808</v>
      </c>
      <c r="BV1" s="94" t="s">
        <v>1809</v>
      </c>
      <c r="BW1" s="94" t="s">
        <v>1810</v>
      </c>
      <c r="BX1" s="94" t="s">
        <v>1811</v>
      </c>
      <c r="BY1" s="94" t="s">
        <v>1812</v>
      </c>
      <c r="BZ1" s="94" t="s">
        <v>1813</v>
      </c>
      <c r="CA1" s="94" t="s">
        <v>1814</v>
      </c>
      <c r="CB1" s="94" t="s">
        <v>1815</v>
      </c>
      <c r="CC1" s="94" t="s">
        <v>1816</v>
      </c>
      <c r="CD1" s="94" t="s">
        <v>1817</v>
      </c>
      <c r="CE1" s="94" t="s">
        <v>1818</v>
      </c>
      <c r="CF1" s="94" t="s">
        <v>1819</v>
      </c>
      <c r="CG1" s="94" t="s">
        <v>1820</v>
      </c>
      <c r="CH1" s="94" t="s">
        <v>1821</v>
      </c>
      <c r="CI1" s="94" t="s">
        <v>1822</v>
      </c>
      <c r="CJ1" s="94" t="s">
        <v>1823</v>
      </c>
      <c r="CK1" s="94" t="s">
        <v>1824</v>
      </c>
      <c r="CL1" s="94" t="s">
        <v>1825</v>
      </c>
      <c r="CM1" s="94" t="s">
        <v>1826</v>
      </c>
      <c r="CN1" s="94" t="s">
        <v>1827</v>
      </c>
      <c r="CO1" s="94" t="s">
        <v>1828</v>
      </c>
      <c r="CP1" s="94" t="s">
        <v>1829</v>
      </c>
      <c r="CQ1" s="94" t="s">
        <v>1830</v>
      </c>
      <c r="CR1" s="94" t="s">
        <v>1831</v>
      </c>
      <c r="CS1" s="94" t="s">
        <v>1832</v>
      </c>
      <c r="CT1" s="94" t="s">
        <v>1833</v>
      </c>
      <c r="CU1" s="94" t="s">
        <v>1834</v>
      </c>
      <c r="CV1" s="94" t="s">
        <v>1835</v>
      </c>
      <c r="CW1" s="94" t="s">
        <v>1836</v>
      </c>
      <c r="CX1" s="46" t="s">
        <v>1837</v>
      </c>
      <c r="CY1" s="46" t="s">
        <v>1838</v>
      </c>
      <c r="CZ1" s="46" t="s">
        <v>1839</v>
      </c>
      <c r="DA1" s="46" t="s">
        <v>1840</v>
      </c>
      <c r="DB1" s="46" t="s">
        <v>1841</v>
      </c>
      <c r="DC1" s="46" t="s">
        <v>1842</v>
      </c>
      <c r="DD1" s="46" t="s">
        <v>1843</v>
      </c>
      <c r="DE1" s="46" t="s">
        <v>1844</v>
      </c>
      <c r="DF1" s="46" t="s">
        <v>1845</v>
      </c>
      <c r="DG1" s="46" t="s">
        <v>1846</v>
      </c>
      <c r="DH1" s="46" t="s">
        <v>1847</v>
      </c>
      <c r="DI1" s="46" t="s">
        <v>1848</v>
      </c>
      <c r="DJ1" s="46" t="s">
        <v>1849</v>
      </c>
      <c r="DK1" s="46" t="s">
        <v>1850</v>
      </c>
      <c r="DL1" s="46" t="s">
        <v>1851</v>
      </c>
      <c r="DM1" s="46" t="s">
        <v>1852</v>
      </c>
      <c r="DN1" s="46" t="s">
        <v>1853</v>
      </c>
      <c r="DO1" s="46" t="s">
        <v>1854</v>
      </c>
      <c r="DP1" s="46" t="s">
        <v>1855</v>
      </c>
      <c r="DQ1" s="46" t="s">
        <v>1856</v>
      </c>
      <c r="DR1" s="46" t="s">
        <v>1857</v>
      </c>
      <c r="DS1" s="46" t="s">
        <v>1858</v>
      </c>
      <c r="DT1" s="46" t="s">
        <v>1859</v>
      </c>
      <c r="DU1" s="46" t="s">
        <v>1860</v>
      </c>
      <c r="DV1" s="46" t="s">
        <v>1861</v>
      </c>
      <c r="DW1" s="46" t="s">
        <v>1862</v>
      </c>
      <c r="DX1" s="46" t="s">
        <v>1863</v>
      </c>
      <c r="DY1" s="46" t="s">
        <v>1864</v>
      </c>
      <c r="DZ1" s="46" t="s">
        <v>1865</v>
      </c>
      <c r="EA1" s="46" t="s">
        <v>1866</v>
      </c>
      <c r="EB1" s="46" t="s">
        <v>1867</v>
      </c>
      <c r="EC1" s="46" t="s">
        <v>1868</v>
      </c>
      <c r="ED1" s="46" t="s">
        <v>1869</v>
      </c>
      <c r="EE1" s="46" t="s">
        <v>1870</v>
      </c>
      <c r="EF1" s="46" t="s">
        <v>1871</v>
      </c>
      <c r="EG1" s="46" t="s">
        <v>1872</v>
      </c>
      <c r="EH1" s="46" t="s">
        <v>1873</v>
      </c>
      <c r="EI1" s="46" t="s">
        <v>1874</v>
      </c>
      <c r="EJ1" s="46" t="s">
        <v>1875</v>
      </c>
      <c r="EK1" s="46" t="s">
        <v>1876</v>
      </c>
      <c r="EL1" s="46" t="s">
        <v>1877</v>
      </c>
      <c r="EM1" s="46" t="s">
        <v>1878</v>
      </c>
      <c r="EN1" s="46" t="s">
        <v>1879</v>
      </c>
      <c r="EO1" s="46" t="s">
        <v>1880</v>
      </c>
      <c r="EP1" s="46" t="s">
        <v>1881</v>
      </c>
      <c r="EQ1" s="46" t="s">
        <v>1882</v>
      </c>
      <c r="ER1" s="46" t="s">
        <v>1883</v>
      </c>
      <c r="ES1" s="46" t="s">
        <v>1884</v>
      </c>
      <c r="ET1" s="46" t="s">
        <v>1885</v>
      </c>
      <c r="EU1" s="46" t="s">
        <v>1886</v>
      </c>
    </row>
    <row r="2" customFormat="false" ht="15.75" hidden="false" customHeight="true" outlineLevel="0" collapsed="false">
      <c r="A2" s="95" t="s">
        <v>29</v>
      </c>
      <c r="B2" s="72" t="s">
        <v>1598</v>
      </c>
      <c r="C2" s="72"/>
      <c r="D2" s="72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 t="s">
        <v>1887</v>
      </c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 t="s">
        <v>1888</v>
      </c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</row>
    <row r="3" customFormat="false" ht="15.75" hidden="false" customHeight="true" outlineLevel="0" collapsed="false">
      <c r="A3" s="95" t="s">
        <v>33</v>
      </c>
      <c r="B3" s="72" t="s">
        <v>1605</v>
      </c>
      <c r="C3" s="72" t="s">
        <v>1605</v>
      </c>
      <c r="D3" s="72" t="s">
        <v>1601</v>
      </c>
      <c r="E3" s="16" t="s">
        <v>1588</v>
      </c>
      <c r="F3" s="16" t="s">
        <v>1609</v>
      </c>
      <c r="G3" s="16" t="s">
        <v>1598</v>
      </c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 t="s">
        <v>1889</v>
      </c>
      <c r="BA3" s="16" t="s">
        <v>1890</v>
      </c>
      <c r="BB3" s="16" t="s">
        <v>1891</v>
      </c>
      <c r="BC3" s="16" t="s">
        <v>1892</v>
      </c>
      <c r="BD3" s="16" t="s">
        <v>1893</v>
      </c>
      <c r="BE3" s="16" t="s">
        <v>1887</v>
      </c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 t="s">
        <v>1894</v>
      </c>
      <c r="CY3" s="16" t="s">
        <v>1895</v>
      </c>
      <c r="CZ3" s="16" t="s">
        <v>1896</v>
      </c>
      <c r="DA3" s="16" t="s">
        <v>1897</v>
      </c>
      <c r="DB3" s="16" t="s">
        <v>1898</v>
      </c>
      <c r="DC3" s="16" t="s">
        <v>1899</v>
      </c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</row>
    <row r="4" customFormat="false" ht="15.75" hidden="false" customHeight="true" outlineLevel="0" collapsed="false">
      <c r="A4" s="95" t="s">
        <v>35</v>
      </c>
      <c r="B4" s="72" t="s">
        <v>1605</v>
      </c>
      <c r="C4" s="72" t="s">
        <v>1605</v>
      </c>
      <c r="D4" s="72" t="s">
        <v>1605</v>
      </c>
      <c r="E4" s="16" t="s">
        <v>1609</v>
      </c>
      <c r="F4" s="16" t="s">
        <v>1592</v>
      </c>
      <c r="G4" s="16" t="s">
        <v>1601</v>
      </c>
      <c r="H4" s="16" t="s">
        <v>1588</v>
      </c>
      <c r="I4" s="16" t="s">
        <v>1605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 t="s">
        <v>1900</v>
      </c>
      <c r="BA4" s="16" t="s">
        <v>1890</v>
      </c>
      <c r="BB4" s="16" t="s">
        <v>1901</v>
      </c>
      <c r="BC4" s="16" t="s">
        <v>1893</v>
      </c>
      <c r="BD4" s="16" t="s">
        <v>1902</v>
      </c>
      <c r="BE4" s="16" t="s">
        <v>1891</v>
      </c>
      <c r="BF4" s="16" t="s">
        <v>1892</v>
      </c>
      <c r="BG4" s="16" t="s">
        <v>1889</v>
      </c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 t="s">
        <v>1903</v>
      </c>
      <c r="CY4" s="16" t="s">
        <v>1904</v>
      </c>
      <c r="CZ4" s="16" t="s">
        <v>1905</v>
      </c>
      <c r="DA4" s="16" t="s">
        <v>1906</v>
      </c>
      <c r="DB4" s="16" t="s">
        <v>1907</v>
      </c>
      <c r="DC4" s="16" t="s">
        <v>1908</v>
      </c>
      <c r="DD4" s="16" t="s">
        <v>1909</v>
      </c>
      <c r="DE4" s="16" t="s">
        <v>1910</v>
      </c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</row>
    <row r="5" customFormat="false" ht="15.75" hidden="false" customHeight="true" outlineLevel="0" collapsed="false">
      <c r="A5" s="95" t="s">
        <v>37</v>
      </c>
      <c r="B5" s="72" t="s">
        <v>1598</v>
      </c>
      <c r="C5" s="72" t="s">
        <v>1592</v>
      </c>
      <c r="D5" s="72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 t="s">
        <v>1887</v>
      </c>
      <c r="BA5" s="16" t="s">
        <v>1911</v>
      </c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 t="s">
        <v>1912</v>
      </c>
      <c r="CY5" s="16" t="s">
        <v>1913</v>
      </c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</row>
    <row r="6" customFormat="false" ht="15.75" hidden="false" customHeight="true" outlineLevel="0" collapsed="false">
      <c r="A6" s="95" t="s">
        <v>39</v>
      </c>
      <c r="B6" s="72" t="s">
        <v>1601</v>
      </c>
      <c r="C6" s="72" t="s">
        <v>1601</v>
      </c>
      <c r="D6" s="72" t="s">
        <v>1601</v>
      </c>
      <c r="E6" s="16" t="s">
        <v>1601</v>
      </c>
      <c r="F6" s="16" t="s">
        <v>1601</v>
      </c>
      <c r="G6" s="16" t="s">
        <v>1601</v>
      </c>
      <c r="H6" s="16" t="s">
        <v>1601</v>
      </c>
      <c r="I6" s="16" t="s">
        <v>1596</v>
      </c>
      <c r="J6" s="16" t="s">
        <v>1601</v>
      </c>
      <c r="K6" s="16" t="s">
        <v>1595</v>
      </c>
      <c r="L6" s="16" t="s">
        <v>1601</v>
      </c>
      <c r="M6" s="16" t="s">
        <v>1588</v>
      </c>
      <c r="N6" s="16" t="s">
        <v>1609</v>
      </c>
      <c r="O6" s="16" t="s">
        <v>1598</v>
      </c>
      <c r="P6" s="16" t="s">
        <v>1598</v>
      </c>
      <c r="Q6" s="16" t="s">
        <v>1592</v>
      </c>
      <c r="R6" s="16" t="s">
        <v>1586</v>
      </c>
      <c r="S6" s="16" t="s">
        <v>1594</v>
      </c>
      <c r="T6" s="16" t="s">
        <v>1914</v>
      </c>
      <c r="U6" s="16" t="s">
        <v>1914</v>
      </c>
      <c r="V6" s="16" t="s">
        <v>1601</v>
      </c>
      <c r="W6" s="16" t="s">
        <v>1596</v>
      </c>
      <c r="X6" s="16" t="s">
        <v>1592</v>
      </c>
      <c r="Y6" s="16" t="s">
        <v>1598</v>
      </c>
      <c r="Z6" s="16" t="s">
        <v>1594</v>
      </c>
      <c r="AA6" s="16" t="s">
        <v>1607</v>
      </c>
      <c r="AB6" s="16" t="s">
        <v>1607</v>
      </c>
      <c r="AC6" s="16" t="s">
        <v>1587</v>
      </c>
      <c r="AD6" s="16" t="s">
        <v>1607</v>
      </c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 t="s">
        <v>1915</v>
      </c>
      <c r="BA6" s="16" t="s">
        <v>1916</v>
      </c>
      <c r="BB6" s="16" t="s">
        <v>1917</v>
      </c>
      <c r="BC6" s="16" t="s">
        <v>1918</v>
      </c>
      <c r="BD6" s="16" t="s">
        <v>1919</v>
      </c>
      <c r="BE6" s="16" t="s">
        <v>1920</v>
      </c>
      <c r="BF6" s="16" t="s">
        <v>1921</v>
      </c>
      <c r="BG6" s="16" t="s">
        <v>1922</v>
      </c>
      <c r="BH6" s="16" t="s">
        <v>1923</v>
      </c>
      <c r="BI6" s="16" t="s">
        <v>1924</v>
      </c>
      <c r="BJ6" s="16" t="s">
        <v>1891</v>
      </c>
      <c r="BK6" s="16" t="s">
        <v>1892</v>
      </c>
      <c r="BL6" s="16" t="s">
        <v>1893</v>
      </c>
      <c r="BM6" s="16" t="s">
        <v>1925</v>
      </c>
      <c r="BN6" s="16" t="s">
        <v>1923</v>
      </c>
      <c r="BO6" s="16" t="s">
        <v>1902</v>
      </c>
      <c r="BP6" s="16" t="s">
        <v>1926</v>
      </c>
      <c r="BQ6" s="16" t="s">
        <v>1927</v>
      </c>
      <c r="BR6" s="16" t="s">
        <v>1928</v>
      </c>
      <c r="BS6" s="16" t="s">
        <v>1929</v>
      </c>
      <c r="BT6" s="16" t="s">
        <v>1930</v>
      </c>
      <c r="BU6" s="16" t="s">
        <v>1931</v>
      </c>
      <c r="BV6" s="16" t="s">
        <v>1932</v>
      </c>
      <c r="BW6" s="16" t="s">
        <v>1887</v>
      </c>
      <c r="BX6" s="16" t="s">
        <v>1933</v>
      </c>
      <c r="BY6" s="16" t="s">
        <v>1934</v>
      </c>
      <c r="BZ6" s="16" t="s">
        <v>1935</v>
      </c>
      <c r="CA6" s="16" t="s">
        <v>1936</v>
      </c>
      <c r="CB6" s="16" t="s">
        <v>1937</v>
      </c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 t="s">
        <v>1938</v>
      </c>
      <c r="CY6" s="16" t="s">
        <v>1939</v>
      </c>
      <c r="CZ6" s="16" t="s">
        <v>1940</v>
      </c>
      <c r="DA6" s="16" t="s">
        <v>1941</v>
      </c>
      <c r="DB6" s="16" t="s">
        <v>1942</v>
      </c>
      <c r="DC6" s="16" t="s">
        <v>1943</v>
      </c>
      <c r="DD6" s="16" t="s">
        <v>1944</v>
      </c>
      <c r="DE6" s="16" t="s">
        <v>1945</v>
      </c>
      <c r="DF6" s="16" t="s">
        <v>1946</v>
      </c>
      <c r="DG6" s="16" t="s">
        <v>1947</v>
      </c>
      <c r="DH6" s="16" t="s">
        <v>1948</v>
      </c>
      <c r="DI6" s="16" t="s">
        <v>1949</v>
      </c>
      <c r="DJ6" s="16" t="s">
        <v>1950</v>
      </c>
      <c r="DK6" s="16" t="s">
        <v>1951</v>
      </c>
      <c r="DL6" s="16" t="s">
        <v>1952</v>
      </c>
      <c r="DM6" s="16" t="s">
        <v>1953</v>
      </c>
      <c r="DN6" s="16" t="s">
        <v>1954</v>
      </c>
      <c r="DO6" s="16" t="s">
        <v>1955</v>
      </c>
      <c r="DP6" s="16" t="s">
        <v>1956</v>
      </c>
      <c r="DQ6" s="16" t="s">
        <v>1957</v>
      </c>
      <c r="DR6" s="16" t="s">
        <v>1958</v>
      </c>
      <c r="DS6" s="16" t="s">
        <v>1959</v>
      </c>
      <c r="DT6" s="16" t="s">
        <v>1960</v>
      </c>
      <c r="DU6" s="16" t="s">
        <v>1961</v>
      </c>
      <c r="DV6" s="16" t="s">
        <v>1962</v>
      </c>
      <c r="DW6" s="16" t="s">
        <v>1963</v>
      </c>
      <c r="DX6" s="16" t="s">
        <v>1964</v>
      </c>
      <c r="DY6" s="16" t="s">
        <v>1965</v>
      </c>
      <c r="DZ6" s="16" t="s">
        <v>1966</v>
      </c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</row>
    <row r="7" customFormat="false" ht="15.75" hidden="false" customHeight="true" outlineLevel="0" collapsed="false">
      <c r="A7" s="95" t="s">
        <v>50</v>
      </c>
      <c r="B7" s="72" t="s">
        <v>1592</v>
      </c>
      <c r="C7" s="72" t="s">
        <v>1596</v>
      </c>
      <c r="D7" s="72" t="s">
        <v>1586</v>
      </c>
      <c r="E7" s="16" t="s">
        <v>1594</v>
      </c>
      <c r="F7" s="16" t="s">
        <v>1591</v>
      </c>
      <c r="G7" s="16" t="s">
        <v>1591</v>
      </c>
      <c r="H7" s="16" t="s">
        <v>1589</v>
      </c>
      <c r="I7" s="16" t="s">
        <v>1600</v>
      </c>
      <c r="J7" s="16" t="s">
        <v>1602</v>
      </c>
      <c r="K7" s="16" t="s">
        <v>1589</v>
      </c>
      <c r="L7" s="16" t="s">
        <v>1914</v>
      </c>
      <c r="M7" s="16" t="s">
        <v>1598</v>
      </c>
      <c r="N7" s="16" t="s">
        <v>1598</v>
      </c>
      <c r="O7" s="16" t="s">
        <v>1609</v>
      </c>
      <c r="P7" s="16" t="s">
        <v>1588</v>
      </c>
      <c r="Q7" s="16" t="s">
        <v>1601</v>
      </c>
      <c r="R7" s="16" t="s">
        <v>1914</v>
      </c>
      <c r="S7" s="16" t="s">
        <v>1607</v>
      </c>
      <c r="T7" s="16" t="s">
        <v>1587</v>
      </c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 t="s">
        <v>1902</v>
      </c>
      <c r="BA7" s="16" t="s">
        <v>1967</v>
      </c>
      <c r="BB7" s="16" t="s">
        <v>1926</v>
      </c>
      <c r="BC7" s="16" t="s">
        <v>1927</v>
      </c>
      <c r="BD7" s="16" t="s">
        <v>1968</v>
      </c>
      <c r="BE7" s="16" t="s">
        <v>1969</v>
      </c>
      <c r="BF7" s="16" t="s">
        <v>1970</v>
      </c>
      <c r="BG7" s="16" t="s">
        <v>1971</v>
      </c>
      <c r="BH7" s="16" t="s">
        <v>1972</v>
      </c>
      <c r="BI7" s="16" t="s">
        <v>1973</v>
      </c>
      <c r="BJ7" s="16" t="s">
        <v>1928</v>
      </c>
      <c r="BK7" s="16" t="s">
        <v>1923</v>
      </c>
      <c r="BL7" s="16" t="s">
        <v>1925</v>
      </c>
      <c r="BM7" s="16" t="s">
        <v>1893</v>
      </c>
      <c r="BN7" s="16" t="s">
        <v>1892</v>
      </c>
      <c r="BO7" s="16" t="s">
        <v>1891</v>
      </c>
      <c r="BP7" s="16" t="s">
        <v>1929</v>
      </c>
      <c r="BQ7" s="16" t="s">
        <v>1974</v>
      </c>
      <c r="BR7" s="16" t="s">
        <v>1936</v>
      </c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 t="s">
        <v>1975</v>
      </c>
      <c r="CY7" s="16" t="s">
        <v>1976</v>
      </c>
      <c r="CZ7" s="16" t="s">
        <v>1977</v>
      </c>
      <c r="DA7" s="16" t="s">
        <v>1978</v>
      </c>
      <c r="DB7" s="16" t="s">
        <v>1979</v>
      </c>
      <c r="DC7" s="16" t="s">
        <v>1980</v>
      </c>
      <c r="DD7" s="16" t="s">
        <v>1981</v>
      </c>
      <c r="DE7" s="16" t="s">
        <v>1982</v>
      </c>
      <c r="DF7" s="16" t="s">
        <v>1983</v>
      </c>
      <c r="DG7" s="16" t="s">
        <v>1984</v>
      </c>
      <c r="DH7" s="16" t="s">
        <v>1985</v>
      </c>
      <c r="DI7" s="16" t="s">
        <v>1986</v>
      </c>
      <c r="DJ7" s="16" t="s">
        <v>1987</v>
      </c>
      <c r="DK7" s="16" t="s">
        <v>1988</v>
      </c>
      <c r="DL7" s="16" t="s">
        <v>1989</v>
      </c>
      <c r="DM7" s="16" t="s">
        <v>1990</v>
      </c>
      <c r="DN7" s="16" t="s">
        <v>1991</v>
      </c>
      <c r="DO7" s="16" t="s">
        <v>1992</v>
      </c>
      <c r="DP7" s="16" t="s">
        <v>1993</v>
      </c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</row>
    <row r="8" customFormat="false" ht="15.75" hidden="false" customHeight="true" outlineLevel="0" collapsed="false">
      <c r="A8" s="95" t="s">
        <v>62</v>
      </c>
      <c r="B8" s="72" t="s">
        <v>1607</v>
      </c>
      <c r="C8" s="72" t="s">
        <v>1607</v>
      </c>
      <c r="D8" s="72" t="s">
        <v>1603</v>
      </c>
      <c r="E8" s="16" t="s">
        <v>1605</v>
      </c>
      <c r="F8" s="16" t="s">
        <v>1605</v>
      </c>
      <c r="G8" s="16" t="s">
        <v>1605</v>
      </c>
      <c r="H8" s="16" t="s">
        <v>1605</v>
      </c>
      <c r="I8" s="16" t="s">
        <v>1589</v>
      </c>
      <c r="J8" s="16" t="s">
        <v>1591</v>
      </c>
      <c r="K8" s="16" t="s">
        <v>1600</v>
      </c>
      <c r="L8" s="16" t="s">
        <v>1588</v>
      </c>
      <c r="M8" s="16" t="s">
        <v>1593</v>
      </c>
      <c r="N8" s="16" t="s">
        <v>1603</v>
      </c>
      <c r="O8" s="16" t="s">
        <v>1603</v>
      </c>
      <c r="P8" s="16" t="s">
        <v>1603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 t="s">
        <v>1994</v>
      </c>
      <c r="BA8" s="16" t="s">
        <v>1995</v>
      </c>
      <c r="BB8" s="16" t="s">
        <v>1996</v>
      </c>
      <c r="BC8" s="16" t="s">
        <v>1997</v>
      </c>
      <c r="BD8" s="16" t="s">
        <v>1998</v>
      </c>
      <c r="BE8" s="16" t="s">
        <v>1999</v>
      </c>
      <c r="BF8" s="16" t="s">
        <v>1901</v>
      </c>
      <c r="BG8" s="16" t="s">
        <v>1970</v>
      </c>
      <c r="BH8" s="16" t="s">
        <v>1969</v>
      </c>
      <c r="BI8" s="16" t="s">
        <v>1971</v>
      </c>
      <c r="BJ8" s="16" t="s">
        <v>2000</v>
      </c>
      <c r="BK8" s="16" t="s">
        <v>2001</v>
      </c>
      <c r="BL8" s="16" t="s">
        <v>2002</v>
      </c>
      <c r="BM8" s="16" t="s">
        <v>2003</v>
      </c>
      <c r="BN8" s="16" t="s">
        <v>2004</v>
      </c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 t="s">
        <v>2005</v>
      </c>
      <c r="CY8" s="16" t="s">
        <v>2006</v>
      </c>
      <c r="CZ8" s="16" t="s">
        <v>2007</v>
      </c>
      <c r="DA8" s="16" t="s">
        <v>2008</v>
      </c>
      <c r="DB8" s="16" t="s">
        <v>2009</v>
      </c>
      <c r="DC8" s="16" t="s">
        <v>2010</v>
      </c>
      <c r="DD8" s="16" t="s">
        <v>2011</v>
      </c>
      <c r="DE8" s="16" t="s">
        <v>2012</v>
      </c>
      <c r="DF8" s="16" t="s">
        <v>2013</v>
      </c>
      <c r="DG8" s="16" t="s">
        <v>2014</v>
      </c>
      <c r="DH8" s="16" t="s">
        <v>2015</v>
      </c>
      <c r="DI8" s="16" t="s">
        <v>2016</v>
      </c>
      <c r="DJ8" s="16" t="s">
        <v>2017</v>
      </c>
      <c r="DK8" s="16" t="s">
        <v>2018</v>
      </c>
      <c r="DL8" s="16" t="s">
        <v>2019</v>
      </c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</row>
    <row r="9" customFormat="false" ht="15.75" hidden="false" customHeight="true" outlineLevel="0" collapsed="false">
      <c r="A9" s="95" t="s">
        <v>78</v>
      </c>
      <c r="B9" s="72" t="s">
        <v>1605</v>
      </c>
      <c r="C9" s="72" t="s">
        <v>1605</v>
      </c>
      <c r="D9" s="72" t="s">
        <v>1605</v>
      </c>
      <c r="E9" s="16" t="s">
        <v>1605</v>
      </c>
      <c r="F9" s="16" t="s">
        <v>1603</v>
      </c>
      <c r="G9" s="16" t="s">
        <v>1607</v>
      </c>
      <c r="H9" s="16" t="s">
        <v>1603</v>
      </c>
      <c r="I9" s="16" t="s">
        <v>1607</v>
      </c>
      <c r="J9" s="16" t="s">
        <v>1603</v>
      </c>
      <c r="K9" s="16" t="s">
        <v>1603</v>
      </c>
      <c r="L9" s="16" t="s">
        <v>1603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 t="s">
        <v>2020</v>
      </c>
      <c r="BA9" s="16" t="s">
        <v>2021</v>
      </c>
      <c r="BB9" s="16" t="s">
        <v>1999</v>
      </c>
      <c r="BC9" s="16" t="s">
        <v>1997</v>
      </c>
      <c r="BD9" s="16" t="s">
        <v>2022</v>
      </c>
      <c r="BE9" s="16" t="s">
        <v>2023</v>
      </c>
      <c r="BF9" s="16" t="s">
        <v>2003</v>
      </c>
      <c r="BG9" s="16" t="s">
        <v>1995</v>
      </c>
      <c r="BH9" s="16" t="s">
        <v>2004</v>
      </c>
      <c r="BI9" s="16" t="s">
        <v>1996</v>
      </c>
      <c r="BJ9" s="16" t="s">
        <v>1995</v>
      </c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 t="s">
        <v>2024</v>
      </c>
      <c r="CY9" s="16" t="s">
        <v>2025</v>
      </c>
      <c r="CZ9" s="16" t="s">
        <v>2026</v>
      </c>
      <c r="DA9" s="16" t="s">
        <v>2027</v>
      </c>
      <c r="DB9" s="16" t="s">
        <v>2028</v>
      </c>
      <c r="DC9" s="16" t="s">
        <v>2029</v>
      </c>
      <c r="DD9" s="16" t="s">
        <v>2030</v>
      </c>
      <c r="DE9" s="16" t="s">
        <v>2031</v>
      </c>
      <c r="DF9" s="16" t="s">
        <v>2032</v>
      </c>
      <c r="DG9" s="16" t="s">
        <v>2033</v>
      </c>
      <c r="DH9" s="16" t="s">
        <v>2031</v>
      </c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</row>
    <row r="10" customFormat="false" ht="15.75" hidden="false" customHeight="true" outlineLevel="0" collapsed="false">
      <c r="A10" s="95" t="s">
        <v>86</v>
      </c>
      <c r="B10" s="72" t="s">
        <v>1611</v>
      </c>
      <c r="C10" s="72" t="s">
        <v>1589</v>
      </c>
      <c r="D10" s="72" t="s">
        <v>1607</v>
      </c>
      <c r="E10" s="16" t="s">
        <v>1601</v>
      </c>
      <c r="F10" s="16" t="s">
        <v>1607</v>
      </c>
      <c r="G10" s="16" t="s">
        <v>1603</v>
      </c>
      <c r="H10" s="16" t="s">
        <v>1607</v>
      </c>
      <c r="I10" s="16" t="s">
        <v>1603</v>
      </c>
      <c r="J10" s="16" t="s">
        <v>1603</v>
      </c>
      <c r="K10" s="16" t="s">
        <v>1603</v>
      </c>
      <c r="L10" s="16" t="s">
        <v>1607</v>
      </c>
      <c r="M10" s="16" t="s">
        <v>1603</v>
      </c>
      <c r="N10" s="16" t="s">
        <v>1603</v>
      </c>
      <c r="O10" s="16" t="s">
        <v>1603</v>
      </c>
      <c r="P10" s="16" t="s">
        <v>1603</v>
      </c>
      <c r="Q10" s="16" t="s">
        <v>1607</v>
      </c>
      <c r="R10" s="16" t="s">
        <v>1607</v>
      </c>
      <c r="S10" s="16" t="s">
        <v>1605</v>
      </c>
      <c r="T10" s="16" t="s">
        <v>1605</v>
      </c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 t="s">
        <v>2034</v>
      </c>
      <c r="BA10" s="16" t="s">
        <v>2035</v>
      </c>
      <c r="BB10" s="16" t="s">
        <v>2036</v>
      </c>
      <c r="BC10" s="16" t="s">
        <v>2003</v>
      </c>
      <c r="BD10" s="16" t="s">
        <v>2037</v>
      </c>
      <c r="BE10" s="16" t="s">
        <v>2038</v>
      </c>
      <c r="BF10" s="16" t="s">
        <v>2039</v>
      </c>
      <c r="BG10" s="16" t="s">
        <v>2002</v>
      </c>
      <c r="BH10" s="16" t="s">
        <v>1996</v>
      </c>
      <c r="BI10" s="16" t="s">
        <v>2004</v>
      </c>
      <c r="BJ10" s="16" t="s">
        <v>2040</v>
      </c>
      <c r="BK10" s="16" t="s">
        <v>2041</v>
      </c>
      <c r="BL10" s="16" t="s">
        <v>2042</v>
      </c>
      <c r="BM10" s="16" t="s">
        <v>2043</v>
      </c>
      <c r="BN10" s="16" t="s">
        <v>2003</v>
      </c>
      <c r="BO10" s="16" t="s">
        <v>2044</v>
      </c>
      <c r="BP10" s="16" t="s">
        <v>2022</v>
      </c>
      <c r="BQ10" s="16" t="s">
        <v>2020</v>
      </c>
      <c r="BR10" s="16" t="s">
        <v>2021</v>
      </c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 t="s">
        <v>2045</v>
      </c>
      <c r="CY10" s="16" t="s">
        <v>2046</v>
      </c>
      <c r="CZ10" s="16" t="s">
        <v>2047</v>
      </c>
      <c r="DA10" s="16" t="s">
        <v>2048</v>
      </c>
      <c r="DB10" s="16" t="s">
        <v>2049</v>
      </c>
      <c r="DC10" s="16" t="s">
        <v>2050</v>
      </c>
      <c r="DD10" s="16" t="s">
        <v>2051</v>
      </c>
      <c r="DE10" s="16" t="s">
        <v>2052</v>
      </c>
      <c r="DF10" s="16" t="s">
        <v>2053</v>
      </c>
      <c r="DG10" s="16" t="s">
        <v>2054</v>
      </c>
      <c r="DH10" s="16" t="s">
        <v>2055</v>
      </c>
      <c r="DI10" s="16" t="s">
        <v>2056</v>
      </c>
      <c r="DJ10" s="16" t="s">
        <v>2057</v>
      </c>
      <c r="DK10" s="16" t="s">
        <v>2058</v>
      </c>
      <c r="DL10" s="16" t="s">
        <v>2059</v>
      </c>
      <c r="DM10" s="16" t="s">
        <v>2060</v>
      </c>
      <c r="DN10" s="16" t="s">
        <v>2061</v>
      </c>
      <c r="DO10" s="16" t="s">
        <v>2062</v>
      </c>
      <c r="DP10" s="16" t="s">
        <v>1955</v>
      </c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</row>
    <row r="11" customFormat="false" ht="15.75" hidden="false" customHeight="true" outlineLevel="0" collapsed="false">
      <c r="A11" s="95" t="s">
        <v>93</v>
      </c>
      <c r="B11" s="72" t="s">
        <v>1611</v>
      </c>
      <c r="C11" s="72" t="s">
        <v>1601</v>
      </c>
      <c r="D11" s="72" t="s">
        <v>1589</v>
      </c>
      <c r="E11" s="16" t="s">
        <v>1607</v>
      </c>
      <c r="F11" s="16" t="s">
        <v>1597</v>
      </c>
      <c r="G11" s="16" t="s">
        <v>1594</v>
      </c>
      <c r="H11" s="16" t="s">
        <v>1591</v>
      </c>
      <c r="I11" s="16" t="s">
        <v>1603</v>
      </c>
      <c r="J11" s="16" t="s">
        <v>1601</v>
      </c>
      <c r="K11" s="16" t="s">
        <v>1601</v>
      </c>
      <c r="L11" s="16" t="s">
        <v>1603</v>
      </c>
      <c r="M11" s="16" t="s">
        <v>1601</v>
      </c>
      <c r="N11" s="16" t="s">
        <v>1607</v>
      </c>
      <c r="O11" s="16" t="s">
        <v>1603</v>
      </c>
      <c r="P11" s="16" t="s">
        <v>1603</v>
      </c>
      <c r="Q11" s="16" t="s">
        <v>1603</v>
      </c>
      <c r="R11" s="16" t="s">
        <v>1607</v>
      </c>
      <c r="S11" s="16" t="s">
        <v>1607</v>
      </c>
      <c r="T11" s="16" t="s">
        <v>1600</v>
      </c>
      <c r="U11" s="16" t="s">
        <v>1593</v>
      </c>
      <c r="V11" s="16" t="s">
        <v>1602</v>
      </c>
      <c r="W11" s="16" t="s">
        <v>1592</v>
      </c>
      <c r="X11" s="16" t="s">
        <v>1588</v>
      </c>
      <c r="Y11" s="16" t="s">
        <v>1600</v>
      </c>
      <c r="Z11" s="16" t="s">
        <v>1589</v>
      </c>
      <c r="AA11" s="16" t="s">
        <v>1591</v>
      </c>
      <c r="AB11" s="16" t="s">
        <v>1602</v>
      </c>
      <c r="AC11" s="16" t="s">
        <v>1603</v>
      </c>
      <c r="AD11" s="16" t="s">
        <v>1591</v>
      </c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 t="s">
        <v>2034</v>
      </c>
      <c r="BA11" s="16" t="s">
        <v>2003</v>
      </c>
      <c r="BB11" s="16" t="s">
        <v>2035</v>
      </c>
      <c r="BC11" s="16" t="s">
        <v>2036</v>
      </c>
      <c r="BD11" s="16" t="s">
        <v>2063</v>
      </c>
      <c r="BE11" s="16" t="s">
        <v>2064</v>
      </c>
      <c r="BF11" s="16" t="s">
        <v>2065</v>
      </c>
      <c r="BG11" s="16" t="s">
        <v>2066</v>
      </c>
      <c r="BH11" s="16" t="s">
        <v>2067</v>
      </c>
      <c r="BI11" s="16" t="s">
        <v>2068</v>
      </c>
      <c r="BJ11" s="16" t="s">
        <v>2002</v>
      </c>
      <c r="BK11" s="16" t="s">
        <v>2069</v>
      </c>
      <c r="BL11" s="16" t="s">
        <v>2039</v>
      </c>
      <c r="BM11" s="16" t="s">
        <v>2004</v>
      </c>
      <c r="BN11" s="16" t="s">
        <v>2003</v>
      </c>
      <c r="BO11" s="16" t="s">
        <v>1996</v>
      </c>
      <c r="BP11" s="16" t="s">
        <v>1995</v>
      </c>
      <c r="BQ11" s="16" t="s">
        <v>2070</v>
      </c>
      <c r="BR11" s="16" t="s">
        <v>2071</v>
      </c>
      <c r="BS11" s="16" t="s">
        <v>2001</v>
      </c>
      <c r="BT11" s="16" t="s">
        <v>2072</v>
      </c>
      <c r="BU11" s="16" t="s">
        <v>2073</v>
      </c>
      <c r="BV11" s="16" t="s">
        <v>2000</v>
      </c>
      <c r="BW11" s="16" t="s">
        <v>1971</v>
      </c>
      <c r="BX11" s="16" t="s">
        <v>1970</v>
      </c>
      <c r="BY11" s="16" t="s">
        <v>1969</v>
      </c>
      <c r="BZ11" s="16" t="s">
        <v>1972</v>
      </c>
      <c r="CA11" s="16" t="s">
        <v>2074</v>
      </c>
      <c r="CB11" s="16" t="s">
        <v>2075</v>
      </c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 t="s">
        <v>1965</v>
      </c>
      <c r="CY11" s="16" t="s">
        <v>2076</v>
      </c>
      <c r="CZ11" s="16" t="s">
        <v>2077</v>
      </c>
      <c r="DA11" s="16" t="s">
        <v>2078</v>
      </c>
      <c r="DB11" s="16" t="s">
        <v>2079</v>
      </c>
      <c r="DC11" s="16" t="s">
        <v>2080</v>
      </c>
      <c r="DD11" s="16" t="s">
        <v>2081</v>
      </c>
      <c r="DE11" s="16" t="s">
        <v>2082</v>
      </c>
      <c r="DF11" s="16" t="s">
        <v>2083</v>
      </c>
      <c r="DG11" s="16" t="s">
        <v>2084</v>
      </c>
      <c r="DH11" s="16" t="s">
        <v>2085</v>
      </c>
      <c r="DI11" s="16" t="s">
        <v>2086</v>
      </c>
      <c r="DJ11" s="16" t="s">
        <v>2087</v>
      </c>
      <c r="DK11" s="16" t="s">
        <v>2088</v>
      </c>
      <c r="DL11" s="16" t="s">
        <v>2089</v>
      </c>
      <c r="DM11" s="16" t="s">
        <v>2090</v>
      </c>
      <c r="DN11" s="16" t="s">
        <v>2091</v>
      </c>
      <c r="DO11" s="16" t="s">
        <v>2092</v>
      </c>
      <c r="DP11" s="16" t="s">
        <v>2093</v>
      </c>
      <c r="DQ11" s="16" t="s">
        <v>2094</v>
      </c>
      <c r="DR11" s="16" t="s">
        <v>2095</v>
      </c>
      <c r="DS11" s="16" t="s">
        <v>2096</v>
      </c>
      <c r="DT11" s="16" t="s">
        <v>2097</v>
      </c>
      <c r="DU11" s="16" t="s">
        <v>2098</v>
      </c>
      <c r="DV11" s="16" t="s">
        <v>2099</v>
      </c>
      <c r="DW11" s="16" t="s">
        <v>2100</v>
      </c>
      <c r="DX11" s="16" t="s">
        <v>2101</v>
      </c>
      <c r="DY11" s="16" t="s">
        <v>2102</v>
      </c>
      <c r="DZ11" s="16" t="s">
        <v>2103</v>
      </c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</row>
    <row r="12" customFormat="false" ht="15.75" hidden="false" customHeight="true" outlineLevel="0" collapsed="false">
      <c r="A12" s="95" t="s">
        <v>100</v>
      </c>
      <c r="B12" s="72" t="s">
        <v>1603</v>
      </c>
      <c r="C12" s="72" t="s">
        <v>1593</v>
      </c>
      <c r="D12" s="72" t="s">
        <v>1588</v>
      </c>
      <c r="E12" s="16" t="s">
        <v>1600</v>
      </c>
      <c r="F12" s="16" t="s">
        <v>1589</v>
      </c>
      <c r="G12" s="16" t="s">
        <v>1591</v>
      </c>
      <c r="H12" s="16" t="s">
        <v>1602</v>
      </c>
      <c r="I12" s="16" t="s">
        <v>1603</v>
      </c>
      <c r="J12" s="16" t="s">
        <v>1591</v>
      </c>
      <c r="K12" s="16" t="s">
        <v>1589</v>
      </c>
      <c r="L12" s="16" t="s">
        <v>1591</v>
      </c>
      <c r="M12" s="16" t="s">
        <v>1602</v>
      </c>
      <c r="N12" s="16" t="s">
        <v>1591</v>
      </c>
      <c r="O12" s="16" t="s">
        <v>1602</v>
      </c>
      <c r="P12" s="16" t="s">
        <v>1597</v>
      </c>
      <c r="Q12" s="16" t="s">
        <v>1611</v>
      </c>
      <c r="R12" s="16" t="s">
        <v>1591</v>
      </c>
      <c r="S12" s="16" t="s">
        <v>1586</v>
      </c>
      <c r="T12" s="16" t="s">
        <v>1607</v>
      </c>
      <c r="U12" s="16" t="s">
        <v>1587</v>
      </c>
      <c r="V12" s="16" t="s">
        <v>1607</v>
      </c>
      <c r="W12" s="16" t="s">
        <v>1588</v>
      </c>
      <c r="X12" s="16" t="s">
        <v>1587</v>
      </c>
      <c r="Y12" s="16" t="s">
        <v>1589</v>
      </c>
      <c r="Z12" s="16" t="s">
        <v>1593</v>
      </c>
      <c r="AA12" s="16" t="s">
        <v>1601</v>
      </c>
      <c r="AB12" s="16" t="s">
        <v>1601</v>
      </c>
      <c r="AC12" s="16" t="s">
        <v>1592</v>
      </c>
      <c r="AD12" s="16" t="s">
        <v>1593</v>
      </c>
      <c r="AE12" s="16" t="s">
        <v>1607</v>
      </c>
      <c r="AF12" s="16" t="s">
        <v>1914</v>
      </c>
      <c r="AG12" s="16" t="s">
        <v>1594</v>
      </c>
      <c r="AH12" s="16" t="s">
        <v>1591</v>
      </c>
      <c r="AI12" s="16" t="s">
        <v>1586</v>
      </c>
      <c r="AJ12" s="16" t="s">
        <v>1592</v>
      </c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 t="s">
        <v>2066</v>
      </c>
      <c r="BA12" s="16" t="s">
        <v>2001</v>
      </c>
      <c r="BB12" s="16" t="s">
        <v>2000</v>
      </c>
      <c r="BC12" s="16" t="s">
        <v>1971</v>
      </c>
      <c r="BD12" s="16" t="s">
        <v>1970</v>
      </c>
      <c r="BE12" s="16" t="s">
        <v>1969</v>
      </c>
      <c r="BF12" s="16" t="s">
        <v>1972</v>
      </c>
      <c r="BG12" s="16" t="s">
        <v>2074</v>
      </c>
      <c r="BH12" s="16" t="s">
        <v>2075</v>
      </c>
      <c r="BI12" s="16" t="s">
        <v>2104</v>
      </c>
      <c r="BJ12" s="16" t="s">
        <v>2105</v>
      </c>
      <c r="BK12" s="16" t="s">
        <v>2106</v>
      </c>
      <c r="BL12" s="16" t="s">
        <v>2107</v>
      </c>
      <c r="BM12" s="16" t="s">
        <v>2108</v>
      </c>
      <c r="BN12" s="16" t="s">
        <v>2109</v>
      </c>
      <c r="BO12" s="16" t="s">
        <v>2110</v>
      </c>
      <c r="BP12" s="16" t="s">
        <v>2111</v>
      </c>
      <c r="BQ12" s="16" t="s">
        <v>2022</v>
      </c>
      <c r="BR12" s="16" t="s">
        <v>1935</v>
      </c>
      <c r="BS12" s="16" t="s">
        <v>1936</v>
      </c>
      <c r="BT12" s="16" t="s">
        <v>1937</v>
      </c>
      <c r="BU12" s="16" t="s">
        <v>2112</v>
      </c>
      <c r="BV12" s="16" t="s">
        <v>2113</v>
      </c>
      <c r="BW12" s="16" t="s">
        <v>1973</v>
      </c>
      <c r="BX12" s="16" t="s">
        <v>2114</v>
      </c>
      <c r="BY12" s="16" t="s">
        <v>2115</v>
      </c>
      <c r="BZ12" s="16" t="s">
        <v>2116</v>
      </c>
      <c r="CA12" s="16" t="s">
        <v>2117</v>
      </c>
      <c r="CB12" s="16" t="s">
        <v>2118</v>
      </c>
      <c r="CC12" s="16" t="s">
        <v>2119</v>
      </c>
      <c r="CD12" s="16" t="s">
        <v>1928</v>
      </c>
      <c r="CE12" s="16" t="s">
        <v>1927</v>
      </c>
      <c r="CF12" s="16" t="s">
        <v>1968</v>
      </c>
      <c r="CG12" s="16" t="s">
        <v>1926</v>
      </c>
      <c r="CH12" s="16" t="s">
        <v>1902</v>
      </c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 t="s">
        <v>2120</v>
      </c>
      <c r="CY12" s="16" t="s">
        <v>2121</v>
      </c>
      <c r="CZ12" s="16" t="s">
        <v>2122</v>
      </c>
      <c r="DA12" s="16" t="s">
        <v>2123</v>
      </c>
      <c r="DB12" s="16" t="s">
        <v>2124</v>
      </c>
      <c r="DC12" s="16" t="s">
        <v>2125</v>
      </c>
      <c r="DD12" s="16" t="s">
        <v>2126</v>
      </c>
      <c r="DE12" s="16" t="s">
        <v>2127</v>
      </c>
      <c r="DF12" s="16" t="s">
        <v>2128</v>
      </c>
      <c r="DG12" s="16" t="s">
        <v>2129</v>
      </c>
      <c r="DH12" s="16" t="s">
        <v>2130</v>
      </c>
      <c r="DI12" s="16" t="s">
        <v>2131</v>
      </c>
      <c r="DJ12" s="16" t="s">
        <v>2132</v>
      </c>
      <c r="DK12" s="16" t="s">
        <v>2111</v>
      </c>
      <c r="DL12" s="16" t="s">
        <v>2133</v>
      </c>
      <c r="DM12" s="16" t="s">
        <v>2134</v>
      </c>
      <c r="DN12" s="16" t="s">
        <v>2135</v>
      </c>
      <c r="DO12" s="16" t="s">
        <v>2136</v>
      </c>
      <c r="DP12" s="16" t="s">
        <v>2137</v>
      </c>
      <c r="DQ12" s="16" t="s">
        <v>2138</v>
      </c>
      <c r="DR12" s="16" t="s">
        <v>2138</v>
      </c>
      <c r="DS12" s="16" t="s">
        <v>2139</v>
      </c>
      <c r="DT12" s="16" t="s">
        <v>2140</v>
      </c>
      <c r="DU12" s="16" t="s">
        <v>2141</v>
      </c>
      <c r="DV12" s="16" t="s">
        <v>2142</v>
      </c>
      <c r="DW12" s="16" t="s">
        <v>2143</v>
      </c>
      <c r="DX12" s="16" t="s">
        <v>2144</v>
      </c>
      <c r="DY12" s="16" t="s">
        <v>2145</v>
      </c>
      <c r="DZ12" s="16" t="s">
        <v>2146</v>
      </c>
      <c r="EA12" s="16" t="s">
        <v>2147</v>
      </c>
      <c r="EB12" s="16" t="s">
        <v>2148</v>
      </c>
      <c r="EC12" s="16" t="s">
        <v>2149</v>
      </c>
      <c r="ED12" s="16" t="s">
        <v>2150</v>
      </c>
      <c r="EE12" s="16" t="s">
        <v>2151</v>
      </c>
      <c r="EF12" s="16" t="s">
        <v>2152</v>
      </c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</row>
    <row r="13" customFormat="false" ht="15.75" hidden="false" customHeight="true" outlineLevel="0" collapsed="false">
      <c r="A13" s="95" t="s">
        <v>110</v>
      </c>
      <c r="B13" s="72" t="s">
        <v>1587</v>
      </c>
      <c r="C13" s="72" t="s">
        <v>1607</v>
      </c>
      <c r="D13" s="72" t="s">
        <v>1590</v>
      </c>
      <c r="E13" s="16" t="s">
        <v>1601</v>
      </c>
      <c r="F13" s="16" t="s">
        <v>1601</v>
      </c>
      <c r="G13" s="16" t="s">
        <v>1601</v>
      </c>
      <c r="H13" s="16" t="s">
        <v>1607</v>
      </c>
      <c r="I13" s="16" t="s">
        <v>1594</v>
      </c>
      <c r="J13" s="16" t="s">
        <v>1587</v>
      </c>
      <c r="K13" s="16" t="s">
        <v>1596</v>
      </c>
      <c r="L13" s="16" t="s">
        <v>1592</v>
      </c>
      <c r="M13" s="16" t="s">
        <v>1914</v>
      </c>
      <c r="N13" s="16" t="s">
        <v>1914</v>
      </c>
      <c r="O13" s="16" t="s">
        <v>1587</v>
      </c>
      <c r="P13" s="16" t="s">
        <v>1587</v>
      </c>
      <c r="Q13" s="16" t="s">
        <v>1607</v>
      </c>
      <c r="R13" s="16" t="s">
        <v>1589</v>
      </c>
      <c r="S13" s="16" t="s">
        <v>1594</v>
      </c>
      <c r="T13" s="16" t="s">
        <v>1602</v>
      </c>
      <c r="U13" s="16" t="s">
        <v>1591</v>
      </c>
      <c r="V13" s="16" t="s">
        <v>1591</v>
      </c>
      <c r="W13" s="16" t="s">
        <v>1602</v>
      </c>
      <c r="X13" s="16" t="s">
        <v>1597</v>
      </c>
      <c r="Y13" s="16" t="s">
        <v>1611</v>
      </c>
      <c r="Z13" s="16" t="s">
        <v>1591</v>
      </c>
      <c r="AA13" s="16" t="s">
        <v>1591</v>
      </c>
      <c r="AB13" s="16" t="s">
        <v>1586</v>
      </c>
      <c r="AC13" s="16" t="s">
        <v>1608</v>
      </c>
      <c r="AD13" s="16" t="s">
        <v>1594</v>
      </c>
      <c r="AE13" s="16" t="s">
        <v>1602</v>
      </c>
      <c r="AF13" s="16" t="s">
        <v>1594</v>
      </c>
      <c r="AG13" s="16" t="s">
        <v>1597</v>
      </c>
      <c r="AH13" s="16" t="s">
        <v>1601</v>
      </c>
      <c r="AI13" s="16" t="s">
        <v>1601</v>
      </c>
      <c r="AJ13" s="16" t="s">
        <v>1600</v>
      </c>
      <c r="AK13" s="16" t="s">
        <v>1586</v>
      </c>
      <c r="AL13" s="16" t="s">
        <v>1593</v>
      </c>
      <c r="AM13" s="16" t="s">
        <v>1587</v>
      </c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 t="s">
        <v>2153</v>
      </c>
      <c r="BA13" s="16" t="s">
        <v>1935</v>
      </c>
      <c r="BB13" s="16" t="s">
        <v>2154</v>
      </c>
      <c r="BC13" s="16" t="s">
        <v>2155</v>
      </c>
      <c r="BD13" s="16" t="s">
        <v>2156</v>
      </c>
      <c r="BE13" s="16" t="s">
        <v>2157</v>
      </c>
      <c r="BF13" s="16" t="s">
        <v>1934</v>
      </c>
      <c r="BG13" s="16" t="s">
        <v>1933</v>
      </c>
      <c r="BH13" s="16" t="s">
        <v>2158</v>
      </c>
      <c r="BI13" s="16" t="s">
        <v>2159</v>
      </c>
      <c r="BJ13" s="16" t="s">
        <v>1911</v>
      </c>
      <c r="BK13" s="16" t="s">
        <v>1929</v>
      </c>
      <c r="BL13" s="16" t="s">
        <v>1928</v>
      </c>
      <c r="BM13" s="16" t="s">
        <v>2160</v>
      </c>
      <c r="BN13" s="16" t="s">
        <v>1936</v>
      </c>
      <c r="BO13" s="16" t="s">
        <v>1937</v>
      </c>
      <c r="BP13" s="16" t="s">
        <v>1973</v>
      </c>
      <c r="BQ13" s="16" t="s">
        <v>1927</v>
      </c>
      <c r="BR13" s="16" t="s">
        <v>2106</v>
      </c>
      <c r="BS13" s="16" t="s">
        <v>2105</v>
      </c>
      <c r="BT13" s="16" t="s">
        <v>2107</v>
      </c>
      <c r="BU13" s="16" t="s">
        <v>2108</v>
      </c>
      <c r="BV13" s="16" t="s">
        <v>2109</v>
      </c>
      <c r="BW13" s="16" t="s">
        <v>2110</v>
      </c>
      <c r="BX13" s="16" t="s">
        <v>2111</v>
      </c>
      <c r="BY13" s="16" t="s">
        <v>2161</v>
      </c>
      <c r="BZ13" s="16" t="s">
        <v>2022</v>
      </c>
      <c r="CA13" s="16" t="s">
        <v>2162</v>
      </c>
      <c r="CB13" s="16" t="s">
        <v>2163</v>
      </c>
      <c r="CC13" s="16" t="s">
        <v>2164</v>
      </c>
      <c r="CD13" s="16" t="s">
        <v>2165</v>
      </c>
      <c r="CE13" s="16" t="s">
        <v>2166</v>
      </c>
      <c r="CF13" s="16" t="s">
        <v>2167</v>
      </c>
      <c r="CG13" s="16" t="s">
        <v>2168</v>
      </c>
      <c r="CH13" s="16" t="s">
        <v>2169</v>
      </c>
      <c r="CI13" s="16" t="s">
        <v>2170</v>
      </c>
      <c r="CJ13" s="16" t="s">
        <v>2171</v>
      </c>
      <c r="CK13" s="16" t="s">
        <v>2157</v>
      </c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 t="s">
        <v>2172</v>
      </c>
      <c r="CY13" s="16" t="s">
        <v>2173</v>
      </c>
      <c r="CZ13" s="16" t="s">
        <v>2083</v>
      </c>
      <c r="DA13" s="16" t="s">
        <v>2174</v>
      </c>
      <c r="DB13" s="16" t="s">
        <v>2175</v>
      </c>
      <c r="DC13" s="16" t="s">
        <v>2176</v>
      </c>
      <c r="DD13" s="16" t="s">
        <v>2177</v>
      </c>
      <c r="DE13" s="16" t="s">
        <v>2178</v>
      </c>
      <c r="DF13" s="16" t="s">
        <v>2179</v>
      </c>
      <c r="DG13" s="16" t="s">
        <v>2180</v>
      </c>
      <c r="DH13" s="16" t="s">
        <v>2181</v>
      </c>
      <c r="DI13" s="16" t="s">
        <v>2182</v>
      </c>
      <c r="DJ13" s="16" t="s">
        <v>2183</v>
      </c>
      <c r="DK13" s="16" t="s">
        <v>2184</v>
      </c>
      <c r="DL13" s="16" t="s">
        <v>2185</v>
      </c>
      <c r="DM13" s="16" t="s">
        <v>2186</v>
      </c>
      <c r="DN13" s="16" t="s">
        <v>2187</v>
      </c>
      <c r="DO13" s="16" t="s">
        <v>2188</v>
      </c>
      <c r="DP13" s="16" t="s">
        <v>2189</v>
      </c>
      <c r="DQ13" s="16" t="s">
        <v>2190</v>
      </c>
      <c r="DR13" s="16" t="s">
        <v>2191</v>
      </c>
      <c r="DS13" s="16" t="s">
        <v>2192</v>
      </c>
      <c r="DT13" s="16" t="s">
        <v>2193</v>
      </c>
      <c r="DU13" s="16" t="s">
        <v>2194</v>
      </c>
      <c r="DV13" s="16" t="s">
        <v>2195</v>
      </c>
      <c r="DW13" s="16" t="s">
        <v>2196</v>
      </c>
      <c r="DX13" s="16" t="s">
        <v>2197</v>
      </c>
      <c r="DY13" s="16" t="s">
        <v>2198</v>
      </c>
      <c r="DZ13" s="16" t="s">
        <v>2199</v>
      </c>
      <c r="EA13" s="16" t="s">
        <v>2200</v>
      </c>
      <c r="EB13" s="16" t="s">
        <v>2201</v>
      </c>
      <c r="EC13" s="16" t="s">
        <v>2202</v>
      </c>
      <c r="ED13" s="16" t="s">
        <v>2203</v>
      </c>
      <c r="EE13" s="16" t="s">
        <v>2204</v>
      </c>
      <c r="EF13" s="16" t="s">
        <v>2205</v>
      </c>
      <c r="EG13" s="16" t="s">
        <v>2206</v>
      </c>
      <c r="EH13" s="16" t="s">
        <v>2207</v>
      </c>
      <c r="EI13" s="16" t="s">
        <v>2208</v>
      </c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</row>
    <row r="14" customFormat="false" ht="15.75" hidden="false" customHeight="true" outlineLevel="0" collapsed="false">
      <c r="A14" s="95" t="s">
        <v>115</v>
      </c>
      <c r="B14" s="72" t="s">
        <v>2209</v>
      </c>
      <c r="C14" s="72" t="s">
        <v>1587</v>
      </c>
      <c r="D14" s="72" t="s">
        <v>1588</v>
      </c>
      <c r="E14" s="16" t="s">
        <v>1601</v>
      </c>
      <c r="F14" s="16" t="s">
        <v>1592</v>
      </c>
      <c r="G14" s="16" t="s">
        <v>1724</v>
      </c>
      <c r="H14" s="16" t="s">
        <v>1724</v>
      </c>
      <c r="I14" s="16" t="s">
        <v>1724</v>
      </c>
      <c r="J14" s="16" t="s">
        <v>1724</v>
      </c>
      <c r="K14" s="16" t="s">
        <v>1587</v>
      </c>
      <c r="L14" s="16" t="s">
        <v>1593</v>
      </c>
      <c r="M14" s="16" t="s">
        <v>1601</v>
      </c>
      <c r="N14" s="16" t="s">
        <v>1590</v>
      </c>
      <c r="O14" s="16" t="s">
        <v>1601</v>
      </c>
      <c r="P14" s="16" t="s">
        <v>1594</v>
      </c>
      <c r="Q14" s="16" t="s">
        <v>1594</v>
      </c>
      <c r="R14" s="16" t="s">
        <v>1601</v>
      </c>
      <c r="S14" s="16" t="s">
        <v>1590</v>
      </c>
      <c r="T14" s="16" t="s">
        <v>1589</v>
      </c>
      <c r="U14" s="16" t="s">
        <v>1597</v>
      </c>
      <c r="V14" s="16" t="s">
        <v>1607</v>
      </c>
      <c r="W14" s="16" t="s">
        <v>1601</v>
      </c>
      <c r="X14" s="16" t="s">
        <v>1597</v>
      </c>
      <c r="Y14" s="16" t="s">
        <v>1594</v>
      </c>
      <c r="Z14" s="16" t="s">
        <v>1602</v>
      </c>
      <c r="AA14" s="16" t="s">
        <v>1594</v>
      </c>
      <c r="AB14" s="16" t="s">
        <v>1602</v>
      </c>
      <c r="AC14" s="16" t="s">
        <v>1597</v>
      </c>
      <c r="AD14" s="16" t="s">
        <v>1597</v>
      </c>
      <c r="AE14" s="16" t="s">
        <v>1587</v>
      </c>
      <c r="AF14" s="16" t="s">
        <v>1586</v>
      </c>
      <c r="AG14" s="16" t="s">
        <v>1601</v>
      </c>
      <c r="AH14" s="16" t="s">
        <v>1600</v>
      </c>
      <c r="AI14" s="16" t="s">
        <v>1601</v>
      </c>
      <c r="AJ14" s="16" t="s">
        <v>1593</v>
      </c>
      <c r="AK14" s="16" t="s">
        <v>1594</v>
      </c>
      <c r="AL14" s="16" t="s">
        <v>1607</v>
      </c>
      <c r="AM14" s="16" t="s">
        <v>1607</v>
      </c>
      <c r="AN14" s="16" t="s">
        <v>1586</v>
      </c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 t="s">
        <v>2210</v>
      </c>
      <c r="BA14" s="16" t="s">
        <v>2211</v>
      </c>
      <c r="BB14" s="16" t="s">
        <v>2212</v>
      </c>
      <c r="BC14" s="16" t="s">
        <v>2213</v>
      </c>
      <c r="BD14" s="16" t="s">
        <v>2214</v>
      </c>
      <c r="BE14" s="16" t="s">
        <v>2215</v>
      </c>
      <c r="BF14" s="16" t="s">
        <v>2216</v>
      </c>
      <c r="BG14" s="16" t="s">
        <v>2217</v>
      </c>
      <c r="BH14" s="16" t="s">
        <v>2155</v>
      </c>
      <c r="BI14" s="16" t="s">
        <v>2218</v>
      </c>
      <c r="BJ14" s="16" t="s">
        <v>2219</v>
      </c>
      <c r="BK14" s="16" t="s">
        <v>2220</v>
      </c>
      <c r="BL14" s="16" t="s">
        <v>2221</v>
      </c>
      <c r="BM14" s="16" t="s">
        <v>2217</v>
      </c>
      <c r="BN14" s="16" t="s">
        <v>2222</v>
      </c>
      <c r="BO14" s="16" t="s">
        <v>2223</v>
      </c>
      <c r="BP14" s="16" t="s">
        <v>2224</v>
      </c>
      <c r="BQ14" s="16" t="s">
        <v>2225</v>
      </c>
      <c r="BR14" s="16" t="s">
        <v>2155</v>
      </c>
      <c r="BS14" s="16" t="s">
        <v>2226</v>
      </c>
      <c r="BT14" s="16" t="s">
        <v>2227</v>
      </c>
      <c r="BU14" s="16" t="s">
        <v>2211</v>
      </c>
      <c r="BV14" s="16" t="s">
        <v>2166</v>
      </c>
      <c r="BW14" s="16" t="s">
        <v>2163</v>
      </c>
      <c r="BX14" s="16" t="s">
        <v>2164</v>
      </c>
      <c r="BY14" s="16" t="s">
        <v>2165</v>
      </c>
      <c r="BZ14" s="16" t="s">
        <v>2228</v>
      </c>
      <c r="CA14" s="16" t="s">
        <v>2229</v>
      </c>
      <c r="CB14" s="16" t="s">
        <v>2230</v>
      </c>
      <c r="CC14" s="16" t="s">
        <v>2231</v>
      </c>
      <c r="CD14" s="16" t="s">
        <v>2232</v>
      </c>
      <c r="CE14" s="16" t="s">
        <v>2233</v>
      </c>
      <c r="CF14" s="16" t="s">
        <v>1930</v>
      </c>
      <c r="CG14" s="16" t="s">
        <v>2234</v>
      </c>
      <c r="CH14" s="16" t="s">
        <v>2171</v>
      </c>
      <c r="CI14" s="16" t="s">
        <v>1933</v>
      </c>
      <c r="CJ14" s="16" t="s">
        <v>1934</v>
      </c>
      <c r="CK14" s="16" t="s">
        <v>1935</v>
      </c>
      <c r="CL14" s="16" t="s">
        <v>2170</v>
      </c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 t="s">
        <v>2235</v>
      </c>
      <c r="CY14" s="16" t="s">
        <v>2236</v>
      </c>
      <c r="CZ14" s="16" t="s">
        <v>2237</v>
      </c>
      <c r="DA14" s="16" t="s">
        <v>2238</v>
      </c>
      <c r="DB14" s="16" t="s">
        <v>1918</v>
      </c>
      <c r="DC14" s="16" t="s">
        <v>2239</v>
      </c>
      <c r="DD14" s="16" t="s">
        <v>2240</v>
      </c>
      <c r="DE14" s="16" t="s">
        <v>2241</v>
      </c>
      <c r="DF14" s="16" t="s">
        <v>2242</v>
      </c>
      <c r="DG14" s="16" t="s">
        <v>2243</v>
      </c>
      <c r="DH14" s="16" t="s">
        <v>2244</v>
      </c>
      <c r="DI14" s="16" t="s">
        <v>2245</v>
      </c>
      <c r="DJ14" s="16" t="s">
        <v>2246</v>
      </c>
      <c r="DK14" s="16" t="s">
        <v>2247</v>
      </c>
      <c r="DL14" s="16" t="s">
        <v>2248</v>
      </c>
      <c r="DM14" s="16" t="s">
        <v>2249</v>
      </c>
      <c r="DN14" s="16" t="s">
        <v>2250</v>
      </c>
      <c r="DO14" s="16" t="s">
        <v>2251</v>
      </c>
      <c r="DP14" s="16" t="s">
        <v>2252</v>
      </c>
      <c r="DQ14" s="16" t="s">
        <v>2253</v>
      </c>
      <c r="DR14" s="16" t="s">
        <v>2254</v>
      </c>
      <c r="DS14" s="16" t="s">
        <v>2255</v>
      </c>
      <c r="DT14" s="16" t="s">
        <v>2256</v>
      </c>
      <c r="DU14" s="16" t="s">
        <v>2257</v>
      </c>
      <c r="DV14" s="16" t="s">
        <v>2258</v>
      </c>
      <c r="DW14" s="16" t="s">
        <v>2259</v>
      </c>
      <c r="DX14" s="16" t="s">
        <v>2260</v>
      </c>
      <c r="DY14" s="16" t="s">
        <v>2261</v>
      </c>
      <c r="DZ14" s="16" t="s">
        <v>2262</v>
      </c>
      <c r="EA14" s="16" t="s">
        <v>2263</v>
      </c>
      <c r="EB14" s="16" t="s">
        <v>2264</v>
      </c>
      <c r="EC14" s="16" t="s">
        <v>2265</v>
      </c>
      <c r="ED14" s="16" t="s">
        <v>2266</v>
      </c>
      <c r="EE14" s="16" t="s">
        <v>2061</v>
      </c>
      <c r="EF14" s="16" t="s">
        <v>2267</v>
      </c>
      <c r="EG14" s="16" t="s">
        <v>2268</v>
      </c>
      <c r="EH14" s="16" t="s">
        <v>2269</v>
      </c>
      <c r="EI14" s="16" t="s">
        <v>2270</v>
      </c>
      <c r="EJ14" s="16" t="s">
        <v>2256</v>
      </c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</row>
    <row r="15" customFormat="false" ht="15.75" hidden="false" customHeight="true" outlineLevel="0" collapsed="false">
      <c r="A15" s="95" t="s">
        <v>117</v>
      </c>
      <c r="B15" s="72" t="s">
        <v>1586</v>
      </c>
      <c r="C15" s="72" t="s">
        <v>1607</v>
      </c>
      <c r="D15" s="72" t="s">
        <v>1588</v>
      </c>
      <c r="E15" s="16" t="s">
        <v>1607</v>
      </c>
      <c r="F15" s="16" t="s">
        <v>1603</v>
      </c>
      <c r="G15" s="16" t="s">
        <v>1597</v>
      </c>
      <c r="H15" s="16" t="s">
        <v>1592</v>
      </c>
      <c r="I15" s="16" t="s">
        <v>1587</v>
      </c>
      <c r="J15" s="16" t="s">
        <v>1602</v>
      </c>
      <c r="K15" s="16" t="s">
        <v>1587</v>
      </c>
      <c r="L15" s="16" t="s">
        <v>1594</v>
      </c>
      <c r="M15" s="16" t="s">
        <v>1597</v>
      </c>
      <c r="N15" s="16" t="s">
        <v>1597</v>
      </c>
      <c r="O15" s="16" t="s">
        <v>1597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 t="s">
        <v>2271</v>
      </c>
      <c r="BA15" s="16" t="s">
        <v>2272</v>
      </c>
      <c r="BB15" s="16" t="s">
        <v>2273</v>
      </c>
      <c r="BC15" s="16" t="s">
        <v>2274</v>
      </c>
      <c r="BD15" s="16" t="s">
        <v>2275</v>
      </c>
      <c r="BE15" s="16" t="s">
        <v>2276</v>
      </c>
      <c r="BF15" s="16" t="s">
        <v>2277</v>
      </c>
      <c r="BG15" s="16" t="s">
        <v>2278</v>
      </c>
      <c r="BH15" s="16" t="s">
        <v>2279</v>
      </c>
      <c r="BI15" s="16" t="s">
        <v>2280</v>
      </c>
      <c r="BJ15" s="16" t="s">
        <v>2223</v>
      </c>
      <c r="BK15" s="16" t="s">
        <v>2230</v>
      </c>
      <c r="BL15" s="16" t="s">
        <v>2229</v>
      </c>
      <c r="BM15" s="16" t="s">
        <v>2281</v>
      </c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 t="s">
        <v>2282</v>
      </c>
      <c r="CY15" s="16" t="s">
        <v>2283</v>
      </c>
      <c r="CZ15" s="16" t="s">
        <v>2284</v>
      </c>
      <c r="DA15" s="16" t="s">
        <v>2285</v>
      </c>
      <c r="DB15" s="16" t="s">
        <v>2286</v>
      </c>
      <c r="DC15" s="16" t="s">
        <v>2287</v>
      </c>
      <c r="DD15" s="16" t="s">
        <v>2288</v>
      </c>
      <c r="DE15" s="16" t="s">
        <v>2289</v>
      </c>
      <c r="DF15" s="16" t="s">
        <v>2290</v>
      </c>
      <c r="DG15" s="16" t="s">
        <v>2291</v>
      </c>
      <c r="DH15" s="16" t="s">
        <v>2292</v>
      </c>
      <c r="DI15" s="16" t="s">
        <v>2293</v>
      </c>
      <c r="DJ15" s="16" t="s">
        <v>2294</v>
      </c>
      <c r="DK15" s="16" t="s">
        <v>2295</v>
      </c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</row>
    <row r="16" customFormat="false" ht="15.75" hidden="false" customHeight="true" outlineLevel="0" collapsed="false">
      <c r="A16" s="95" t="s">
        <v>119</v>
      </c>
      <c r="B16" s="72" t="s">
        <v>1590</v>
      </c>
      <c r="C16" s="72" t="s">
        <v>1590</v>
      </c>
      <c r="D16" s="72" t="s">
        <v>1597</v>
      </c>
      <c r="E16" s="16" t="s">
        <v>1607</v>
      </c>
      <c r="F16" s="16" t="s">
        <v>1597</v>
      </c>
      <c r="G16" s="16" t="s">
        <v>1607</v>
      </c>
      <c r="H16" s="16" t="s">
        <v>1607</v>
      </c>
      <c r="I16" s="16" t="s">
        <v>1588</v>
      </c>
      <c r="J16" s="16" t="s">
        <v>1611</v>
      </c>
      <c r="K16" s="16" t="s">
        <v>1607</v>
      </c>
      <c r="L16" s="16" t="s">
        <v>1603</v>
      </c>
      <c r="M16" s="16" t="s">
        <v>1592</v>
      </c>
      <c r="N16" s="16" t="s">
        <v>1602</v>
      </c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 t="s">
        <v>2296</v>
      </c>
      <c r="BA16" s="16" t="s">
        <v>2216</v>
      </c>
      <c r="BB16" s="16" t="s">
        <v>2276</v>
      </c>
      <c r="BC16" s="16" t="s">
        <v>2297</v>
      </c>
      <c r="BD16" s="16" t="s">
        <v>2298</v>
      </c>
      <c r="BE16" s="16" t="s">
        <v>2297</v>
      </c>
      <c r="BF16" s="16" t="s">
        <v>2299</v>
      </c>
      <c r="BG16" s="16" t="s">
        <v>2273</v>
      </c>
      <c r="BH16" s="16" t="s">
        <v>2300</v>
      </c>
      <c r="BI16" s="16" t="s">
        <v>2301</v>
      </c>
      <c r="BJ16" s="16" t="s">
        <v>2275</v>
      </c>
      <c r="BK16" s="16" t="s">
        <v>2277</v>
      </c>
      <c r="BL16" s="16" t="s">
        <v>2279</v>
      </c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 t="s">
        <v>2302</v>
      </c>
      <c r="CY16" s="16" t="s">
        <v>2303</v>
      </c>
      <c r="CZ16" s="16" t="s">
        <v>2304</v>
      </c>
      <c r="DA16" s="16" t="s">
        <v>2305</v>
      </c>
      <c r="DB16" s="16" t="s">
        <v>2306</v>
      </c>
      <c r="DC16" s="16" t="s">
        <v>2307</v>
      </c>
      <c r="DD16" s="16" t="s">
        <v>2308</v>
      </c>
      <c r="DE16" s="16" t="s">
        <v>2309</v>
      </c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</row>
    <row r="17" customFormat="false" ht="15.75" hidden="false" customHeight="true" outlineLevel="0" collapsed="false">
      <c r="A17" s="95" t="s">
        <v>127</v>
      </c>
      <c r="B17" s="72"/>
      <c r="C17" s="72"/>
      <c r="D17" s="72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</row>
    <row r="18" customFormat="false" ht="15.75" hidden="false" customHeight="true" outlineLevel="0" collapsed="false">
      <c r="A18" s="95" t="s">
        <v>136</v>
      </c>
      <c r="B18" s="72"/>
      <c r="C18" s="72"/>
      <c r="D18" s="72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</row>
    <row r="19" customFormat="false" ht="15.75" hidden="false" customHeight="true" outlineLevel="0" collapsed="false">
      <c r="A19" s="95" t="s">
        <v>1481</v>
      </c>
      <c r="B19" s="72"/>
      <c r="C19" s="72"/>
      <c r="D19" s="72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</row>
    <row r="20" customFormat="false" ht="15.75" hidden="false" customHeight="true" outlineLevel="0" collapsed="false">
      <c r="A20" s="95" t="s">
        <v>148</v>
      </c>
      <c r="B20" s="72"/>
      <c r="C20" s="72"/>
      <c r="D20" s="72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</row>
    <row r="21" customFormat="false" ht="15.75" hidden="false" customHeight="true" outlineLevel="0" collapsed="false">
      <c r="A21" s="95" t="s">
        <v>152</v>
      </c>
      <c r="B21" s="72"/>
      <c r="C21" s="72"/>
      <c r="D21" s="72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</row>
    <row r="22" customFormat="false" ht="15.75" hidden="false" customHeight="true" outlineLevel="0" collapsed="false">
      <c r="A22" s="95" t="s">
        <v>158</v>
      </c>
      <c r="B22" s="72" t="s">
        <v>1603</v>
      </c>
      <c r="C22" s="72" t="s">
        <v>1603</v>
      </c>
      <c r="D22" s="72" t="s">
        <v>1603</v>
      </c>
      <c r="E22" s="16" t="s">
        <v>1603</v>
      </c>
      <c r="F22" s="16" t="s">
        <v>1603</v>
      </c>
      <c r="G22" s="16" t="s">
        <v>1604</v>
      </c>
      <c r="H22" s="16" t="s">
        <v>1603</v>
      </c>
      <c r="I22" s="16" t="s">
        <v>1602</v>
      </c>
      <c r="J22" s="16" t="s">
        <v>1604</v>
      </c>
      <c r="K22" s="16" t="s">
        <v>1604</v>
      </c>
      <c r="L22" s="16" t="s">
        <v>1603</v>
      </c>
      <c r="M22" s="16" t="s">
        <v>1604</v>
      </c>
      <c r="N22" s="16" t="s">
        <v>1604</v>
      </c>
      <c r="O22" s="16" t="s">
        <v>1603</v>
      </c>
      <c r="P22" s="16" t="s">
        <v>1603</v>
      </c>
      <c r="Q22" s="16" t="s">
        <v>1603</v>
      </c>
      <c r="R22" s="16" t="s">
        <v>1607</v>
      </c>
      <c r="S22" s="16" t="s">
        <v>1914</v>
      </c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 t="s">
        <v>2310</v>
      </c>
      <c r="BA22" s="16" t="s">
        <v>2311</v>
      </c>
      <c r="BB22" s="16" t="s">
        <v>2043</v>
      </c>
      <c r="BC22" s="16" t="s">
        <v>2042</v>
      </c>
      <c r="BD22" s="16" t="s">
        <v>1973</v>
      </c>
      <c r="BE22" s="16" t="s">
        <v>2312</v>
      </c>
      <c r="BF22" s="16" t="s">
        <v>2313</v>
      </c>
      <c r="BG22" s="16" t="s">
        <v>2314</v>
      </c>
      <c r="BH22" s="16" t="s">
        <v>2041</v>
      </c>
      <c r="BI22" s="16" t="s">
        <v>2315</v>
      </c>
      <c r="BJ22" s="16" t="s">
        <v>2316</v>
      </c>
      <c r="BK22" s="16" t="s">
        <v>2314</v>
      </c>
      <c r="BL22" s="16" t="s">
        <v>2317</v>
      </c>
      <c r="BM22" s="16" t="s">
        <v>2318</v>
      </c>
      <c r="BN22" s="16" t="s">
        <v>2319</v>
      </c>
      <c r="BO22" s="16" t="s">
        <v>2320</v>
      </c>
      <c r="BP22" s="16" t="s">
        <v>2037</v>
      </c>
      <c r="BQ22" s="16" t="s">
        <v>2321</v>
      </c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 t="s">
        <v>2308</v>
      </c>
      <c r="CY22" s="16" t="s">
        <v>2322</v>
      </c>
      <c r="CZ22" s="16" t="s">
        <v>2323</v>
      </c>
      <c r="DA22" s="16" t="s">
        <v>2324</v>
      </c>
      <c r="DB22" s="16" t="s">
        <v>2325</v>
      </c>
      <c r="DC22" s="16" t="s">
        <v>2326</v>
      </c>
      <c r="DD22" s="16" t="s">
        <v>2327</v>
      </c>
      <c r="DE22" s="16" t="s">
        <v>2202</v>
      </c>
      <c r="DF22" s="16" t="s">
        <v>2328</v>
      </c>
      <c r="DG22" s="16" t="s">
        <v>2329</v>
      </c>
      <c r="DH22" s="16" t="s">
        <v>2330</v>
      </c>
      <c r="DI22" s="16" t="s">
        <v>2331</v>
      </c>
      <c r="DJ22" s="16" t="s">
        <v>2332</v>
      </c>
      <c r="DK22" s="16" t="s">
        <v>2333</v>
      </c>
      <c r="DL22" s="16" t="s">
        <v>2334</v>
      </c>
      <c r="DM22" s="16" t="s">
        <v>2335</v>
      </c>
      <c r="DN22" s="16" t="s">
        <v>2336</v>
      </c>
      <c r="DO22" s="16" t="s">
        <v>2337</v>
      </c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</row>
    <row r="23" customFormat="false" ht="15.75" hidden="false" customHeight="true" outlineLevel="0" collapsed="false">
      <c r="A23" s="95" t="s">
        <v>163</v>
      </c>
      <c r="B23" s="72" t="s">
        <v>1604</v>
      </c>
      <c r="C23" s="72" t="s">
        <v>1603</v>
      </c>
      <c r="D23" s="72" t="s">
        <v>1604</v>
      </c>
      <c r="E23" s="16" t="s">
        <v>1604</v>
      </c>
      <c r="F23" s="16" t="s">
        <v>1604</v>
      </c>
      <c r="G23" s="16" t="s">
        <v>1604</v>
      </c>
      <c r="H23" s="16" t="s">
        <v>1603</v>
      </c>
      <c r="I23" s="16" t="s">
        <v>1593</v>
      </c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 t="s">
        <v>1969</v>
      </c>
      <c r="BA23" s="16" t="s">
        <v>2318</v>
      </c>
      <c r="BB23" s="16" t="s">
        <v>2317</v>
      </c>
      <c r="BC23" s="16" t="s">
        <v>2314</v>
      </c>
      <c r="BD23" s="16" t="s">
        <v>2041</v>
      </c>
      <c r="BE23" s="16" t="s">
        <v>2315</v>
      </c>
      <c r="BF23" s="16" t="s">
        <v>2316</v>
      </c>
      <c r="BG23" s="16" t="s">
        <v>2338</v>
      </c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 t="s">
        <v>2339</v>
      </c>
      <c r="CY23" s="16" t="s">
        <v>2340</v>
      </c>
      <c r="CZ23" s="16" t="s">
        <v>1980</v>
      </c>
      <c r="DA23" s="16" t="s">
        <v>2341</v>
      </c>
      <c r="DB23" s="16" t="s">
        <v>2342</v>
      </c>
      <c r="DC23" s="16" t="s">
        <v>2343</v>
      </c>
      <c r="DD23" s="16" t="s">
        <v>2344</v>
      </c>
      <c r="DE23" s="16" t="s">
        <v>2345</v>
      </c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</row>
    <row r="24" customFormat="false" ht="15.75" hidden="false" customHeight="true" outlineLevel="0" collapsed="false">
      <c r="A24" s="95" t="s">
        <v>168</v>
      </c>
      <c r="B24" s="72"/>
      <c r="C24" s="72"/>
      <c r="D24" s="72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</row>
    <row r="25" customFormat="false" ht="15.75" hidden="false" customHeight="true" outlineLevel="0" collapsed="false">
      <c r="A25" s="95" t="s">
        <v>171</v>
      </c>
      <c r="B25" s="72"/>
      <c r="C25" s="72"/>
      <c r="D25" s="72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</row>
    <row r="26" customFormat="false" ht="15.75" hidden="false" customHeight="true" outlineLevel="0" collapsed="false">
      <c r="A26" s="95" t="s">
        <v>174</v>
      </c>
      <c r="B26" s="72"/>
      <c r="C26" s="72"/>
      <c r="D26" s="72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</row>
    <row r="27" customFormat="false" ht="15.75" hidden="false" customHeight="true" outlineLevel="0" collapsed="false">
      <c r="A27" s="95" t="s">
        <v>177</v>
      </c>
      <c r="B27" s="72"/>
      <c r="C27" s="72"/>
      <c r="D27" s="72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</row>
    <row r="28" customFormat="false" ht="15.75" hidden="false" customHeight="true" outlineLevel="0" collapsed="false">
      <c r="A28" s="95" t="s">
        <v>181</v>
      </c>
      <c r="B28" s="72"/>
      <c r="C28" s="72"/>
      <c r="D28" s="72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</row>
    <row r="29" customFormat="false" ht="15.75" hidden="false" customHeight="true" outlineLevel="0" collapsed="false">
      <c r="A29" s="95" t="s">
        <v>184</v>
      </c>
      <c r="B29" s="72"/>
      <c r="C29" s="72"/>
      <c r="D29" s="72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</row>
    <row r="30" customFormat="false" ht="15.75" hidden="false" customHeight="true" outlineLevel="0" collapsed="false">
      <c r="A30" s="95" t="s">
        <v>187</v>
      </c>
      <c r="B30" s="72"/>
      <c r="C30" s="72"/>
      <c r="D30" s="72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</row>
    <row r="31" customFormat="false" ht="15.75" hidden="false" customHeight="true" outlineLevel="0" collapsed="false">
      <c r="A31" s="95" t="s">
        <v>191</v>
      </c>
      <c r="B31" s="72"/>
      <c r="C31" s="72"/>
      <c r="D31" s="72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</row>
    <row r="32" customFormat="false" ht="15.75" hidden="false" customHeight="true" outlineLevel="0" collapsed="false">
      <c r="A32" s="95" t="s">
        <v>193</v>
      </c>
      <c r="B32" s="72" t="s">
        <v>1593</v>
      </c>
      <c r="C32" s="72" t="s">
        <v>1602</v>
      </c>
      <c r="D32" s="72" t="s">
        <v>1602</v>
      </c>
      <c r="E32" s="16" t="s">
        <v>1611</v>
      </c>
      <c r="F32" s="16" t="s">
        <v>1591</v>
      </c>
      <c r="G32" s="16" t="s">
        <v>1602</v>
      </c>
      <c r="H32" s="16" t="s">
        <v>1602</v>
      </c>
      <c r="I32" s="16" t="s">
        <v>1607</v>
      </c>
      <c r="J32" s="16" t="s">
        <v>1591</v>
      </c>
      <c r="K32" s="16" t="s">
        <v>1593</v>
      </c>
      <c r="L32" s="16" t="s">
        <v>1596</v>
      </c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 t="s">
        <v>2346</v>
      </c>
      <c r="BA32" s="16" t="s">
        <v>2347</v>
      </c>
      <c r="BB32" s="16" t="s">
        <v>2348</v>
      </c>
      <c r="BC32" s="16" t="s">
        <v>2349</v>
      </c>
      <c r="BD32" s="16" t="s">
        <v>2350</v>
      </c>
      <c r="BE32" s="16" t="s">
        <v>2351</v>
      </c>
      <c r="BF32" s="16" t="s">
        <v>2352</v>
      </c>
      <c r="BG32" s="16" t="s">
        <v>2353</v>
      </c>
      <c r="BH32" s="16" t="s">
        <v>2354</v>
      </c>
      <c r="BI32" s="16" t="s">
        <v>2355</v>
      </c>
      <c r="BJ32" s="16" t="s">
        <v>2038</v>
      </c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 t="s">
        <v>2356</v>
      </c>
      <c r="CY32" s="16" t="s">
        <v>2357</v>
      </c>
      <c r="CZ32" s="16" t="s">
        <v>2358</v>
      </c>
      <c r="DA32" s="16" t="s">
        <v>2359</v>
      </c>
      <c r="DB32" s="16" t="s">
        <v>2360</v>
      </c>
      <c r="DC32" s="16" t="s">
        <v>2361</v>
      </c>
      <c r="DD32" s="16" t="s">
        <v>2362</v>
      </c>
      <c r="DE32" s="16" t="s">
        <v>2363</v>
      </c>
      <c r="DF32" s="16" t="s">
        <v>2364</v>
      </c>
      <c r="DG32" s="16" t="s">
        <v>2365</v>
      </c>
      <c r="DH32" s="16" t="s">
        <v>2366</v>
      </c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</row>
    <row r="33" customFormat="false" ht="15.75" hidden="false" customHeight="true" outlineLevel="0" collapsed="false">
      <c r="A33" s="95" t="s">
        <v>195</v>
      </c>
      <c r="B33" s="72" t="s">
        <v>2367</v>
      </c>
      <c r="C33" s="72" t="s">
        <v>1596</v>
      </c>
      <c r="D33" s="72" t="s">
        <v>1601</v>
      </c>
      <c r="E33" s="16" t="s">
        <v>1601</v>
      </c>
      <c r="F33" s="16" t="s">
        <v>1592</v>
      </c>
      <c r="G33" s="16" t="s">
        <v>1601</v>
      </c>
      <c r="H33" s="16" t="s">
        <v>1603</v>
      </c>
      <c r="I33" s="16" t="s">
        <v>1607</v>
      </c>
      <c r="J33" s="16" t="s">
        <v>1594</v>
      </c>
      <c r="K33" s="16" t="s">
        <v>1607</v>
      </c>
      <c r="L33" s="16" t="s">
        <v>1914</v>
      </c>
      <c r="M33" s="16" t="s">
        <v>1591</v>
      </c>
      <c r="N33" s="16" t="s">
        <v>1591</v>
      </c>
      <c r="O33" s="16" t="s">
        <v>1593</v>
      </c>
      <c r="P33" s="16" t="s">
        <v>1611</v>
      </c>
      <c r="Q33" s="16" t="s">
        <v>1591</v>
      </c>
      <c r="R33" s="16" t="s">
        <v>1602</v>
      </c>
      <c r="S33" s="16" t="s">
        <v>1602</v>
      </c>
      <c r="T33" s="16" t="s">
        <v>1602</v>
      </c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 t="s">
        <v>2368</v>
      </c>
      <c r="BA33" s="16" t="s">
        <v>2038</v>
      </c>
      <c r="BB33" s="16" t="s">
        <v>2279</v>
      </c>
      <c r="BC33" s="16" t="s">
        <v>2211</v>
      </c>
      <c r="BD33" s="16" t="s">
        <v>2369</v>
      </c>
      <c r="BE33" s="16" t="s">
        <v>2037</v>
      </c>
      <c r="BF33" s="16" t="s">
        <v>2370</v>
      </c>
      <c r="BG33" s="16" t="s">
        <v>2371</v>
      </c>
      <c r="BH33" s="16" t="s">
        <v>2372</v>
      </c>
      <c r="BI33" s="16" t="s">
        <v>2373</v>
      </c>
      <c r="BJ33" s="16" t="s">
        <v>2374</v>
      </c>
      <c r="BK33" s="16" t="s">
        <v>2353</v>
      </c>
      <c r="BL33" s="16" t="s">
        <v>2354</v>
      </c>
      <c r="BM33" s="16" t="s">
        <v>2355</v>
      </c>
      <c r="BN33" s="16" t="s">
        <v>2348</v>
      </c>
      <c r="BO33" s="16" t="s">
        <v>2349</v>
      </c>
      <c r="BP33" s="16" t="s">
        <v>2350</v>
      </c>
      <c r="BQ33" s="16" t="s">
        <v>2375</v>
      </c>
      <c r="BR33" s="16" t="s">
        <v>2347</v>
      </c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 t="s">
        <v>2376</v>
      </c>
      <c r="CY33" s="16" t="s">
        <v>2377</v>
      </c>
      <c r="CZ33" s="16" t="s">
        <v>2378</v>
      </c>
      <c r="DA33" s="16" t="s">
        <v>2379</v>
      </c>
      <c r="DB33" s="16" t="s">
        <v>2380</v>
      </c>
      <c r="DC33" s="16" t="s">
        <v>2381</v>
      </c>
      <c r="DD33" s="16" t="s">
        <v>2382</v>
      </c>
      <c r="DE33" s="16" t="s">
        <v>2383</v>
      </c>
      <c r="DF33" s="16" t="s">
        <v>2384</v>
      </c>
      <c r="DG33" s="16" t="s">
        <v>2385</v>
      </c>
      <c r="DH33" s="16" t="s">
        <v>2386</v>
      </c>
      <c r="DI33" s="16" t="s">
        <v>2387</v>
      </c>
      <c r="DJ33" s="16" t="s">
        <v>2388</v>
      </c>
      <c r="DK33" s="16" t="s">
        <v>2389</v>
      </c>
      <c r="DL33" s="16" t="s">
        <v>2390</v>
      </c>
      <c r="DM33" s="16" t="s">
        <v>2391</v>
      </c>
      <c r="DN33" s="16" t="s">
        <v>2392</v>
      </c>
      <c r="DO33" s="16" t="s">
        <v>2393</v>
      </c>
      <c r="DP33" s="16" t="s">
        <v>2394</v>
      </c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</row>
    <row r="34" customFormat="false" ht="15.75" hidden="false" customHeight="true" outlineLevel="0" collapsed="false">
      <c r="A34" s="95" t="s">
        <v>197</v>
      </c>
      <c r="B34" s="72"/>
      <c r="C34" s="72"/>
      <c r="D34" s="72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</row>
    <row r="35" customFormat="false" ht="15.75" hidden="false" customHeight="true" outlineLevel="0" collapsed="false">
      <c r="A35" s="95" t="s">
        <v>201</v>
      </c>
      <c r="B35" s="72"/>
      <c r="C35" s="72"/>
      <c r="D35" s="72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</row>
    <row r="36" customFormat="false" ht="15.75" hidden="false" customHeight="true" outlineLevel="0" collapsed="false">
      <c r="A36" s="95" t="s">
        <v>204</v>
      </c>
      <c r="B36" s="72"/>
      <c r="C36" s="72"/>
      <c r="D36" s="72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</row>
    <row r="37" customFormat="false" ht="15.75" hidden="false" customHeight="true" outlineLevel="0" collapsed="false">
      <c r="A37" s="95" t="s">
        <v>207</v>
      </c>
      <c r="B37" s="72"/>
      <c r="C37" s="72"/>
      <c r="D37" s="72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</row>
    <row r="38" customFormat="false" ht="15.75" hidden="false" customHeight="true" outlineLevel="0" collapsed="false">
      <c r="A38" s="95" t="s">
        <v>209</v>
      </c>
      <c r="B38" s="72"/>
      <c r="C38" s="72"/>
      <c r="D38" s="72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</row>
    <row r="39" customFormat="false" ht="15.75" hidden="false" customHeight="true" outlineLevel="0" collapsed="false">
      <c r="A39" s="95" t="s">
        <v>213</v>
      </c>
      <c r="B39" s="72"/>
      <c r="C39" s="72"/>
      <c r="D39" s="72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</row>
    <row r="40" customFormat="false" ht="15.75" hidden="false" customHeight="true" outlineLevel="0" collapsed="false">
      <c r="A40" s="95" t="s">
        <v>217</v>
      </c>
      <c r="B40" s="72"/>
      <c r="C40" s="72"/>
      <c r="D40" s="72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</row>
    <row r="41" customFormat="false" ht="15.75" hidden="false" customHeight="true" outlineLevel="0" collapsed="false">
      <c r="A41" s="95" t="s">
        <v>219</v>
      </c>
      <c r="B41" s="72"/>
      <c r="C41" s="72"/>
      <c r="D41" s="72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</row>
    <row r="42" customFormat="false" ht="15.75" hidden="false" customHeight="true" outlineLevel="0" collapsed="false">
      <c r="A42" s="95" t="s">
        <v>221</v>
      </c>
      <c r="B42" s="72" t="s">
        <v>1592</v>
      </c>
      <c r="C42" s="72" t="s">
        <v>1587</v>
      </c>
      <c r="D42" s="72" t="s">
        <v>1592</v>
      </c>
      <c r="E42" s="16" t="s">
        <v>1587</v>
      </c>
      <c r="F42" s="16" t="s">
        <v>1588</v>
      </c>
      <c r="G42" s="16" t="s">
        <v>1593</v>
      </c>
      <c r="H42" s="16" t="s">
        <v>1592</v>
      </c>
      <c r="I42" s="16" t="s">
        <v>1592</v>
      </c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 t="s">
        <v>2395</v>
      </c>
      <c r="BA42" s="16" t="s">
        <v>2396</v>
      </c>
      <c r="BB42" s="16" t="s">
        <v>2397</v>
      </c>
      <c r="BC42" s="16" t="s">
        <v>2398</v>
      </c>
      <c r="BD42" s="16" t="s">
        <v>2399</v>
      </c>
      <c r="BE42" s="16" t="s">
        <v>2338</v>
      </c>
      <c r="BF42" s="16" t="s">
        <v>2400</v>
      </c>
      <c r="BG42" s="16" t="s">
        <v>2401</v>
      </c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 t="s">
        <v>2402</v>
      </c>
      <c r="CY42" s="16" t="s">
        <v>2403</v>
      </c>
      <c r="CZ42" s="16" t="s">
        <v>2404</v>
      </c>
      <c r="DA42" s="16" t="s">
        <v>2405</v>
      </c>
      <c r="DB42" s="16" t="s">
        <v>2406</v>
      </c>
      <c r="DC42" s="16" t="s">
        <v>2407</v>
      </c>
      <c r="DD42" s="16" t="s">
        <v>2408</v>
      </c>
      <c r="DE42" s="16" t="s">
        <v>2409</v>
      </c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</row>
    <row r="43" customFormat="false" ht="15.75" hidden="false" customHeight="true" outlineLevel="0" collapsed="false">
      <c r="A43" s="95" t="s">
        <v>223</v>
      </c>
      <c r="B43" s="72" t="s">
        <v>2410</v>
      </c>
      <c r="C43" s="72" t="s">
        <v>1587</v>
      </c>
      <c r="D43" s="72" t="s">
        <v>1700</v>
      </c>
      <c r="E43" s="16" t="s">
        <v>1601</v>
      </c>
      <c r="F43" s="16" t="s">
        <v>2411</v>
      </c>
      <c r="G43" s="16" t="s">
        <v>1592</v>
      </c>
      <c r="H43" s="16" t="s">
        <v>1587</v>
      </c>
      <c r="I43" s="16" t="s">
        <v>1587</v>
      </c>
      <c r="J43" s="16" t="s">
        <v>1592</v>
      </c>
      <c r="K43" s="16" t="s">
        <v>1587</v>
      </c>
      <c r="L43" s="16" t="s">
        <v>1602</v>
      </c>
      <c r="M43" s="16" t="s">
        <v>1592</v>
      </c>
      <c r="N43" s="16" t="s">
        <v>1592</v>
      </c>
      <c r="O43" s="16" t="s">
        <v>1594</v>
      </c>
      <c r="P43" s="16" t="s">
        <v>1598</v>
      </c>
      <c r="Q43" s="16" t="s">
        <v>1914</v>
      </c>
      <c r="R43" s="16" t="s">
        <v>1914</v>
      </c>
      <c r="S43" s="16" t="s">
        <v>1595</v>
      </c>
      <c r="T43" s="16" t="s">
        <v>1914</v>
      </c>
      <c r="U43" s="16" t="s">
        <v>1914</v>
      </c>
      <c r="V43" s="16" t="s">
        <v>1592</v>
      </c>
      <c r="W43" s="16" t="s">
        <v>1914</v>
      </c>
      <c r="X43" s="16" t="s">
        <v>1587</v>
      </c>
      <c r="Y43" s="16" t="s">
        <v>1592</v>
      </c>
      <c r="Z43" s="16" t="s">
        <v>1587</v>
      </c>
      <c r="AA43" s="16" t="s">
        <v>1595</v>
      </c>
      <c r="AB43" s="16" t="s">
        <v>1592</v>
      </c>
      <c r="AC43" s="16" t="s">
        <v>1592</v>
      </c>
      <c r="AD43" s="16" t="s">
        <v>1586</v>
      </c>
      <c r="AE43" s="16" t="s">
        <v>1914</v>
      </c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 t="s">
        <v>2412</v>
      </c>
      <c r="BA43" s="16" t="s">
        <v>2413</v>
      </c>
      <c r="BB43" s="16" t="s">
        <v>2414</v>
      </c>
      <c r="BC43" s="16" t="s">
        <v>2159</v>
      </c>
      <c r="BD43" s="16" t="s">
        <v>2068</v>
      </c>
      <c r="BE43" s="16" t="s">
        <v>2395</v>
      </c>
      <c r="BF43" s="16" t="s">
        <v>2415</v>
      </c>
      <c r="BG43" s="16" t="s">
        <v>2396</v>
      </c>
      <c r="BH43" s="16" t="s">
        <v>2397</v>
      </c>
      <c r="BI43" s="16" t="s">
        <v>2398</v>
      </c>
      <c r="BJ43" s="16" t="s">
        <v>2416</v>
      </c>
      <c r="BK43" s="16" t="s">
        <v>2400</v>
      </c>
      <c r="BL43" s="16" t="s">
        <v>2401</v>
      </c>
      <c r="BM43" s="16" t="s">
        <v>2417</v>
      </c>
      <c r="BN43" s="16" t="s">
        <v>2418</v>
      </c>
      <c r="BO43" s="16" t="s">
        <v>2038</v>
      </c>
      <c r="BP43" s="16" t="s">
        <v>2419</v>
      </c>
      <c r="BQ43" s="16" t="s">
        <v>2420</v>
      </c>
      <c r="BR43" s="16" t="s">
        <v>2421</v>
      </c>
      <c r="BS43" s="16" t="s">
        <v>2422</v>
      </c>
      <c r="BT43" s="16" t="s">
        <v>2423</v>
      </c>
      <c r="BU43" s="16" t="s">
        <v>2424</v>
      </c>
      <c r="BV43" s="16" t="s">
        <v>2424</v>
      </c>
      <c r="BW43" s="16" t="s">
        <v>2074</v>
      </c>
      <c r="BX43" s="16" t="s">
        <v>2274</v>
      </c>
      <c r="BY43" s="16" t="s">
        <v>2425</v>
      </c>
      <c r="BZ43" s="16" t="s">
        <v>2426</v>
      </c>
      <c r="CA43" s="16" t="s">
        <v>2427</v>
      </c>
      <c r="CB43" s="16" t="s">
        <v>2040</v>
      </c>
      <c r="CC43" s="16" t="s">
        <v>2428</v>
      </c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 t="s">
        <v>2429</v>
      </c>
      <c r="CY43" s="16" t="s">
        <v>2430</v>
      </c>
      <c r="CZ43" s="16" t="s">
        <v>2431</v>
      </c>
      <c r="DA43" s="16" t="s">
        <v>2432</v>
      </c>
      <c r="DB43" s="16" t="s">
        <v>2251</v>
      </c>
      <c r="DC43" s="16" t="s">
        <v>2433</v>
      </c>
      <c r="DD43" s="16" t="s">
        <v>2434</v>
      </c>
      <c r="DE43" s="16" t="s">
        <v>2435</v>
      </c>
      <c r="DF43" s="16" t="s">
        <v>2436</v>
      </c>
      <c r="DG43" s="16" t="s">
        <v>2437</v>
      </c>
      <c r="DH43" s="16" t="s">
        <v>2438</v>
      </c>
      <c r="DI43" s="16" t="s">
        <v>2439</v>
      </c>
      <c r="DJ43" s="16" t="s">
        <v>2440</v>
      </c>
      <c r="DK43" s="16" t="s">
        <v>2441</v>
      </c>
      <c r="DL43" s="16" t="s">
        <v>2078</v>
      </c>
      <c r="DM43" s="16" t="s">
        <v>2442</v>
      </c>
      <c r="DN43" s="16" t="s">
        <v>2443</v>
      </c>
      <c r="DO43" s="16" t="s">
        <v>2444</v>
      </c>
      <c r="DP43" s="16" t="s">
        <v>2445</v>
      </c>
      <c r="DQ43" s="16" t="s">
        <v>2446</v>
      </c>
      <c r="DR43" s="16" t="s">
        <v>2016</v>
      </c>
      <c r="DS43" s="16" t="s">
        <v>2447</v>
      </c>
      <c r="DT43" s="16" t="s">
        <v>2448</v>
      </c>
      <c r="DU43" s="16" t="s">
        <v>2449</v>
      </c>
      <c r="DV43" s="16" t="s">
        <v>2450</v>
      </c>
      <c r="DW43" s="16" t="s">
        <v>2451</v>
      </c>
      <c r="DX43" s="16" t="s">
        <v>2452</v>
      </c>
      <c r="DY43" s="16" t="s">
        <v>2453</v>
      </c>
      <c r="DZ43" s="16" t="s">
        <v>2454</v>
      </c>
      <c r="EA43" s="16" t="s">
        <v>2455</v>
      </c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</row>
    <row r="44" customFormat="false" ht="15.75" hidden="false" customHeight="true" outlineLevel="0" collapsed="false">
      <c r="A44" s="95" t="s">
        <v>226</v>
      </c>
      <c r="B44" s="72"/>
      <c r="C44" s="72"/>
      <c r="D44" s="72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</row>
    <row r="45" customFormat="false" ht="15.75" hidden="false" customHeight="true" outlineLevel="0" collapsed="false">
      <c r="A45" s="95" t="s">
        <v>229</v>
      </c>
      <c r="B45" s="72" t="s">
        <v>1601</v>
      </c>
      <c r="C45" s="72" t="s">
        <v>1587</v>
      </c>
      <c r="D45" s="72" t="s">
        <v>1592</v>
      </c>
      <c r="E45" s="16" t="s">
        <v>1601</v>
      </c>
      <c r="F45" s="16" t="s">
        <v>1586</v>
      </c>
      <c r="G45" s="16" t="s">
        <v>1700</v>
      </c>
      <c r="H45" s="16" t="s">
        <v>1588</v>
      </c>
      <c r="I45" s="16" t="s">
        <v>1586</v>
      </c>
      <c r="J45" s="16" t="s">
        <v>1586</v>
      </c>
      <c r="K45" s="16" t="s">
        <v>1597</v>
      </c>
      <c r="L45" s="16" t="s">
        <v>1611</v>
      </c>
      <c r="M45" s="16" t="s">
        <v>1586</v>
      </c>
      <c r="N45" s="16" t="s">
        <v>1600</v>
      </c>
      <c r="O45" s="16" t="s">
        <v>1600</v>
      </c>
      <c r="P45" s="16" t="s">
        <v>1914</v>
      </c>
      <c r="Q45" s="16" t="s">
        <v>1601</v>
      </c>
      <c r="R45" s="16" t="s">
        <v>1593</v>
      </c>
      <c r="S45" s="16" t="s">
        <v>1601</v>
      </c>
      <c r="T45" s="16" t="s">
        <v>1591</v>
      </c>
      <c r="U45" s="16" t="s">
        <v>1594</v>
      </c>
      <c r="V45" s="16" t="s">
        <v>1594</v>
      </c>
      <c r="W45" s="16" t="s">
        <v>1594</v>
      </c>
      <c r="X45" s="16" t="s">
        <v>1601</v>
      </c>
      <c r="Y45" s="16" t="s">
        <v>1591</v>
      </c>
      <c r="Z45" s="16" t="s">
        <v>1914</v>
      </c>
      <c r="AA45" s="16" t="s">
        <v>1586</v>
      </c>
      <c r="AB45" s="16" t="s">
        <v>1594</v>
      </c>
      <c r="AC45" s="16" t="s">
        <v>1591</v>
      </c>
      <c r="AD45" s="16" t="s">
        <v>1602</v>
      </c>
      <c r="AE45" s="16" t="s">
        <v>1914</v>
      </c>
      <c r="AF45" s="16" t="s">
        <v>1914</v>
      </c>
      <c r="AG45" s="16" t="s">
        <v>1914</v>
      </c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 t="s">
        <v>2456</v>
      </c>
      <c r="BA45" s="16" t="s">
        <v>2297</v>
      </c>
      <c r="BB45" s="16" t="s">
        <v>2003</v>
      </c>
      <c r="BC45" s="16" t="s">
        <v>2457</v>
      </c>
      <c r="BD45" s="16" t="s">
        <v>2271</v>
      </c>
      <c r="BE45" s="16" t="s">
        <v>2458</v>
      </c>
      <c r="BF45" s="16" t="s">
        <v>2459</v>
      </c>
      <c r="BG45" s="16" t="s">
        <v>2460</v>
      </c>
      <c r="BH45" s="16" t="s">
        <v>2275</v>
      </c>
      <c r="BI45" s="16" t="s">
        <v>2114</v>
      </c>
      <c r="BJ45" s="16" t="s">
        <v>2461</v>
      </c>
      <c r="BK45" s="16" t="s">
        <v>2462</v>
      </c>
      <c r="BL45" s="16" t="s">
        <v>2463</v>
      </c>
      <c r="BM45" s="16" t="s">
        <v>2072</v>
      </c>
      <c r="BN45" s="16" t="s">
        <v>2223</v>
      </c>
      <c r="BO45" s="16" t="s">
        <v>2464</v>
      </c>
      <c r="BP45" s="16" t="s">
        <v>2465</v>
      </c>
      <c r="BQ45" s="16" t="s">
        <v>2466</v>
      </c>
      <c r="BR45" s="16" t="s">
        <v>2467</v>
      </c>
      <c r="BS45" s="16" t="s">
        <v>2468</v>
      </c>
      <c r="BT45" s="16" t="s">
        <v>2469</v>
      </c>
      <c r="BU45" s="16" t="s">
        <v>2470</v>
      </c>
      <c r="BV45" s="16" t="s">
        <v>2349</v>
      </c>
      <c r="BW45" s="16" t="s">
        <v>2021</v>
      </c>
      <c r="BX45" s="16" t="s">
        <v>2471</v>
      </c>
      <c r="BY45" s="16" t="s">
        <v>2472</v>
      </c>
      <c r="BZ45" s="16" t="s">
        <v>2473</v>
      </c>
      <c r="CA45" s="16" t="s">
        <v>2474</v>
      </c>
      <c r="CB45" s="16" t="s">
        <v>2475</v>
      </c>
      <c r="CC45" s="16" t="s">
        <v>2401</v>
      </c>
      <c r="CD45" s="16" t="s">
        <v>2370</v>
      </c>
      <c r="CE45" s="16" t="s">
        <v>2476</v>
      </c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 t="s">
        <v>2477</v>
      </c>
      <c r="CY45" s="16" t="s">
        <v>2478</v>
      </c>
      <c r="CZ45" s="16" t="s">
        <v>2479</v>
      </c>
      <c r="DA45" s="16" t="s">
        <v>2480</v>
      </c>
      <c r="DB45" s="16" t="s">
        <v>2481</v>
      </c>
      <c r="DC45" s="16" t="s">
        <v>2482</v>
      </c>
      <c r="DD45" s="16" t="s">
        <v>2483</v>
      </c>
      <c r="DE45" s="16" t="s">
        <v>2484</v>
      </c>
      <c r="DF45" s="16" t="s">
        <v>2149</v>
      </c>
      <c r="DG45" s="16" t="s">
        <v>2485</v>
      </c>
      <c r="DH45" s="16" t="s">
        <v>2486</v>
      </c>
      <c r="DI45" s="16" t="s">
        <v>2487</v>
      </c>
      <c r="DJ45" s="16" t="s">
        <v>2488</v>
      </c>
      <c r="DK45" s="16" t="s">
        <v>2489</v>
      </c>
      <c r="DL45" s="16" t="s">
        <v>2490</v>
      </c>
      <c r="DM45" s="16" t="s">
        <v>2491</v>
      </c>
      <c r="DN45" s="16" t="s">
        <v>2492</v>
      </c>
      <c r="DO45" s="16" t="s">
        <v>2493</v>
      </c>
      <c r="DP45" s="16" t="s">
        <v>2494</v>
      </c>
      <c r="DQ45" s="16" t="s">
        <v>2495</v>
      </c>
      <c r="DR45" s="16" t="s">
        <v>2345</v>
      </c>
      <c r="DS45" s="16" t="s">
        <v>2496</v>
      </c>
      <c r="DT45" s="16" t="s">
        <v>2497</v>
      </c>
      <c r="DU45" s="16" t="s">
        <v>2498</v>
      </c>
      <c r="DV45" s="16" t="s">
        <v>2499</v>
      </c>
      <c r="DW45" s="16" t="s">
        <v>2500</v>
      </c>
      <c r="DX45" s="16" t="s">
        <v>2501</v>
      </c>
      <c r="DY45" s="16" t="s">
        <v>2502</v>
      </c>
      <c r="DZ45" s="16" t="s">
        <v>2503</v>
      </c>
      <c r="EA45" s="16" t="s">
        <v>2504</v>
      </c>
      <c r="EB45" s="16" t="s">
        <v>2505</v>
      </c>
      <c r="EC45" s="16" t="s">
        <v>2506</v>
      </c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</row>
    <row r="46" customFormat="false" ht="12.75" hidden="false" customHeight="false" outlineLevel="0" collapsed="false">
      <c r="A46" s="95" t="s">
        <v>232</v>
      </c>
      <c r="B46" s="72"/>
      <c r="C46" s="72"/>
      <c r="D46" s="72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</row>
    <row r="47" customFormat="false" ht="12.75" hidden="false" customHeight="false" outlineLevel="0" collapsed="false">
      <c r="A47" s="95" t="s">
        <v>236</v>
      </c>
      <c r="B47" s="72"/>
      <c r="C47" s="72"/>
      <c r="D47" s="72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</row>
    <row r="48" customFormat="false" ht="12.75" hidden="false" customHeight="false" outlineLevel="0" collapsed="false">
      <c r="A48" s="95" t="s">
        <v>239</v>
      </c>
      <c r="B48" s="72"/>
      <c r="C48" s="72"/>
      <c r="D48" s="72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</row>
    <row r="49" customFormat="false" ht="12.75" hidden="false" customHeight="false" outlineLevel="0" collapsed="false">
      <c r="A49" s="95" t="s">
        <v>244</v>
      </c>
      <c r="B49" s="72"/>
      <c r="C49" s="72"/>
      <c r="D49" s="72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</row>
    <row r="50" customFormat="false" ht="12.75" hidden="false" customHeight="false" outlineLevel="0" collapsed="false">
      <c r="A50" s="95" t="s">
        <v>249</v>
      </c>
      <c r="B50" s="72"/>
      <c r="C50" s="72"/>
      <c r="D50" s="72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</row>
    <row r="51" customFormat="false" ht="12.75" hidden="false" customHeight="false" outlineLevel="0" collapsed="false">
      <c r="A51" s="95" t="s">
        <v>251</v>
      </c>
      <c r="B51" s="72"/>
      <c r="C51" s="72"/>
      <c r="D51" s="72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</row>
    <row r="52" customFormat="false" ht="12.75" hidden="false" customHeight="false" outlineLevel="0" collapsed="false">
      <c r="A52" s="95" t="s">
        <v>253</v>
      </c>
      <c r="B52" s="72" t="s">
        <v>1587</v>
      </c>
      <c r="C52" s="72" t="s">
        <v>1610</v>
      </c>
      <c r="D52" s="72" t="s">
        <v>1607</v>
      </c>
      <c r="E52" s="16" t="s">
        <v>1610</v>
      </c>
      <c r="F52" s="16" t="s">
        <v>1610</v>
      </c>
      <c r="G52" s="16" t="s">
        <v>1610</v>
      </c>
      <c r="H52" s="16" t="s">
        <v>1605</v>
      </c>
      <c r="I52" s="16" t="s">
        <v>1609</v>
      </c>
      <c r="J52" s="16" t="s">
        <v>1596</v>
      </c>
      <c r="K52" s="16" t="s">
        <v>1603</v>
      </c>
      <c r="L52" s="16" t="s">
        <v>1605</v>
      </c>
      <c r="M52" s="16" t="s">
        <v>1607</v>
      </c>
      <c r="N52" s="16" t="s">
        <v>1607</v>
      </c>
      <c r="O52" s="16" t="s">
        <v>1607</v>
      </c>
      <c r="P52" s="16" t="s">
        <v>1605</v>
      </c>
      <c r="Q52" s="16" t="s">
        <v>1607</v>
      </c>
      <c r="R52" s="16" t="s">
        <v>1601</v>
      </c>
      <c r="S52" s="16" t="s">
        <v>1611</v>
      </c>
      <c r="T52" s="16" t="s">
        <v>1609</v>
      </c>
      <c r="U52" s="16" t="s">
        <v>1592</v>
      </c>
      <c r="V52" s="16" t="s">
        <v>1603</v>
      </c>
      <c r="W52" s="16" t="s">
        <v>1607</v>
      </c>
      <c r="X52" s="16" t="s">
        <v>1608</v>
      </c>
      <c r="Y52" s="16" t="s">
        <v>1586</v>
      </c>
      <c r="Z52" s="16" t="s">
        <v>1607</v>
      </c>
      <c r="AA52" s="16" t="s">
        <v>1602</v>
      </c>
      <c r="AB52" s="16" t="s">
        <v>1591</v>
      </c>
      <c r="AC52" s="16" t="s">
        <v>1609</v>
      </c>
      <c r="AD52" s="16" t="s">
        <v>1593</v>
      </c>
      <c r="AE52" s="16" t="s">
        <v>1609</v>
      </c>
      <c r="AF52" s="16" t="s">
        <v>1611</v>
      </c>
      <c r="AG52" s="16" t="s">
        <v>1594</v>
      </c>
      <c r="AH52" s="16" t="s">
        <v>1609</v>
      </c>
      <c r="AI52" s="16" t="s">
        <v>1611</v>
      </c>
      <c r="AJ52" s="16" t="s">
        <v>1607</v>
      </c>
      <c r="AK52" s="16" t="s">
        <v>1609</v>
      </c>
      <c r="AL52" s="16" t="s">
        <v>1602</v>
      </c>
      <c r="AM52" s="16" t="s">
        <v>1605</v>
      </c>
      <c r="AN52" s="16" t="s">
        <v>1726</v>
      </c>
      <c r="AO52" s="16" t="s">
        <v>1609</v>
      </c>
      <c r="AP52" s="16" t="s">
        <v>1609</v>
      </c>
      <c r="AQ52" s="16"/>
      <c r="AR52" s="16"/>
      <c r="AS52" s="16"/>
      <c r="AT52" s="16"/>
      <c r="AU52" s="16"/>
      <c r="AV52" s="16"/>
      <c r="AW52" s="16"/>
      <c r="AX52" s="16"/>
      <c r="AY52" s="16"/>
      <c r="AZ52" s="16" t="s">
        <v>1921</v>
      </c>
      <c r="BA52" s="16" t="s">
        <v>2507</v>
      </c>
      <c r="BB52" s="16" t="s">
        <v>2240</v>
      </c>
      <c r="BC52" s="16" t="s">
        <v>1939</v>
      </c>
      <c r="BD52" s="16" t="s">
        <v>2508</v>
      </c>
      <c r="BE52" s="16" t="s">
        <v>2509</v>
      </c>
      <c r="BF52" s="16" t="s">
        <v>2160</v>
      </c>
      <c r="BG52" s="16" t="s">
        <v>2415</v>
      </c>
      <c r="BH52" s="16" t="s">
        <v>2510</v>
      </c>
      <c r="BI52" s="16" t="s">
        <v>2160</v>
      </c>
      <c r="BJ52" s="16" t="s">
        <v>2511</v>
      </c>
      <c r="BK52" s="16" t="s">
        <v>2119</v>
      </c>
      <c r="BL52" s="16" t="s">
        <v>2512</v>
      </c>
      <c r="BM52" s="16" t="s">
        <v>2513</v>
      </c>
      <c r="BN52" s="16" t="s">
        <v>2226</v>
      </c>
      <c r="BO52" s="16" t="s">
        <v>2155</v>
      </c>
      <c r="BP52" s="16" t="s">
        <v>2514</v>
      </c>
      <c r="BQ52" s="16" t="s">
        <v>2515</v>
      </c>
      <c r="BR52" s="16" t="s">
        <v>2369</v>
      </c>
      <c r="BS52" s="16" t="s">
        <v>2369</v>
      </c>
      <c r="BT52" s="16" t="s">
        <v>2370</v>
      </c>
      <c r="BU52" s="16" t="s">
        <v>2371</v>
      </c>
      <c r="BV52" s="16" t="s">
        <v>2516</v>
      </c>
      <c r="BW52" s="16" t="s">
        <v>2314</v>
      </c>
      <c r="BX52" s="16" t="s">
        <v>2319</v>
      </c>
      <c r="BY52" s="16" t="s">
        <v>2517</v>
      </c>
      <c r="BZ52" s="16" t="s">
        <v>2518</v>
      </c>
      <c r="CA52" s="16" t="s">
        <v>2519</v>
      </c>
      <c r="CB52" s="16" t="s">
        <v>2520</v>
      </c>
      <c r="CC52" s="16" t="s">
        <v>2521</v>
      </c>
      <c r="CD52" s="16" t="s">
        <v>2063</v>
      </c>
      <c r="CE52" s="16" t="s">
        <v>2522</v>
      </c>
      <c r="CF52" s="16" t="s">
        <v>2523</v>
      </c>
      <c r="CG52" s="16" t="s">
        <v>2524</v>
      </c>
      <c r="CH52" s="16" t="s">
        <v>2521</v>
      </c>
      <c r="CI52" s="16" t="s">
        <v>2312</v>
      </c>
      <c r="CJ52" s="16" t="s">
        <v>2415</v>
      </c>
      <c r="CK52" s="16" t="s">
        <v>2525</v>
      </c>
      <c r="CL52" s="16" t="s">
        <v>2526</v>
      </c>
      <c r="CM52" s="17" t="n">
        <v>4.5</v>
      </c>
      <c r="CN52" s="16" t="s">
        <v>2527</v>
      </c>
      <c r="CO52" s="16"/>
      <c r="CP52" s="16"/>
      <c r="CQ52" s="16"/>
      <c r="CR52" s="16"/>
      <c r="CS52" s="16"/>
      <c r="CT52" s="16"/>
      <c r="CU52" s="16"/>
      <c r="CV52" s="16"/>
      <c r="CW52" s="16"/>
      <c r="CX52" s="16" t="s">
        <v>2528</v>
      </c>
      <c r="CY52" s="16" t="s">
        <v>2529</v>
      </c>
      <c r="CZ52" s="16" t="s">
        <v>2530</v>
      </c>
      <c r="DA52" s="16" t="s">
        <v>2531</v>
      </c>
      <c r="DB52" s="16" t="s">
        <v>2532</v>
      </c>
      <c r="DC52" s="16" t="s">
        <v>2533</v>
      </c>
      <c r="DD52" s="16" t="s">
        <v>2534</v>
      </c>
      <c r="DE52" s="16" t="s">
        <v>2535</v>
      </c>
      <c r="DF52" s="16" t="s">
        <v>2536</v>
      </c>
      <c r="DG52" s="16" t="s">
        <v>2537</v>
      </c>
      <c r="DH52" s="16" t="s">
        <v>2538</v>
      </c>
      <c r="DI52" s="16" t="s">
        <v>2539</v>
      </c>
      <c r="DJ52" s="16" t="s">
        <v>2540</v>
      </c>
      <c r="DK52" s="16" t="s">
        <v>2541</v>
      </c>
      <c r="DL52" s="16" t="s">
        <v>2542</v>
      </c>
      <c r="DM52" s="16" t="s">
        <v>2543</v>
      </c>
      <c r="DN52" s="16" t="s">
        <v>2544</v>
      </c>
      <c r="DO52" s="16" t="s">
        <v>2545</v>
      </c>
      <c r="DP52" s="16" t="s">
        <v>2161</v>
      </c>
      <c r="DQ52" s="16" t="s">
        <v>2546</v>
      </c>
      <c r="DR52" s="16" t="s">
        <v>2547</v>
      </c>
      <c r="DS52" s="16" t="s">
        <v>2548</v>
      </c>
      <c r="DT52" s="16" t="s">
        <v>2033</v>
      </c>
      <c r="DU52" s="16" t="s">
        <v>1964</v>
      </c>
      <c r="DV52" s="16" t="s">
        <v>2549</v>
      </c>
      <c r="DW52" s="16" t="s">
        <v>2550</v>
      </c>
      <c r="DX52" s="16" t="s">
        <v>2551</v>
      </c>
      <c r="DY52" s="16" t="s">
        <v>2552</v>
      </c>
      <c r="DZ52" s="16" t="s">
        <v>2553</v>
      </c>
      <c r="EA52" s="16" t="s">
        <v>2554</v>
      </c>
      <c r="EB52" s="16" t="s">
        <v>2555</v>
      </c>
      <c r="EC52" s="16" t="s">
        <v>2556</v>
      </c>
      <c r="ED52" s="16" t="s">
        <v>2557</v>
      </c>
      <c r="EE52" s="16" t="s">
        <v>2558</v>
      </c>
      <c r="EF52" s="16" t="s">
        <v>2559</v>
      </c>
      <c r="EG52" s="16" t="s">
        <v>2560</v>
      </c>
      <c r="EH52" s="16" t="s">
        <v>2561</v>
      </c>
      <c r="EI52" s="16" t="s">
        <v>2562</v>
      </c>
      <c r="EJ52" s="16" t="s">
        <v>2563</v>
      </c>
      <c r="EK52" s="16" t="s">
        <v>2564</v>
      </c>
      <c r="EL52" s="16" t="s">
        <v>2251</v>
      </c>
      <c r="EM52" s="16"/>
      <c r="EN52" s="16"/>
      <c r="EO52" s="16"/>
      <c r="EP52" s="16"/>
      <c r="EQ52" s="16"/>
      <c r="ER52" s="16"/>
      <c r="ES52" s="16"/>
      <c r="ET52" s="16"/>
      <c r="EU52" s="16"/>
    </row>
    <row r="53" customFormat="false" ht="12.75" hidden="false" customHeight="false" outlineLevel="0" collapsed="false">
      <c r="A53" s="95" t="s">
        <v>257</v>
      </c>
      <c r="B53" s="72"/>
      <c r="C53" s="72"/>
      <c r="D53" s="72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</row>
    <row r="54" customFormat="false" ht="12.75" hidden="false" customHeight="false" outlineLevel="0" collapsed="false">
      <c r="A54" s="95" t="s">
        <v>260</v>
      </c>
      <c r="B54" s="72"/>
      <c r="C54" s="72"/>
      <c r="D54" s="72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</row>
    <row r="55" customFormat="false" ht="12.75" hidden="false" customHeight="false" outlineLevel="0" collapsed="false">
      <c r="A55" s="95" t="s">
        <v>263</v>
      </c>
      <c r="B55" s="72"/>
      <c r="C55" s="72"/>
      <c r="D55" s="72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</row>
    <row r="56" customFormat="false" ht="12.75" hidden="false" customHeight="false" outlineLevel="0" collapsed="false">
      <c r="A56" s="95" t="s">
        <v>270</v>
      </c>
      <c r="B56" s="72"/>
      <c r="C56" s="72"/>
      <c r="D56" s="72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</row>
    <row r="57" customFormat="false" ht="12.75" hidden="false" customHeight="false" outlineLevel="0" collapsed="false">
      <c r="A57" s="95" t="s">
        <v>276</v>
      </c>
      <c r="B57" s="72" t="s">
        <v>1586</v>
      </c>
      <c r="C57" s="72" t="s">
        <v>1586</v>
      </c>
      <c r="D57" s="72" t="s">
        <v>1593</v>
      </c>
      <c r="E57" s="16" t="s">
        <v>1586</v>
      </c>
      <c r="F57" s="16" t="s">
        <v>1594</v>
      </c>
      <c r="G57" s="16" t="s">
        <v>1586</v>
      </c>
      <c r="H57" s="16" t="s">
        <v>1591</v>
      </c>
      <c r="I57" s="16" t="s">
        <v>1591</v>
      </c>
      <c r="J57" s="16" t="s">
        <v>1586</v>
      </c>
      <c r="K57" s="16" t="s">
        <v>1586</v>
      </c>
      <c r="L57" s="16" t="s">
        <v>1594</v>
      </c>
      <c r="M57" s="16" t="s">
        <v>1586</v>
      </c>
      <c r="N57" s="16" t="s">
        <v>1586</v>
      </c>
      <c r="O57" s="16" t="s">
        <v>1586</v>
      </c>
      <c r="P57" s="16" t="s">
        <v>1586</v>
      </c>
      <c r="Q57" s="16" t="s">
        <v>1586</v>
      </c>
      <c r="R57" s="16" t="s">
        <v>1914</v>
      </c>
      <c r="S57" s="16" t="s">
        <v>1586</v>
      </c>
      <c r="T57" s="16" t="s">
        <v>1586</v>
      </c>
      <c r="U57" s="16" t="s">
        <v>1586</v>
      </c>
      <c r="V57" s="16" t="s">
        <v>1592</v>
      </c>
      <c r="W57" s="16" t="s">
        <v>1593</v>
      </c>
      <c r="X57" s="16" t="s">
        <v>1586</v>
      </c>
      <c r="Y57" s="16" t="s">
        <v>1586</v>
      </c>
      <c r="Z57" s="16" t="s">
        <v>1599</v>
      </c>
      <c r="AA57" s="16" t="s">
        <v>1594</v>
      </c>
      <c r="AB57" s="16" t="s">
        <v>1591</v>
      </c>
      <c r="AC57" s="16" t="s">
        <v>1586</v>
      </c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 t="s">
        <v>2565</v>
      </c>
      <c r="BA57" s="16" t="s">
        <v>2155</v>
      </c>
      <c r="BB57" s="16" t="s">
        <v>2566</v>
      </c>
      <c r="BC57" s="16" t="s">
        <v>2461</v>
      </c>
      <c r="BD57" s="16" t="s">
        <v>2472</v>
      </c>
      <c r="BE57" s="16" t="s">
        <v>2567</v>
      </c>
      <c r="BF57" s="16" t="s">
        <v>2021</v>
      </c>
      <c r="BG57" s="16" t="s">
        <v>2568</v>
      </c>
      <c r="BH57" s="16" t="s">
        <v>2569</v>
      </c>
      <c r="BI57" s="16" t="s">
        <v>2515</v>
      </c>
      <c r="BJ57" s="16" t="s">
        <v>2570</v>
      </c>
      <c r="BK57" s="16" t="s">
        <v>2358</v>
      </c>
      <c r="BL57" s="16" t="s">
        <v>2571</v>
      </c>
      <c r="BM57" s="16" t="s">
        <v>2572</v>
      </c>
      <c r="BN57" s="16" t="s">
        <v>2573</v>
      </c>
      <c r="BO57" s="16" t="s">
        <v>2574</v>
      </c>
      <c r="BP57" s="16" t="s">
        <v>2575</v>
      </c>
      <c r="BQ57" s="16" t="s">
        <v>2428</v>
      </c>
      <c r="BR57" s="16" t="s">
        <v>2420</v>
      </c>
      <c r="BS57" s="16" t="s">
        <v>2576</v>
      </c>
      <c r="BT57" s="16" t="s">
        <v>2021</v>
      </c>
      <c r="BU57" s="16" t="s">
        <v>2577</v>
      </c>
      <c r="BV57" s="16" t="s">
        <v>2578</v>
      </c>
      <c r="BW57" s="16" t="s">
        <v>1891</v>
      </c>
      <c r="BX57" s="16" t="s">
        <v>2420</v>
      </c>
      <c r="BY57" s="16" t="s">
        <v>2473</v>
      </c>
      <c r="BZ57" s="16" t="s">
        <v>2021</v>
      </c>
      <c r="CA57" s="16" t="s">
        <v>2522</v>
      </c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 t="s">
        <v>2579</v>
      </c>
      <c r="CY57" s="16" t="s">
        <v>2580</v>
      </c>
      <c r="CZ57" s="16" t="s">
        <v>2581</v>
      </c>
      <c r="DA57" s="16" t="s">
        <v>2582</v>
      </c>
      <c r="DB57" s="16" t="s">
        <v>2583</v>
      </c>
      <c r="DC57" s="16" t="s">
        <v>1977</v>
      </c>
      <c r="DD57" s="16" t="s">
        <v>2584</v>
      </c>
      <c r="DE57" s="16" t="s">
        <v>2585</v>
      </c>
      <c r="DF57" s="16" t="s">
        <v>2586</v>
      </c>
      <c r="DG57" s="16" t="s">
        <v>2587</v>
      </c>
      <c r="DH57" s="16" t="s">
        <v>2588</v>
      </c>
      <c r="DI57" s="16" t="s">
        <v>2589</v>
      </c>
      <c r="DJ57" s="16" t="s">
        <v>2590</v>
      </c>
      <c r="DK57" s="16" t="s">
        <v>2591</v>
      </c>
      <c r="DL57" s="16" t="s">
        <v>2592</v>
      </c>
      <c r="DM57" s="16" t="s">
        <v>2593</v>
      </c>
      <c r="DN57" s="16" t="s">
        <v>2594</v>
      </c>
      <c r="DO57" s="16" t="s">
        <v>2595</v>
      </c>
      <c r="DP57" s="16" t="s">
        <v>2385</v>
      </c>
      <c r="DQ57" s="16" t="s">
        <v>2596</v>
      </c>
      <c r="DR57" s="16" t="s">
        <v>2597</v>
      </c>
      <c r="DS57" s="16" t="s">
        <v>2598</v>
      </c>
      <c r="DT57" s="16" t="s">
        <v>2599</v>
      </c>
      <c r="DU57" s="16" t="s">
        <v>2600</v>
      </c>
      <c r="DV57" s="16" t="s">
        <v>2601</v>
      </c>
      <c r="DW57" s="16" t="s">
        <v>2602</v>
      </c>
      <c r="DX57" s="16" t="s">
        <v>2584</v>
      </c>
      <c r="DY57" s="16" t="s">
        <v>2555</v>
      </c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</row>
    <row r="58" customFormat="false" ht="12.75" hidden="false" customHeight="false" outlineLevel="0" collapsed="false">
      <c r="A58" s="95" t="s">
        <v>280</v>
      </c>
      <c r="B58" s="72" t="s">
        <v>1591</v>
      </c>
      <c r="C58" s="72" t="s">
        <v>1602</v>
      </c>
      <c r="D58" s="72" t="s">
        <v>1914</v>
      </c>
      <c r="E58" s="16" t="s">
        <v>1914</v>
      </c>
      <c r="F58" s="16" t="s">
        <v>1914</v>
      </c>
      <c r="G58" s="16" t="s">
        <v>1588</v>
      </c>
      <c r="H58" s="16" t="s">
        <v>1586</v>
      </c>
      <c r="I58" s="16" t="s">
        <v>1587</v>
      </c>
      <c r="J58" s="16" t="s">
        <v>1586</v>
      </c>
      <c r="K58" s="16" t="s">
        <v>1914</v>
      </c>
      <c r="L58" s="16" t="s">
        <v>1594</v>
      </c>
      <c r="M58" s="16" t="s">
        <v>1586</v>
      </c>
      <c r="N58" s="16" t="s">
        <v>1586</v>
      </c>
      <c r="O58" s="16" t="s">
        <v>1593</v>
      </c>
      <c r="P58" s="16" t="s">
        <v>1599</v>
      </c>
      <c r="Q58" s="16" t="s">
        <v>1914</v>
      </c>
      <c r="R58" s="16" t="s">
        <v>1914</v>
      </c>
      <c r="S58" s="16" t="s">
        <v>1586</v>
      </c>
      <c r="T58" s="16" t="s">
        <v>1594</v>
      </c>
      <c r="U58" s="16" t="s">
        <v>1914</v>
      </c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 t="s">
        <v>2474</v>
      </c>
      <c r="BA58" s="16" t="s">
        <v>2475</v>
      </c>
      <c r="BB58" s="16" t="s">
        <v>2401</v>
      </c>
      <c r="BC58" s="16" t="s">
        <v>2370</v>
      </c>
      <c r="BD58" s="16" t="s">
        <v>2476</v>
      </c>
      <c r="BE58" s="16" t="s">
        <v>2459</v>
      </c>
      <c r="BF58" s="16" t="s">
        <v>2460</v>
      </c>
      <c r="BG58" s="16" t="s">
        <v>2297</v>
      </c>
      <c r="BH58" s="16" t="s">
        <v>2472</v>
      </c>
      <c r="BI58" s="16" t="s">
        <v>2471</v>
      </c>
      <c r="BJ58" s="16" t="s">
        <v>2473</v>
      </c>
      <c r="BK58" s="16" t="s">
        <v>2578</v>
      </c>
      <c r="BL58" s="16" t="s">
        <v>1891</v>
      </c>
      <c r="BM58" s="16" t="s">
        <v>2577</v>
      </c>
      <c r="BN58" s="16" t="s">
        <v>2420</v>
      </c>
      <c r="BO58" s="16" t="s">
        <v>2603</v>
      </c>
      <c r="BP58" s="16" t="s">
        <v>2604</v>
      </c>
      <c r="BQ58" s="16" t="s">
        <v>2522</v>
      </c>
      <c r="BR58" s="16" t="s">
        <v>2472</v>
      </c>
      <c r="BS58" s="16" t="s">
        <v>2605</v>
      </c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 t="s">
        <v>2606</v>
      </c>
      <c r="CY58" s="16" t="s">
        <v>2081</v>
      </c>
      <c r="CZ58" s="16" t="s">
        <v>2607</v>
      </c>
      <c r="DA58" s="16" t="s">
        <v>2608</v>
      </c>
      <c r="DB58" s="16" t="s">
        <v>2609</v>
      </c>
      <c r="DC58" s="16" t="s">
        <v>2610</v>
      </c>
      <c r="DD58" s="16" t="s">
        <v>2595</v>
      </c>
      <c r="DE58" s="16" t="s">
        <v>2611</v>
      </c>
      <c r="DF58" s="16" t="s">
        <v>2612</v>
      </c>
      <c r="DG58" s="16" t="s">
        <v>2613</v>
      </c>
      <c r="DH58" s="16" t="s">
        <v>2614</v>
      </c>
      <c r="DI58" s="16" t="s">
        <v>2615</v>
      </c>
      <c r="DJ58" s="16" t="s">
        <v>2616</v>
      </c>
      <c r="DK58" s="16" t="s">
        <v>2617</v>
      </c>
      <c r="DL58" s="16" t="s">
        <v>2618</v>
      </c>
      <c r="DM58" s="16" t="s">
        <v>2443</v>
      </c>
      <c r="DN58" s="16" t="s">
        <v>2619</v>
      </c>
      <c r="DO58" s="16" t="s">
        <v>2620</v>
      </c>
      <c r="DP58" s="16" t="s">
        <v>2621</v>
      </c>
      <c r="DQ58" s="16" t="s">
        <v>2622</v>
      </c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</row>
    <row r="59" customFormat="false" ht="12.75" hidden="false" customHeight="false" outlineLevel="0" collapsed="false">
      <c r="A59" s="95" t="s">
        <v>282</v>
      </c>
      <c r="B59" s="72" t="s">
        <v>1587</v>
      </c>
      <c r="C59" s="72" t="s">
        <v>1587</v>
      </c>
      <c r="D59" s="72" t="s">
        <v>1592</v>
      </c>
      <c r="E59" s="16" t="s">
        <v>1587</v>
      </c>
      <c r="F59" s="16" t="s">
        <v>1587</v>
      </c>
      <c r="G59" s="16" t="s">
        <v>1611</v>
      </c>
      <c r="H59" s="16" t="s">
        <v>1592</v>
      </c>
      <c r="I59" s="16" t="s">
        <v>1592</v>
      </c>
      <c r="J59" s="16" t="s">
        <v>1914</v>
      </c>
      <c r="K59" s="16" t="s">
        <v>1611</v>
      </c>
      <c r="L59" s="16" t="s">
        <v>1591</v>
      </c>
      <c r="M59" s="16" t="s">
        <v>1602</v>
      </c>
      <c r="N59" s="16" t="s">
        <v>1914</v>
      </c>
      <c r="O59" s="16" t="s">
        <v>1914</v>
      </c>
      <c r="P59" s="16" t="s">
        <v>1914</v>
      </c>
      <c r="Q59" s="16" t="s">
        <v>1607</v>
      </c>
      <c r="R59" s="16" t="s">
        <v>1601</v>
      </c>
      <c r="S59" s="16" t="s">
        <v>1594</v>
      </c>
      <c r="T59" s="16" t="s">
        <v>1594</v>
      </c>
      <c r="U59" s="16" t="s">
        <v>1594</v>
      </c>
      <c r="V59" s="16" t="s">
        <v>1594</v>
      </c>
      <c r="W59" s="16" t="s">
        <v>1593</v>
      </c>
      <c r="X59" s="16" t="s">
        <v>1586</v>
      </c>
      <c r="Y59" s="16" t="s">
        <v>1914</v>
      </c>
      <c r="Z59" s="16" t="s">
        <v>1592</v>
      </c>
      <c r="AA59" s="16" t="s">
        <v>1914</v>
      </c>
      <c r="AB59" s="16" t="s">
        <v>1587</v>
      </c>
      <c r="AC59" s="16" t="s">
        <v>1587</v>
      </c>
      <c r="AD59" s="16" t="s">
        <v>1587</v>
      </c>
      <c r="AE59" s="16" t="s">
        <v>1587</v>
      </c>
      <c r="AF59" s="16" t="s">
        <v>1592</v>
      </c>
      <c r="AG59" s="16" t="s">
        <v>1592</v>
      </c>
      <c r="AH59" s="16" t="s">
        <v>1595</v>
      </c>
      <c r="AI59" s="16" t="s">
        <v>1592</v>
      </c>
      <c r="AJ59" s="16" t="s">
        <v>1592</v>
      </c>
      <c r="AK59" s="16" t="s">
        <v>1592</v>
      </c>
      <c r="AL59" s="16" t="s">
        <v>1587</v>
      </c>
      <c r="AM59" s="16" t="s">
        <v>1595</v>
      </c>
      <c r="AN59" s="16" t="s">
        <v>1592</v>
      </c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 t="s">
        <v>2623</v>
      </c>
      <c r="BA59" s="16" t="s">
        <v>2565</v>
      </c>
      <c r="BB59" s="16" t="s">
        <v>2624</v>
      </c>
      <c r="BC59" s="16" t="s">
        <v>2300</v>
      </c>
      <c r="BD59" s="16" t="s">
        <v>2571</v>
      </c>
      <c r="BE59" s="16" t="s">
        <v>2625</v>
      </c>
      <c r="BF59" s="16" t="s">
        <v>2513</v>
      </c>
      <c r="BG59" s="16" t="s">
        <v>2458</v>
      </c>
      <c r="BH59" s="16" t="s">
        <v>2605</v>
      </c>
      <c r="BI59" s="16" t="s">
        <v>2044</v>
      </c>
      <c r="BJ59" s="16" t="s">
        <v>2474</v>
      </c>
      <c r="BK59" s="16" t="s">
        <v>2475</v>
      </c>
      <c r="BL59" s="16" t="s">
        <v>2401</v>
      </c>
      <c r="BM59" s="16" t="s">
        <v>2370</v>
      </c>
      <c r="BN59" s="16" t="s">
        <v>2476</v>
      </c>
      <c r="BO59" s="16" t="s">
        <v>2072</v>
      </c>
      <c r="BP59" s="16" t="s">
        <v>2513</v>
      </c>
      <c r="BQ59" s="16" t="s">
        <v>2626</v>
      </c>
      <c r="BR59" s="16" t="s">
        <v>2472</v>
      </c>
      <c r="BS59" s="16" t="s">
        <v>2627</v>
      </c>
      <c r="BT59" s="16" t="s">
        <v>2628</v>
      </c>
      <c r="BU59" s="16" t="s">
        <v>2057</v>
      </c>
      <c r="BV59" s="16" t="s">
        <v>2040</v>
      </c>
      <c r="BW59" s="16" t="s">
        <v>2428</v>
      </c>
      <c r="BX59" s="16" t="s">
        <v>2629</v>
      </c>
      <c r="BY59" s="16" t="s">
        <v>2630</v>
      </c>
      <c r="BZ59" s="16" t="s">
        <v>2211</v>
      </c>
      <c r="CA59" s="16" t="s">
        <v>2631</v>
      </c>
      <c r="CB59" s="16" t="s">
        <v>2632</v>
      </c>
      <c r="CC59" s="16" t="s">
        <v>2633</v>
      </c>
      <c r="CD59" s="16" t="s">
        <v>2513</v>
      </c>
      <c r="CE59" s="16" t="s">
        <v>1923</v>
      </c>
      <c r="CF59" s="16" t="s">
        <v>2072</v>
      </c>
      <c r="CG59" s="16" t="s">
        <v>2634</v>
      </c>
      <c r="CH59" s="16" t="s">
        <v>2569</v>
      </c>
      <c r="CI59" s="16" t="s">
        <v>2526</v>
      </c>
      <c r="CJ59" s="16" t="s">
        <v>2274</v>
      </c>
      <c r="CK59" s="16" t="s">
        <v>2425</v>
      </c>
      <c r="CL59" s="16" t="s">
        <v>2426</v>
      </c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 t="s">
        <v>2635</v>
      </c>
      <c r="CY59" s="16" t="s">
        <v>2636</v>
      </c>
      <c r="CZ59" s="16" t="s">
        <v>2637</v>
      </c>
      <c r="DA59" s="16" t="s">
        <v>2638</v>
      </c>
      <c r="DB59" s="16" t="s">
        <v>2639</v>
      </c>
      <c r="DC59" s="16" t="s">
        <v>2640</v>
      </c>
      <c r="DD59" s="16" t="s">
        <v>2641</v>
      </c>
      <c r="DE59" s="16" t="s">
        <v>2642</v>
      </c>
      <c r="DF59" s="16" t="s">
        <v>2643</v>
      </c>
      <c r="DG59" s="16" t="s">
        <v>2607</v>
      </c>
      <c r="DH59" s="16" t="s">
        <v>2644</v>
      </c>
      <c r="DI59" s="16" t="s">
        <v>2645</v>
      </c>
      <c r="DJ59" s="16" t="s">
        <v>2646</v>
      </c>
      <c r="DK59" s="16" t="s">
        <v>2647</v>
      </c>
      <c r="DL59" s="16" t="s">
        <v>2648</v>
      </c>
      <c r="DM59" s="16" t="s">
        <v>2649</v>
      </c>
      <c r="DN59" s="16" t="s">
        <v>2650</v>
      </c>
      <c r="DO59" s="16" t="s">
        <v>2651</v>
      </c>
      <c r="DP59" s="16" t="s">
        <v>2652</v>
      </c>
      <c r="DQ59" s="16" t="s">
        <v>2005</v>
      </c>
      <c r="DR59" s="16" t="s">
        <v>2653</v>
      </c>
      <c r="DS59" s="16" t="s">
        <v>2200</v>
      </c>
      <c r="DT59" s="16" t="s">
        <v>2654</v>
      </c>
      <c r="DU59" s="17" t="n">
        <v>37.04</v>
      </c>
      <c r="DV59" s="16" t="s">
        <v>2655</v>
      </c>
      <c r="DW59" s="16" t="s">
        <v>2656</v>
      </c>
      <c r="DX59" s="16" t="s">
        <v>2657</v>
      </c>
      <c r="DY59" s="16" t="s">
        <v>2658</v>
      </c>
      <c r="DZ59" s="16" t="s">
        <v>2659</v>
      </c>
      <c r="EA59" s="16" t="s">
        <v>2660</v>
      </c>
      <c r="EB59" s="16" t="s">
        <v>2661</v>
      </c>
      <c r="EC59" s="16" t="s">
        <v>2662</v>
      </c>
      <c r="ED59" s="16" t="s">
        <v>2663</v>
      </c>
      <c r="EE59" s="16" t="s">
        <v>2664</v>
      </c>
      <c r="EF59" s="16" t="s">
        <v>2665</v>
      </c>
      <c r="EG59" s="16" t="s">
        <v>2666</v>
      </c>
      <c r="EH59" s="16" t="s">
        <v>2667</v>
      </c>
      <c r="EI59" s="16" t="s">
        <v>2668</v>
      </c>
      <c r="EJ59" s="16" t="s">
        <v>2669</v>
      </c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</row>
    <row r="60" customFormat="false" ht="12.75" hidden="false" customHeight="false" outlineLevel="0" collapsed="false">
      <c r="A60" s="95" t="s">
        <v>285</v>
      </c>
      <c r="B60" s="72" t="s">
        <v>1592</v>
      </c>
      <c r="C60" s="72" t="s">
        <v>1592</v>
      </c>
      <c r="D60" s="72" t="s">
        <v>1914</v>
      </c>
      <c r="E60" s="16" t="s">
        <v>1914</v>
      </c>
      <c r="F60" s="16" t="s">
        <v>1601</v>
      </c>
      <c r="G60" s="16" t="s">
        <v>1706</v>
      </c>
      <c r="H60" s="16" t="s">
        <v>1601</v>
      </c>
      <c r="I60" s="16" t="s">
        <v>1592</v>
      </c>
      <c r="J60" s="16" t="s">
        <v>2411</v>
      </c>
      <c r="K60" s="16" t="s">
        <v>1592</v>
      </c>
      <c r="L60" s="16" t="s">
        <v>1587</v>
      </c>
      <c r="M60" s="16" t="s">
        <v>1587</v>
      </c>
      <c r="N60" s="16" t="s">
        <v>1914</v>
      </c>
      <c r="O60" s="16" t="s">
        <v>1914</v>
      </c>
      <c r="P60" s="16" t="s">
        <v>1914</v>
      </c>
      <c r="Q60" s="16" t="s">
        <v>1914</v>
      </c>
      <c r="R60" s="16" t="s">
        <v>1592</v>
      </c>
      <c r="S60" s="16" t="s">
        <v>1592</v>
      </c>
      <c r="T60" s="16" t="s">
        <v>1595</v>
      </c>
      <c r="U60" s="16" t="s">
        <v>1595</v>
      </c>
      <c r="V60" s="16" t="s">
        <v>1914</v>
      </c>
      <c r="W60" s="16" t="s">
        <v>1914</v>
      </c>
      <c r="X60" s="16" t="s">
        <v>1595</v>
      </c>
      <c r="Y60" s="16" t="s">
        <v>1592</v>
      </c>
      <c r="Z60" s="16" t="s">
        <v>1592</v>
      </c>
      <c r="AA60" s="16" t="s">
        <v>1914</v>
      </c>
      <c r="AB60" s="16" t="s">
        <v>1592</v>
      </c>
      <c r="AC60" s="16" t="s">
        <v>1914</v>
      </c>
      <c r="AD60" s="16" t="s">
        <v>1595</v>
      </c>
      <c r="AE60" s="16" t="s">
        <v>1592</v>
      </c>
      <c r="AF60" s="16" t="s">
        <v>1592</v>
      </c>
      <c r="AG60" s="16" t="s">
        <v>1592</v>
      </c>
      <c r="AH60" s="16" t="s">
        <v>1592</v>
      </c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 t="s">
        <v>2074</v>
      </c>
      <c r="BA60" s="16" t="s">
        <v>2415</v>
      </c>
      <c r="BB60" s="16" t="s">
        <v>2670</v>
      </c>
      <c r="BC60" s="16" t="s">
        <v>2671</v>
      </c>
      <c r="BD60" s="16" t="s">
        <v>2456</v>
      </c>
      <c r="BE60" s="16" t="s">
        <v>1920</v>
      </c>
      <c r="BF60" s="16" t="s">
        <v>2672</v>
      </c>
      <c r="BG60" s="16" t="s">
        <v>2217</v>
      </c>
      <c r="BH60" s="16" t="s">
        <v>2673</v>
      </c>
      <c r="BI60" s="16" t="s">
        <v>2674</v>
      </c>
      <c r="BJ60" s="16" t="s">
        <v>2274</v>
      </c>
      <c r="BK60" s="16" t="s">
        <v>2424</v>
      </c>
      <c r="BL60" s="16" t="s">
        <v>2424</v>
      </c>
      <c r="BM60" s="16" t="s">
        <v>2675</v>
      </c>
      <c r="BN60" s="16" t="s">
        <v>2421</v>
      </c>
      <c r="BO60" s="16" t="s">
        <v>2422</v>
      </c>
      <c r="BP60" s="16" t="s">
        <v>2423</v>
      </c>
      <c r="BQ60" s="16" t="s">
        <v>2624</v>
      </c>
      <c r="BR60" s="16" t="s">
        <v>2676</v>
      </c>
      <c r="BS60" s="16" t="s">
        <v>2420</v>
      </c>
      <c r="BT60" s="16" t="s">
        <v>2038</v>
      </c>
      <c r="BU60" s="16" t="s">
        <v>2419</v>
      </c>
      <c r="BV60" s="16" t="s">
        <v>2425</v>
      </c>
      <c r="BW60" s="16" t="s">
        <v>2426</v>
      </c>
      <c r="BX60" s="16" t="s">
        <v>2427</v>
      </c>
      <c r="BY60" s="16" t="s">
        <v>2428</v>
      </c>
      <c r="BZ60" s="16" t="s">
        <v>2629</v>
      </c>
      <c r="CA60" s="16" t="s">
        <v>2630</v>
      </c>
      <c r="CB60" s="16" t="s">
        <v>2072</v>
      </c>
      <c r="CC60" s="16" t="s">
        <v>2634</v>
      </c>
      <c r="CD60" s="16" t="s">
        <v>2569</v>
      </c>
      <c r="CE60" s="16" t="s">
        <v>2526</v>
      </c>
      <c r="CF60" s="16" t="s">
        <v>1923</v>
      </c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 t="s">
        <v>2677</v>
      </c>
      <c r="CY60" s="16" t="s">
        <v>2678</v>
      </c>
      <c r="CZ60" s="16" t="s">
        <v>2679</v>
      </c>
      <c r="DA60" s="16" t="s">
        <v>2680</v>
      </c>
      <c r="DB60" s="16" t="s">
        <v>2681</v>
      </c>
      <c r="DC60" s="16" t="s">
        <v>2682</v>
      </c>
      <c r="DD60" s="16" t="s">
        <v>2683</v>
      </c>
      <c r="DE60" s="16" t="s">
        <v>2684</v>
      </c>
      <c r="DF60" s="16" t="s">
        <v>2685</v>
      </c>
      <c r="DG60" s="16" t="s">
        <v>2686</v>
      </c>
      <c r="DH60" s="16" t="s">
        <v>2687</v>
      </c>
      <c r="DI60" s="16" t="s">
        <v>2688</v>
      </c>
      <c r="DJ60" s="16" t="s">
        <v>2689</v>
      </c>
      <c r="DK60" s="16" t="s">
        <v>2690</v>
      </c>
      <c r="DL60" s="16" t="s">
        <v>2691</v>
      </c>
      <c r="DM60" s="16" t="s">
        <v>2692</v>
      </c>
      <c r="DN60" s="16" t="s">
        <v>2693</v>
      </c>
      <c r="DO60" s="16" t="s">
        <v>2694</v>
      </c>
      <c r="DP60" s="16" t="s">
        <v>2695</v>
      </c>
      <c r="DQ60" s="16" t="s">
        <v>2696</v>
      </c>
      <c r="DR60" s="16" t="s">
        <v>2697</v>
      </c>
      <c r="DS60" s="16" t="s">
        <v>2698</v>
      </c>
      <c r="DT60" s="16" t="s">
        <v>2582</v>
      </c>
      <c r="DU60" s="16" t="s">
        <v>2699</v>
      </c>
      <c r="DV60" s="16" t="s">
        <v>2700</v>
      </c>
      <c r="DW60" s="16" t="s">
        <v>2391</v>
      </c>
      <c r="DX60" s="16" t="s">
        <v>2701</v>
      </c>
      <c r="DY60" s="16" t="s">
        <v>2336</v>
      </c>
      <c r="DZ60" s="16" t="s">
        <v>2702</v>
      </c>
      <c r="EA60" s="16" t="s">
        <v>2703</v>
      </c>
      <c r="EB60" s="16" t="s">
        <v>2704</v>
      </c>
      <c r="EC60" s="16" t="s">
        <v>2705</v>
      </c>
      <c r="ED60" s="16" t="s">
        <v>2706</v>
      </c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</row>
    <row r="61" customFormat="false" ht="12.75" hidden="false" customHeight="false" outlineLevel="0" collapsed="false">
      <c r="A61" s="95" t="s">
        <v>288</v>
      </c>
      <c r="B61" s="72" t="s">
        <v>1607</v>
      </c>
      <c r="C61" s="72" t="s">
        <v>1914</v>
      </c>
      <c r="D61" s="72" t="s">
        <v>1586</v>
      </c>
      <c r="E61" s="16" t="s">
        <v>1914</v>
      </c>
      <c r="F61" s="16" t="s">
        <v>1586</v>
      </c>
      <c r="G61" s="16" t="s">
        <v>1592</v>
      </c>
      <c r="H61" s="16" t="s">
        <v>1599</v>
      </c>
      <c r="I61" s="16" t="s">
        <v>1586</v>
      </c>
      <c r="J61" s="16" t="s">
        <v>1593</v>
      </c>
      <c r="K61" s="16" t="s">
        <v>1914</v>
      </c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 t="s">
        <v>2707</v>
      </c>
      <c r="BA61" s="16" t="s">
        <v>2603</v>
      </c>
      <c r="BB61" s="16" t="s">
        <v>2631</v>
      </c>
      <c r="BC61" s="16" t="s">
        <v>2604</v>
      </c>
      <c r="BD61" s="16" t="s">
        <v>2522</v>
      </c>
      <c r="BE61" s="16" t="s">
        <v>2040</v>
      </c>
      <c r="BF61" s="16" t="s">
        <v>2420</v>
      </c>
      <c r="BG61" s="16" t="s">
        <v>1891</v>
      </c>
      <c r="BH61" s="16" t="s">
        <v>2577</v>
      </c>
      <c r="BI61" s="16" t="s">
        <v>2605</v>
      </c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 t="s">
        <v>2708</v>
      </c>
      <c r="CY61" s="16" t="s">
        <v>2709</v>
      </c>
      <c r="CZ61" s="16" t="s">
        <v>2710</v>
      </c>
      <c r="DA61" s="16" t="s">
        <v>2711</v>
      </c>
      <c r="DB61" s="16" t="s">
        <v>2712</v>
      </c>
      <c r="DC61" s="16" t="s">
        <v>2713</v>
      </c>
      <c r="DD61" s="16" t="s">
        <v>2714</v>
      </c>
      <c r="DE61" s="16" t="s">
        <v>2715</v>
      </c>
      <c r="DF61" s="16" t="s">
        <v>2716</v>
      </c>
      <c r="DG61" s="16" t="s">
        <v>2717</v>
      </c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</row>
    <row r="62" customFormat="false" ht="12.75" hidden="false" customHeight="false" outlineLevel="0" collapsed="false">
      <c r="A62" s="95" t="s">
        <v>292</v>
      </c>
      <c r="B62" s="72" t="s">
        <v>1586</v>
      </c>
      <c r="C62" s="72" t="s">
        <v>1586</v>
      </c>
      <c r="D62" s="72" t="s">
        <v>1592</v>
      </c>
      <c r="E62" s="16" t="s">
        <v>1914</v>
      </c>
      <c r="F62" s="16" t="s">
        <v>1586</v>
      </c>
      <c r="G62" s="16" t="s">
        <v>2718</v>
      </c>
      <c r="H62" s="16" t="s">
        <v>1597</v>
      </c>
      <c r="I62" s="16" t="s">
        <v>1586</v>
      </c>
      <c r="J62" s="16" t="s">
        <v>1586</v>
      </c>
      <c r="K62" s="16" t="s">
        <v>1914</v>
      </c>
      <c r="L62" s="16" t="s">
        <v>1586</v>
      </c>
      <c r="M62" s="16" t="s">
        <v>1586</v>
      </c>
      <c r="N62" s="16" t="s">
        <v>1586</v>
      </c>
      <c r="O62" s="16" t="s">
        <v>1593</v>
      </c>
      <c r="P62" s="16" t="s">
        <v>1586</v>
      </c>
      <c r="Q62" s="16" t="s">
        <v>1593</v>
      </c>
      <c r="R62" s="16" t="s">
        <v>1586</v>
      </c>
      <c r="S62" s="16" t="s">
        <v>1599</v>
      </c>
      <c r="T62" s="16" t="s">
        <v>1914</v>
      </c>
      <c r="U62" s="16" t="s">
        <v>1586</v>
      </c>
      <c r="V62" s="16" t="s">
        <v>1592</v>
      </c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 t="s">
        <v>2420</v>
      </c>
      <c r="BA62" s="16" t="s">
        <v>2576</v>
      </c>
      <c r="BB62" s="16" t="s">
        <v>2021</v>
      </c>
      <c r="BC62" s="16" t="s">
        <v>2518</v>
      </c>
      <c r="BD62" s="16" t="s">
        <v>2577</v>
      </c>
      <c r="BE62" s="16" t="s">
        <v>2107</v>
      </c>
      <c r="BF62" s="16" t="s">
        <v>2277</v>
      </c>
      <c r="BG62" s="16" t="s">
        <v>2719</v>
      </c>
      <c r="BH62" s="16" t="s">
        <v>2428</v>
      </c>
      <c r="BI62" s="16" t="s">
        <v>2575</v>
      </c>
      <c r="BJ62" s="16" t="s">
        <v>2572</v>
      </c>
      <c r="BK62" s="16" t="s">
        <v>2574</v>
      </c>
      <c r="BL62" s="16" t="s">
        <v>2720</v>
      </c>
      <c r="BM62" s="16" t="s">
        <v>2566</v>
      </c>
      <c r="BN62" s="16" t="s">
        <v>2578</v>
      </c>
      <c r="BO62" s="16" t="s">
        <v>2577</v>
      </c>
      <c r="BP62" s="16" t="s">
        <v>1891</v>
      </c>
      <c r="BQ62" s="16" t="s">
        <v>2420</v>
      </c>
      <c r="BR62" s="16" t="s">
        <v>2604</v>
      </c>
      <c r="BS62" s="16" t="s">
        <v>2522</v>
      </c>
      <c r="BT62" s="16" t="s">
        <v>2040</v>
      </c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 t="s">
        <v>2721</v>
      </c>
      <c r="CY62" s="16" t="s">
        <v>2722</v>
      </c>
      <c r="CZ62" s="16" t="s">
        <v>2723</v>
      </c>
      <c r="DA62" s="16" t="s">
        <v>2724</v>
      </c>
      <c r="DB62" s="16" t="s">
        <v>2725</v>
      </c>
      <c r="DC62" s="16" t="s">
        <v>2726</v>
      </c>
      <c r="DD62" s="16" t="s">
        <v>2727</v>
      </c>
      <c r="DE62" s="16" t="s">
        <v>2728</v>
      </c>
      <c r="DF62" s="16" t="s">
        <v>2729</v>
      </c>
      <c r="DG62" s="16" t="s">
        <v>2730</v>
      </c>
      <c r="DH62" s="16" t="s">
        <v>2731</v>
      </c>
      <c r="DI62" s="16" t="s">
        <v>2732</v>
      </c>
      <c r="DJ62" s="16" t="s">
        <v>2733</v>
      </c>
      <c r="DK62" s="16" t="s">
        <v>2734</v>
      </c>
      <c r="DL62" s="16" t="s">
        <v>2735</v>
      </c>
      <c r="DM62" s="16" t="s">
        <v>2736</v>
      </c>
      <c r="DN62" s="16" t="s">
        <v>2737</v>
      </c>
      <c r="DO62" s="16" t="s">
        <v>1899</v>
      </c>
      <c r="DP62" s="16" t="s">
        <v>2738</v>
      </c>
      <c r="DQ62" s="16" t="s">
        <v>2739</v>
      </c>
      <c r="DR62" s="16" t="s">
        <v>2740</v>
      </c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</row>
    <row r="63" customFormat="false" ht="12.75" hidden="false" customHeight="false" outlineLevel="0" collapsed="false">
      <c r="A63" s="95" t="s">
        <v>296</v>
      </c>
      <c r="B63" s="72"/>
      <c r="C63" s="72"/>
      <c r="D63" s="72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</row>
    <row r="64" customFormat="false" ht="12.75" hidden="false" customHeight="false" outlineLevel="0" collapsed="false">
      <c r="A64" s="95" t="s">
        <v>298</v>
      </c>
      <c r="B64" s="72"/>
      <c r="C64" s="72"/>
      <c r="D64" s="72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</row>
    <row r="65" customFormat="false" ht="12.75" hidden="false" customHeight="false" outlineLevel="0" collapsed="false">
      <c r="A65" s="95" t="s">
        <v>300</v>
      </c>
      <c r="B65" s="72" t="s">
        <v>1587</v>
      </c>
      <c r="C65" s="72" t="s">
        <v>1593</v>
      </c>
      <c r="D65" s="72" t="s">
        <v>1609</v>
      </c>
      <c r="E65" s="16" t="s">
        <v>1587</v>
      </c>
      <c r="F65" s="16" t="s">
        <v>1591</v>
      </c>
      <c r="G65" s="16" t="s">
        <v>1587</v>
      </c>
      <c r="H65" s="16" t="s">
        <v>1609</v>
      </c>
      <c r="I65" s="16" t="s">
        <v>1700</v>
      </c>
      <c r="J65" s="16" t="s">
        <v>1609</v>
      </c>
      <c r="K65" s="16" t="s">
        <v>1609</v>
      </c>
      <c r="L65" s="16" t="s">
        <v>1601</v>
      </c>
      <c r="M65" s="16" t="s">
        <v>1607</v>
      </c>
      <c r="N65" s="16" t="s">
        <v>1587</v>
      </c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 t="s">
        <v>2741</v>
      </c>
      <c r="BA65" s="16" t="s">
        <v>1919</v>
      </c>
      <c r="BB65" s="16" t="s">
        <v>2224</v>
      </c>
      <c r="BC65" s="16" t="s">
        <v>2160</v>
      </c>
      <c r="BD65" s="16" t="s">
        <v>1919</v>
      </c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 t="s">
        <v>2742</v>
      </c>
      <c r="CY65" s="16" t="s">
        <v>2743</v>
      </c>
      <c r="CZ65" s="16" t="s">
        <v>2744</v>
      </c>
      <c r="DA65" s="16" t="s">
        <v>2745</v>
      </c>
      <c r="DB65" s="16" t="s">
        <v>2746</v>
      </c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</row>
    <row r="66" customFormat="false" ht="12.75" hidden="false" customHeight="false" outlineLevel="0" collapsed="false">
      <c r="A66" s="95" t="s">
        <v>302</v>
      </c>
      <c r="B66" s="72" t="s">
        <v>1587</v>
      </c>
      <c r="C66" s="72" t="s">
        <v>1914</v>
      </c>
      <c r="D66" s="72" t="s">
        <v>1592</v>
      </c>
      <c r="E66" s="16" t="s">
        <v>1607</v>
      </c>
      <c r="F66" s="16" t="s">
        <v>1589</v>
      </c>
      <c r="G66" s="16" t="s">
        <v>1607</v>
      </c>
      <c r="H66" s="16" t="s">
        <v>1609</v>
      </c>
      <c r="I66" s="16" t="s">
        <v>1601</v>
      </c>
      <c r="J66" s="16" t="s">
        <v>1593</v>
      </c>
      <c r="K66" s="16" t="s">
        <v>1587</v>
      </c>
      <c r="L66" s="16" t="s">
        <v>1594</v>
      </c>
      <c r="M66" s="16" t="s">
        <v>1607</v>
      </c>
      <c r="N66" s="16" t="s">
        <v>1587</v>
      </c>
      <c r="O66" s="16" t="s">
        <v>1607</v>
      </c>
      <c r="P66" s="16" t="s">
        <v>1609</v>
      </c>
      <c r="Q66" s="16" t="s">
        <v>1609</v>
      </c>
      <c r="R66" s="16" t="s">
        <v>1700</v>
      </c>
      <c r="S66" s="16" t="s">
        <v>1609</v>
      </c>
      <c r="T66" s="16" t="s">
        <v>1609</v>
      </c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 t="s">
        <v>2747</v>
      </c>
      <c r="BA66" s="16" t="s">
        <v>2604</v>
      </c>
      <c r="BB66" s="16" t="s">
        <v>2748</v>
      </c>
      <c r="BC66" s="16" t="s">
        <v>2749</v>
      </c>
      <c r="BD66" s="16" t="s">
        <v>2104</v>
      </c>
      <c r="BE66" s="16" t="s">
        <v>2750</v>
      </c>
      <c r="BF66" s="16" t="s">
        <v>2751</v>
      </c>
      <c r="BG66" s="16" t="s">
        <v>2427</v>
      </c>
      <c r="BH66" s="16" t="s">
        <v>2720</v>
      </c>
      <c r="BI66" s="16" t="s">
        <v>2676</v>
      </c>
      <c r="BJ66" s="16" t="s">
        <v>2752</v>
      </c>
      <c r="BK66" s="16" t="s">
        <v>2753</v>
      </c>
      <c r="BL66" s="16" t="s">
        <v>2754</v>
      </c>
      <c r="BM66" s="16" t="s">
        <v>2755</v>
      </c>
      <c r="BN66" s="16" t="s">
        <v>2526</v>
      </c>
      <c r="BO66" s="16" t="s">
        <v>2279</v>
      </c>
      <c r="BP66" s="16" t="s">
        <v>2756</v>
      </c>
      <c r="BQ66" s="16" t="s">
        <v>2461</v>
      </c>
      <c r="BR66" s="16" t="s">
        <v>2757</v>
      </c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 t="s">
        <v>2758</v>
      </c>
      <c r="CY66" s="16" t="s">
        <v>2759</v>
      </c>
      <c r="CZ66" s="16" t="s">
        <v>2760</v>
      </c>
      <c r="DA66" s="16" t="s">
        <v>2761</v>
      </c>
      <c r="DB66" s="16" t="s">
        <v>2762</v>
      </c>
      <c r="DC66" s="16" t="s">
        <v>2763</v>
      </c>
      <c r="DD66" s="16" t="s">
        <v>2764</v>
      </c>
      <c r="DE66" s="16" t="s">
        <v>2765</v>
      </c>
      <c r="DF66" s="16" t="s">
        <v>2766</v>
      </c>
      <c r="DG66" s="16" t="s">
        <v>2767</v>
      </c>
      <c r="DH66" s="16" t="s">
        <v>2768</v>
      </c>
      <c r="DI66" s="16" t="s">
        <v>2769</v>
      </c>
      <c r="DJ66" s="16" t="s">
        <v>2770</v>
      </c>
      <c r="DK66" s="16" t="s">
        <v>2771</v>
      </c>
      <c r="DL66" s="16" t="s">
        <v>2772</v>
      </c>
      <c r="DM66" s="16" t="s">
        <v>2773</v>
      </c>
      <c r="DN66" s="16" t="s">
        <v>2774</v>
      </c>
      <c r="DO66" s="16" t="s">
        <v>2775</v>
      </c>
      <c r="DP66" s="16" t="s">
        <v>2776</v>
      </c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</row>
    <row r="67" customFormat="false" ht="12.75" hidden="false" customHeight="false" outlineLevel="0" collapsed="false">
      <c r="A67" s="95" t="s">
        <v>2777</v>
      </c>
      <c r="B67" s="72" t="s">
        <v>1587</v>
      </c>
      <c r="C67" s="72" t="s">
        <v>1586</v>
      </c>
      <c r="D67" s="72" t="s">
        <v>1611</v>
      </c>
      <c r="E67" s="16" t="s">
        <v>1593</v>
      </c>
      <c r="F67" s="16" t="s">
        <v>1587</v>
      </c>
      <c r="G67" s="16" t="s">
        <v>1609</v>
      </c>
      <c r="H67" s="16" t="s">
        <v>1609</v>
      </c>
      <c r="I67" s="16" t="s">
        <v>1609</v>
      </c>
      <c r="J67" s="16" t="s">
        <v>1609</v>
      </c>
      <c r="K67" s="16" t="s">
        <v>1587</v>
      </c>
      <c r="L67" s="16" t="s">
        <v>1587</v>
      </c>
      <c r="M67" s="16" t="s">
        <v>1609</v>
      </c>
      <c r="N67" s="16" t="s">
        <v>1609</v>
      </c>
      <c r="O67" s="16" t="s">
        <v>1587</v>
      </c>
      <c r="P67" s="16" t="s">
        <v>1587</v>
      </c>
      <c r="Q67" s="16" t="s">
        <v>1587</v>
      </c>
      <c r="R67" s="16" t="s">
        <v>1587</v>
      </c>
      <c r="S67" s="16" t="s">
        <v>1601</v>
      </c>
      <c r="T67" s="16" t="s">
        <v>1587</v>
      </c>
      <c r="U67" s="16" t="s">
        <v>1593</v>
      </c>
      <c r="V67" s="16" t="s">
        <v>1587</v>
      </c>
      <c r="W67" s="16" t="s">
        <v>1914</v>
      </c>
      <c r="X67" s="16" t="s">
        <v>1914</v>
      </c>
      <c r="Y67" s="16" t="s">
        <v>1593</v>
      </c>
      <c r="Z67" s="16" t="s">
        <v>1592</v>
      </c>
      <c r="AA67" s="16" t="s">
        <v>1914</v>
      </c>
      <c r="AB67" s="16" t="s">
        <v>1593</v>
      </c>
      <c r="AC67" s="16" t="s">
        <v>1593</v>
      </c>
      <c r="AD67" s="16" t="s">
        <v>1593</v>
      </c>
      <c r="AE67" s="16" t="s">
        <v>1611</v>
      </c>
      <c r="AF67" s="16" t="s">
        <v>1611</v>
      </c>
      <c r="AG67" s="16" t="s">
        <v>1607</v>
      </c>
      <c r="AH67" s="16" t="s">
        <v>1607</v>
      </c>
      <c r="AI67" s="16" t="s">
        <v>1601</v>
      </c>
      <c r="AJ67" s="16" t="s">
        <v>1609</v>
      </c>
      <c r="AK67" s="16" t="s">
        <v>1589</v>
      </c>
      <c r="AL67" s="16" t="s">
        <v>1601</v>
      </c>
      <c r="AM67" s="16" t="s">
        <v>1607</v>
      </c>
      <c r="AN67" s="16" t="s">
        <v>1587</v>
      </c>
      <c r="AO67" s="16" t="s">
        <v>1607</v>
      </c>
      <c r="AP67" s="16" t="s">
        <v>1607</v>
      </c>
      <c r="AQ67" s="16" t="s">
        <v>1587</v>
      </c>
      <c r="AR67" s="16" t="s">
        <v>1594</v>
      </c>
      <c r="AS67" s="16" t="s">
        <v>1914</v>
      </c>
      <c r="AT67" s="16" t="s">
        <v>1914</v>
      </c>
      <c r="AU67" s="16" t="s">
        <v>1587</v>
      </c>
      <c r="AV67" s="16" t="s">
        <v>1601</v>
      </c>
      <c r="AW67" s="16" t="s">
        <v>1586</v>
      </c>
      <c r="AX67" s="16" t="s">
        <v>1608</v>
      </c>
      <c r="AY67" s="16" t="s">
        <v>1586</v>
      </c>
      <c r="AZ67" s="16" t="s">
        <v>2271</v>
      </c>
      <c r="BA67" s="16" t="s">
        <v>2116</v>
      </c>
      <c r="BB67" s="16" t="s">
        <v>2778</v>
      </c>
      <c r="BC67" s="16" t="s">
        <v>2779</v>
      </c>
      <c r="BD67" s="16" t="s">
        <v>2211</v>
      </c>
      <c r="BE67" s="16" t="s">
        <v>2780</v>
      </c>
      <c r="BF67" s="16" t="s">
        <v>2781</v>
      </c>
      <c r="BG67" s="16" t="s">
        <v>2782</v>
      </c>
      <c r="BH67" s="16" t="s">
        <v>2425</v>
      </c>
      <c r="BI67" s="16" t="s">
        <v>2572</v>
      </c>
      <c r="BJ67" s="16" t="s">
        <v>2783</v>
      </c>
      <c r="BK67" s="16" t="s">
        <v>2784</v>
      </c>
      <c r="BL67" s="16" t="s">
        <v>2022</v>
      </c>
      <c r="BM67" s="16" t="s">
        <v>2785</v>
      </c>
      <c r="BN67" s="16" t="s">
        <v>2466</v>
      </c>
      <c r="BO67" s="16" t="s">
        <v>2786</v>
      </c>
      <c r="BP67" s="16" t="s">
        <v>2787</v>
      </c>
      <c r="BQ67" s="16" t="s">
        <v>2788</v>
      </c>
      <c r="BR67" s="16" t="s">
        <v>1931</v>
      </c>
      <c r="BS67" s="16" t="s">
        <v>2415</v>
      </c>
      <c r="BT67" s="16" t="s">
        <v>2747</v>
      </c>
      <c r="BU67" s="16" t="s">
        <v>2604</v>
      </c>
      <c r="BV67" s="16" t="s">
        <v>2670</v>
      </c>
      <c r="BW67" s="16" t="s">
        <v>2789</v>
      </c>
      <c r="BX67" s="16" t="s">
        <v>2748</v>
      </c>
      <c r="BY67" s="16" t="s">
        <v>2790</v>
      </c>
      <c r="BZ67" s="16" t="s">
        <v>2790</v>
      </c>
      <c r="CA67" s="16" t="s">
        <v>2211</v>
      </c>
      <c r="CB67" s="16" t="s">
        <v>2625</v>
      </c>
      <c r="CC67" s="16" t="s">
        <v>2791</v>
      </c>
      <c r="CD67" s="16" t="s">
        <v>2792</v>
      </c>
      <c r="CE67" s="16" t="s">
        <v>2749</v>
      </c>
      <c r="CF67" s="16" t="s">
        <v>1930</v>
      </c>
      <c r="CG67" s="16" t="s">
        <v>2671</v>
      </c>
      <c r="CH67" s="16" t="s">
        <v>2751</v>
      </c>
      <c r="CI67" s="16" t="s">
        <v>2104</v>
      </c>
      <c r="CJ67" s="16" t="s">
        <v>2427</v>
      </c>
      <c r="CK67" s="16" t="s">
        <v>2676</v>
      </c>
      <c r="CL67" s="16" t="s">
        <v>2755</v>
      </c>
      <c r="CM67" s="16" t="s">
        <v>2754</v>
      </c>
      <c r="CN67" s="16" t="s">
        <v>2793</v>
      </c>
      <c r="CO67" s="16" t="s">
        <v>2794</v>
      </c>
      <c r="CP67" s="16" t="s">
        <v>2752</v>
      </c>
      <c r="CQ67" s="16" t="s">
        <v>2795</v>
      </c>
      <c r="CR67" s="16" t="s">
        <v>2796</v>
      </c>
      <c r="CS67" s="16" t="s">
        <v>2797</v>
      </c>
      <c r="CT67" s="16" t="s">
        <v>2154</v>
      </c>
      <c r="CU67" s="16" t="s">
        <v>2798</v>
      </c>
      <c r="CV67" s="16" t="s">
        <v>2799</v>
      </c>
      <c r="CW67" s="16" t="s">
        <v>2800</v>
      </c>
      <c r="CX67" s="16" t="s">
        <v>2801</v>
      </c>
      <c r="CY67" s="16" t="s">
        <v>2802</v>
      </c>
      <c r="CZ67" s="16" t="s">
        <v>2803</v>
      </c>
      <c r="DA67" s="16" t="s">
        <v>2804</v>
      </c>
      <c r="DB67" s="16" t="s">
        <v>2805</v>
      </c>
      <c r="DC67" s="16" t="s">
        <v>2806</v>
      </c>
      <c r="DD67" s="16" t="s">
        <v>2807</v>
      </c>
      <c r="DE67" s="16" t="s">
        <v>2808</v>
      </c>
      <c r="DF67" s="16" t="s">
        <v>2809</v>
      </c>
      <c r="DG67" s="16" t="s">
        <v>2810</v>
      </c>
      <c r="DH67" s="16" t="s">
        <v>2811</v>
      </c>
      <c r="DI67" s="16" t="s">
        <v>2812</v>
      </c>
      <c r="DJ67" s="16" t="s">
        <v>2813</v>
      </c>
      <c r="DK67" s="16" t="s">
        <v>2814</v>
      </c>
      <c r="DL67" s="16" t="s">
        <v>2815</v>
      </c>
      <c r="DM67" s="16" t="s">
        <v>2816</v>
      </c>
      <c r="DN67" s="16" t="s">
        <v>2140</v>
      </c>
      <c r="DO67" s="16" t="s">
        <v>2431</v>
      </c>
      <c r="DP67" s="16" t="s">
        <v>2817</v>
      </c>
      <c r="DQ67" s="16" t="s">
        <v>2818</v>
      </c>
      <c r="DR67" s="16" t="s">
        <v>2819</v>
      </c>
      <c r="DS67" s="16" t="s">
        <v>2820</v>
      </c>
      <c r="DT67" s="16" t="s">
        <v>2821</v>
      </c>
      <c r="DU67" s="16" t="s">
        <v>2822</v>
      </c>
      <c r="DV67" s="16" t="s">
        <v>2823</v>
      </c>
      <c r="DW67" s="16" t="s">
        <v>2824</v>
      </c>
      <c r="DX67" s="16" t="s">
        <v>2825</v>
      </c>
      <c r="DY67" s="16" t="s">
        <v>2826</v>
      </c>
      <c r="DZ67" s="16" t="s">
        <v>2827</v>
      </c>
      <c r="EA67" s="16" t="s">
        <v>2828</v>
      </c>
      <c r="EB67" s="16" t="s">
        <v>2829</v>
      </c>
      <c r="EC67" s="16" t="s">
        <v>2830</v>
      </c>
      <c r="ED67" s="16" t="s">
        <v>2831</v>
      </c>
      <c r="EE67" s="16" t="s">
        <v>2832</v>
      </c>
      <c r="EF67" s="16" t="s">
        <v>2833</v>
      </c>
      <c r="EG67" s="16" t="s">
        <v>2834</v>
      </c>
      <c r="EH67" s="16" t="s">
        <v>2835</v>
      </c>
      <c r="EI67" s="16" t="s">
        <v>2836</v>
      </c>
      <c r="EJ67" s="16" t="s">
        <v>2837</v>
      </c>
      <c r="EK67" s="16" t="s">
        <v>2838</v>
      </c>
      <c r="EL67" s="16" t="s">
        <v>2839</v>
      </c>
      <c r="EM67" s="16" t="s">
        <v>2840</v>
      </c>
      <c r="EN67" s="16" t="s">
        <v>2841</v>
      </c>
      <c r="EO67" s="16" t="s">
        <v>2339</v>
      </c>
      <c r="EP67" s="16" t="s">
        <v>2842</v>
      </c>
      <c r="EQ67" s="16" t="s">
        <v>2843</v>
      </c>
      <c r="ER67" s="16" t="s">
        <v>2844</v>
      </c>
      <c r="ES67" s="16" t="s">
        <v>2845</v>
      </c>
      <c r="ET67" s="16" t="s">
        <v>1950</v>
      </c>
      <c r="EU67" s="16" t="s">
        <v>2846</v>
      </c>
    </row>
    <row r="68" customFormat="false" ht="12.75" hidden="false" customHeight="false" outlineLevel="0" collapsed="false">
      <c r="A68" s="95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</row>
    <row r="69" customFormat="false" ht="12.75" hidden="false" customHeight="false" outlineLevel="0" collapsed="false">
      <c r="A69" s="95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</row>
    <row r="70" customFormat="false" ht="12.75" hidden="false" customHeight="false" outlineLevel="0" collapsed="false">
      <c r="A70" s="95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</row>
    <row r="71" customFormat="false" ht="12.75" hidden="false" customHeight="false" outlineLevel="0" collapsed="false">
      <c r="A71" s="95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</row>
    <row r="72" customFormat="false" ht="12.75" hidden="false" customHeight="false" outlineLevel="0" collapsed="false">
      <c r="A72" s="95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</row>
    <row r="73" customFormat="false" ht="12.75" hidden="false" customHeight="false" outlineLevel="0" collapsed="false">
      <c r="A73" s="95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</row>
    <row r="74" customFormat="false" ht="12.75" hidden="false" customHeight="false" outlineLevel="0" collapsed="false">
      <c r="A74" s="95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</row>
    <row r="75" customFormat="false" ht="12.75" hidden="false" customHeight="false" outlineLevel="0" collapsed="false">
      <c r="A75" s="95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</row>
    <row r="76" customFormat="false" ht="12.75" hidden="false" customHeight="false" outlineLevel="0" collapsed="false">
      <c r="A76" s="95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</row>
    <row r="77" customFormat="false" ht="12.75" hidden="false" customHeight="false" outlineLevel="0" collapsed="false">
      <c r="A77" s="95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</row>
    <row r="78" customFormat="false" ht="12.75" hidden="false" customHeight="false" outlineLevel="0" collapsed="false">
      <c r="A78" s="95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</row>
    <row r="79" customFormat="false" ht="12.75" hidden="false" customHeight="false" outlineLevel="0" collapsed="false">
      <c r="A79" s="95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</row>
    <row r="80" customFormat="false" ht="12.75" hidden="false" customHeight="false" outlineLevel="0" collapsed="false">
      <c r="A80" s="95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</row>
    <row r="81" customFormat="false" ht="12.75" hidden="false" customHeight="false" outlineLevel="0" collapsed="false">
      <c r="A81" s="95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</row>
    <row r="82" customFormat="false" ht="12.75" hidden="false" customHeight="false" outlineLevel="0" collapsed="false">
      <c r="A82" s="95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</row>
    <row r="83" customFormat="false" ht="12.75" hidden="false" customHeight="false" outlineLevel="0" collapsed="false">
      <c r="A83" s="95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</row>
    <row r="84" customFormat="false" ht="12.75" hidden="false" customHeight="false" outlineLevel="0" collapsed="false">
      <c r="A84" s="95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</row>
    <row r="85" customFormat="false" ht="12.75" hidden="false" customHeight="false" outlineLevel="0" collapsed="false">
      <c r="A85" s="95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</row>
    <row r="86" customFormat="false" ht="12.75" hidden="false" customHeight="false" outlineLevel="0" collapsed="false">
      <c r="A86" s="95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</row>
    <row r="87" customFormat="false" ht="12.75" hidden="false" customHeight="false" outlineLevel="0" collapsed="false">
      <c r="A87" s="95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</row>
    <row r="88" customFormat="false" ht="12.75" hidden="false" customHeight="false" outlineLevel="0" collapsed="false">
      <c r="A88" s="95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</row>
    <row r="89" customFormat="false" ht="12.75" hidden="false" customHeight="false" outlineLevel="0" collapsed="false">
      <c r="A89" s="95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</row>
    <row r="90" customFormat="false" ht="12.75" hidden="false" customHeight="false" outlineLevel="0" collapsed="false">
      <c r="A90" s="95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</row>
    <row r="91" customFormat="false" ht="12.75" hidden="false" customHeight="false" outlineLevel="0" collapsed="false">
      <c r="A91" s="95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</row>
    <row r="92" customFormat="false" ht="12.75" hidden="false" customHeight="false" outlineLevel="0" collapsed="false">
      <c r="A92" s="95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</row>
    <row r="93" customFormat="false" ht="12.75" hidden="false" customHeight="false" outlineLevel="0" collapsed="false">
      <c r="A93" s="95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</row>
    <row r="94" customFormat="false" ht="12.75" hidden="false" customHeight="false" outlineLevel="0" collapsed="false">
      <c r="A94" s="95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</row>
    <row r="95" customFormat="false" ht="12.75" hidden="false" customHeight="false" outlineLevel="0" collapsed="false">
      <c r="A95" s="95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</row>
    <row r="96" customFormat="false" ht="12.75" hidden="false" customHeight="false" outlineLevel="0" collapsed="false">
      <c r="A96" s="95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</row>
    <row r="97" customFormat="false" ht="12.75" hidden="false" customHeight="false" outlineLevel="0" collapsed="false">
      <c r="A97" s="95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</row>
    <row r="98" customFormat="false" ht="12.75" hidden="false" customHeight="false" outlineLevel="0" collapsed="false">
      <c r="A98" s="95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</row>
    <row r="99" customFormat="false" ht="12.75" hidden="false" customHeight="false" outlineLevel="0" collapsed="false">
      <c r="A99" s="95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</row>
    <row r="100" customFormat="false" ht="12.75" hidden="false" customHeight="false" outlineLevel="0" collapsed="false">
      <c r="A100" s="95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</row>
    <row r="101" customFormat="false" ht="12.75" hidden="false" customHeight="false" outlineLevel="0" collapsed="false">
      <c r="A101" s="95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</row>
    <row r="102" customFormat="false" ht="12.75" hidden="false" customHeight="false" outlineLevel="0" collapsed="false">
      <c r="A102" s="95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</row>
    <row r="103" customFormat="false" ht="12.75" hidden="false" customHeight="false" outlineLevel="0" collapsed="false">
      <c r="A103" s="95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</row>
    <row r="104" customFormat="false" ht="12.75" hidden="false" customHeight="false" outlineLevel="0" collapsed="false">
      <c r="A104" s="95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</row>
    <row r="105" customFormat="false" ht="12.75" hidden="false" customHeight="false" outlineLevel="0" collapsed="false">
      <c r="A105" s="95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</row>
    <row r="106" customFormat="false" ht="12.75" hidden="false" customHeight="false" outlineLevel="0" collapsed="false">
      <c r="A106" s="95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</row>
    <row r="107" customFormat="false" ht="12.75" hidden="false" customHeight="false" outlineLevel="0" collapsed="false">
      <c r="A107" s="95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</row>
    <row r="108" customFormat="false" ht="12.75" hidden="false" customHeight="false" outlineLevel="0" collapsed="false">
      <c r="A108" s="95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</row>
    <row r="109" customFormat="false" ht="12.75" hidden="false" customHeight="false" outlineLevel="0" collapsed="false">
      <c r="A109" s="95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</row>
    <row r="110" customFormat="false" ht="12.75" hidden="false" customHeight="false" outlineLevel="0" collapsed="false">
      <c r="A110" s="95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</row>
    <row r="111" customFormat="false" ht="12.75" hidden="false" customHeight="false" outlineLevel="0" collapsed="false">
      <c r="A111" s="95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</row>
    <row r="112" customFormat="false" ht="12.75" hidden="false" customHeight="false" outlineLevel="0" collapsed="false">
      <c r="A112" s="95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</row>
    <row r="113" customFormat="false" ht="12.75" hidden="false" customHeight="false" outlineLevel="0" collapsed="false">
      <c r="A113" s="95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</row>
    <row r="114" customFormat="false" ht="12.75" hidden="false" customHeight="false" outlineLevel="0" collapsed="false">
      <c r="A114" s="95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</row>
    <row r="115" customFormat="false" ht="12.75" hidden="false" customHeight="false" outlineLevel="0" collapsed="false">
      <c r="A115" s="95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</row>
    <row r="116" customFormat="false" ht="12.75" hidden="false" customHeight="false" outlineLevel="0" collapsed="false">
      <c r="A116" s="95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</row>
    <row r="117" customFormat="false" ht="12.75" hidden="false" customHeight="false" outlineLevel="0" collapsed="false">
      <c r="A117" s="95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</row>
    <row r="118" customFormat="false" ht="12.75" hidden="false" customHeight="false" outlineLevel="0" collapsed="false">
      <c r="A118" s="95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</row>
    <row r="119" customFormat="false" ht="12.75" hidden="false" customHeight="false" outlineLevel="0" collapsed="false">
      <c r="A119" s="95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</row>
    <row r="120" customFormat="false" ht="12.75" hidden="false" customHeight="false" outlineLevel="0" collapsed="false">
      <c r="A120" s="95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</row>
    <row r="121" customFormat="false" ht="12.75" hidden="false" customHeight="false" outlineLevel="0" collapsed="false">
      <c r="A121" s="95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</row>
    <row r="122" customFormat="false" ht="12.75" hidden="false" customHeight="false" outlineLevel="0" collapsed="false">
      <c r="A122" s="95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</row>
    <row r="123" customFormat="false" ht="12.75" hidden="false" customHeight="false" outlineLevel="0" collapsed="false">
      <c r="A123" s="95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</row>
    <row r="124" customFormat="false" ht="12.75" hidden="false" customHeight="false" outlineLevel="0" collapsed="false">
      <c r="A124" s="95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</row>
    <row r="125" customFormat="false" ht="12.75" hidden="false" customHeight="false" outlineLevel="0" collapsed="false">
      <c r="A125" s="95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</row>
    <row r="126" customFormat="false" ht="12.75" hidden="false" customHeight="false" outlineLevel="0" collapsed="false">
      <c r="A126" s="95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</row>
    <row r="127" customFormat="false" ht="12.75" hidden="false" customHeight="false" outlineLevel="0" collapsed="false">
      <c r="A127" s="95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</row>
    <row r="128" customFormat="false" ht="12.75" hidden="false" customHeight="false" outlineLevel="0" collapsed="false">
      <c r="A128" s="95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</row>
    <row r="129" customFormat="false" ht="12.75" hidden="false" customHeight="false" outlineLevel="0" collapsed="false">
      <c r="A129" s="95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</row>
    <row r="130" customFormat="false" ht="12.75" hidden="false" customHeight="false" outlineLevel="0" collapsed="false">
      <c r="A130" s="95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</row>
    <row r="131" customFormat="false" ht="12.75" hidden="false" customHeight="false" outlineLevel="0" collapsed="false">
      <c r="A131" s="95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</row>
    <row r="132" customFormat="false" ht="12.75" hidden="false" customHeight="false" outlineLevel="0" collapsed="false">
      <c r="A132" s="95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</row>
    <row r="133" customFormat="false" ht="12.75" hidden="false" customHeight="false" outlineLevel="0" collapsed="false">
      <c r="A133" s="95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</row>
    <row r="134" customFormat="false" ht="12.75" hidden="false" customHeight="false" outlineLevel="0" collapsed="false">
      <c r="A134" s="95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</row>
    <row r="135" customFormat="false" ht="12.75" hidden="false" customHeight="false" outlineLevel="0" collapsed="false">
      <c r="A135" s="95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</row>
    <row r="136" customFormat="false" ht="12.75" hidden="false" customHeight="false" outlineLevel="0" collapsed="false">
      <c r="A136" s="95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</row>
    <row r="137" customFormat="false" ht="12.75" hidden="false" customHeight="false" outlineLevel="0" collapsed="false">
      <c r="A137" s="95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</row>
    <row r="138" customFormat="false" ht="12.75" hidden="false" customHeight="false" outlineLevel="0" collapsed="false">
      <c r="A138" s="95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</row>
    <row r="139" customFormat="false" ht="12.75" hidden="false" customHeight="false" outlineLevel="0" collapsed="false">
      <c r="A139" s="95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</row>
    <row r="140" customFormat="false" ht="12.75" hidden="false" customHeight="false" outlineLevel="0" collapsed="false">
      <c r="A140" s="95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</row>
    <row r="141" customFormat="false" ht="12.75" hidden="false" customHeight="false" outlineLevel="0" collapsed="false">
      <c r="A141" s="95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</row>
    <row r="142" customFormat="false" ht="12.75" hidden="false" customHeight="false" outlineLevel="0" collapsed="false">
      <c r="A142" s="95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</row>
    <row r="143" customFormat="false" ht="12.75" hidden="false" customHeight="false" outlineLevel="0" collapsed="false">
      <c r="A143" s="95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</row>
    <row r="144" customFormat="false" ht="12.75" hidden="false" customHeight="false" outlineLevel="0" collapsed="false">
      <c r="A144" s="95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</row>
    <row r="145" customFormat="false" ht="12.75" hidden="false" customHeight="false" outlineLevel="0" collapsed="false">
      <c r="A145" s="95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</row>
    <row r="146" customFormat="false" ht="12.75" hidden="false" customHeight="false" outlineLevel="0" collapsed="false">
      <c r="A146" s="95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</row>
    <row r="147" customFormat="false" ht="12.75" hidden="false" customHeight="false" outlineLevel="0" collapsed="false">
      <c r="A147" s="95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</row>
    <row r="148" customFormat="false" ht="12.75" hidden="false" customHeight="false" outlineLevel="0" collapsed="false">
      <c r="A148" s="95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</row>
    <row r="149" customFormat="false" ht="12.75" hidden="false" customHeight="false" outlineLevel="0" collapsed="false">
      <c r="A149" s="95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</row>
    <row r="150" customFormat="false" ht="12.75" hidden="false" customHeight="false" outlineLevel="0" collapsed="false">
      <c r="A150" s="95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</row>
    <row r="151" customFormat="false" ht="12.75" hidden="false" customHeight="false" outlineLevel="0" collapsed="false">
      <c r="A151" s="95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</row>
    <row r="152" customFormat="false" ht="12.75" hidden="false" customHeight="false" outlineLevel="0" collapsed="false">
      <c r="A152" s="95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</row>
    <row r="153" customFormat="false" ht="12.75" hidden="false" customHeight="false" outlineLevel="0" collapsed="false">
      <c r="A153" s="95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</row>
    <row r="154" customFormat="false" ht="12.75" hidden="false" customHeight="false" outlineLevel="0" collapsed="false">
      <c r="A154" s="95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</row>
    <row r="155" customFormat="false" ht="12.75" hidden="false" customHeight="false" outlineLevel="0" collapsed="false">
      <c r="A155" s="95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</row>
    <row r="156" customFormat="false" ht="12.75" hidden="false" customHeight="false" outlineLevel="0" collapsed="false">
      <c r="A156" s="95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</row>
    <row r="157" customFormat="false" ht="12.75" hidden="false" customHeight="false" outlineLevel="0" collapsed="false">
      <c r="A157" s="95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</row>
    <row r="158" customFormat="false" ht="12.75" hidden="false" customHeight="false" outlineLevel="0" collapsed="false">
      <c r="A158" s="95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</row>
    <row r="159" customFormat="false" ht="12.75" hidden="false" customHeight="false" outlineLevel="0" collapsed="false">
      <c r="A159" s="95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</row>
    <row r="160" customFormat="false" ht="12.75" hidden="false" customHeight="false" outlineLevel="0" collapsed="false">
      <c r="A160" s="95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</row>
    <row r="161" customFormat="false" ht="12.75" hidden="false" customHeight="false" outlineLevel="0" collapsed="false">
      <c r="A161" s="95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</row>
    <row r="162" customFormat="false" ht="12.75" hidden="false" customHeight="false" outlineLevel="0" collapsed="false">
      <c r="A162" s="95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</row>
    <row r="163" customFormat="false" ht="12.75" hidden="false" customHeight="false" outlineLevel="0" collapsed="false">
      <c r="A163" s="95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</row>
    <row r="164" customFormat="false" ht="12.75" hidden="false" customHeight="false" outlineLevel="0" collapsed="false">
      <c r="A164" s="95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</row>
    <row r="165" customFormat="false" ht="12.75" hidden="false" customHeight="false" outlineLevel="0" collapsed="false">
      <c r="A165" s="95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</row>
    <row r="166" customFormat="false" ht="12.75" hidden="false" customHeight="false" outlineLevel="0" collapsed="false">
      <c r="A166" s="95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</row>
    <row r="167" customFormat="false" ht="12.75" hidden="false" customHeight="false" outlineLevel="0" collapsed="false">
      <c r="A167" s="95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</row>
    <row r="168" customFormat="false" ht="12.75" hidden="false" customHeight="false" outlineLevel="0" collapsed="false">
      <c r="A168" s="95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</row>
    <row r="169" customFormat="false" ht="12.75" hidden="false" customHeight="false" outlineLevel="0" collapsed="false">
      <c r="A169" s="95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</row>
    <row r="170" customFormat="false" ht="12.75" hidden="false" customHeight="false" outlineLevel="0" collapsed="false">
      <c r="A170" s="95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</row>
    <row r="171" customFormat="false" ht="12.75" hidden="false" customHeight="false" outlineLevel="0" collapsed="false">
      <c r="A171" s="95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</row>
    <row r="172" customFormat="false" ht="12.75" hidden="false" customHeight="false" outlineLevel="0" collapsed="false">
      <c r="A172" s="95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</row>
    <row r="173" customFormat="false" ht="12.75" hidden="false" customHeight="false" outlineLevel="0" collapsed="false">
      <c r="A173" s="95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</row>
    <row r="174" customFormat="false" ht="12.75" hidden="false" customHeight="false" outlineLevel="0" collapsed="false">
      <c r="A174" s="95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</row>
    <row r="175" customFormat="false" ht="12.75" hidden="false" customHeight="false" outlineLevel="0" collapsed="false">
      <c r="A175" s="95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</row>
    <row r="176" customFormat="false" ht="12.75" hidden="false" customHeight="false" outlineLevel="0" collapsed="false">
      <c r="A176" s="95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</row>
    <row r="177" customFormat="false" ht="12.75" hidden="false" customHeight="false" outlineLevel="0" collapsed="false">
      <c r="A177" s="95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</row>
    <row r="178" customFormat="false" ht="12.75" hidden="false" customHeight="false" outlineLevel="0" collapsed="false">
      <c r="A178" s="95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</row>
    <row r="179" customFormat="false" ht="12.75" hidden="false" customHeight="false" outlineLevel="0" collapsed="false">
      <c r="A179" s="95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</row>
    <row r="180" customFormat="false" ht="12.75" hidden="false" customHeight="false" outlineLevel="0" collapsed="false">
      <c r="A180" s="95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</row>
    <row r="181" customFormat="false" ht="12.75" hidden="false" customHeight="false" outlineLevel="0" collapsed="false">
      <c r="A181" s="95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</row>
    <row r="182" customFormat="false" ht="12.75" hidden="false" customHeight="false" outlineLevel="0" collapsed="false">
      <c r="A182" s="95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</row>
    <row r="183" customFormat="false" ht="12.75" hidden="false" customHeight="false" outlineLevel="0" collapsed="false">
      <c r="A183" s="95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</row>
    <row r="184" customFormat="false" ht="12.75" hidden="false" customHeight="false" outlineLevel="0" collapsed="false">
      <c r="A184" s="95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</row>
    <row r="185" customFormat="false" ht="12.75" hidden="false" customHeight="false" outlineLevel="0" collapsed="false">
      <c r="A185" s="95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</row>
    <row r="186" customFormat="false" ht="12.75" hidden="false" customHeight="false" outlineLevel="0" collapsed="false">
      <c r="A186" s="95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</row>
    <row r="187" customFormat="false" ht="12.75" hidden="false" customHeight="false" outlineLevel="0" collapsed="false">
      <c r="A187" s="95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</row>
    <row r="188" customFormat="false" ht="12.75" hidden="false" customHeight="false" outlineLevel="0" collapsed="false">
      <c r="A188" s="95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</row>
    <row r="189" customFormat="false" ht="12.75" hidden="false" customHeight="false" outlineLevel="0" collapsed="false">
      <c r="A189" s="95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</row>
    <row r="190" customFormat="false" ht="12.75" hidden="false" customHeight="false" outlineLevel="0" collapsed="false">
      <c r="A190" s="95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6"/>
      <c r="DT190" s="16"/>
      <c r="DU190" s="16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</row>
    <row r="191" customFormat="false" ht="12.75" hidden="false" customHeight="false" outlineLevel="0" collapsed="false">
      <c r="A191" s="95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6"/>
      <c r="DT191" s="16"/>
      <c r="DU191" s="16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</row>
    <row r="192" customFormat="false" ht="12.75" hidden="false" customHeight="false" outlineLevel="0" collapsed="false">
      <c r="A192" s="95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</row>
    <row r="193" customFormat="false" ht="12.75" hidden="false" customHeight="false" outlineLevel="0" collapsed="false">
      <c r="A193" s="95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6"/>
      <c r="DT193" s="16"/>
      <c r="DU193" s="16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</row>
    <row r="194" customFormat="false" ht="12.75" hidden="false" customHeight="false" outlineLevel="0" collapsed="false">
      <c r="A194" s="95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/>
      <c r="CZ194" s="16"/>
      <c r="DA194" s="16"/>
      <c r="DB194" s="16"/>
      <c r="DC194" s="16"/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  <c r="DQ194" s="16"/>
      <c r="DR194" s="16"/>
      <c r="DS194" s="16"/>
      <c r="DT194" s="16"/>
      <c r="DU194" s="16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</row>
    <row r="195" customFormat="false" ht="12.75" hidden="false" customHeight="false" outlineLevel="0" collapsed="false">
      <c r="A195" s="95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/>
      <c r="CZ195" s="16"/>
      <c r="DA195" s="16"/>
      <c r="DB195" s="16"/>
      <c r="DC195" s="16"/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  <c r="DQ195" s="16"/>
      <c r="DR195" s="16"/>
      <c r="DS195" s="16"/>
      <c r="DT195" s="16"/>
      <c r="DU195" s="16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</row>
    <row r="196" customFormat="false" ht="12.75" hidden="false" customHeight="false" outlineLevel="0" collapsed="false">
      <c r="A196" s="95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</row>
    <row r="197" customFormat="false" ht="12.75" hidden="false" customHeight="false" outlineLevel="0" collapsed="false">
      <c r="A197" s="95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</row>
    <row r="198" customFormat="false" ht="12.75" hidden="false" customHeight="false" outlineLevel="0" collapsed="false">
      <c r="A198" s="95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</row>
    <row r="199" customFormat="false" ht="12.75" hidden="false" customHeight="false" outlineLevel="0" collapsed="false">
      <c r="A199" s="95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</row>
    <row r="200" customFormat="false" ht="12.75" hidden="false" customHeight="false" outlineLevel="0" collapsed="false">
      <c r="A200" s="95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/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</row>
    <row r="201" customFormat="false" ht="12.75" hidden="false" customHeight="false" outlineLevel="0" collapsed="false">
      <c r="A201" s="95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/>
      <c r="CZ201" s="16"/>
      <c r="DA201" s="16"/>
      <c r="DB201" s="16"/>
      <c r="DC201" s="16"/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  <c r="DQ201" s="16"/>
      <c r="DR201" s="16"/>
      <c r="DS201" s="16"/>
      <c r="DT201" s="16"/>
      <c r="DU201" s="16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</row>
    <row r="202" customFormat="false" ht="12.75" hidden="false" customHeight="false" outlineLevel="0" collapsed="false">
      <c r="A202" s="95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/>
      <c r="CZ202" s="16"/>
      <c r="DA202" s="16"/>
      <c r="DB202" s="16"/>
      <c r="DC202" s="16"/>
      <c r="DD202" s="16"/>
      <c r="DE202" s="16"/>
      <c r="DF202" s="16"/>
      <c r="DG202" s="16"/>
      <c r="DH202" s="16"/>
      <c r="DI202" s="16"/>
      <c r="DJ202" s="16"/>
      <c r="DK202" s="16"/>
      <c r="DL202" s="16"/>
      <c r="DM202" s="16"/>
      <c r="DN202" s="16"/>
      <c r="DO202" s="16"/>
      <c r="DP202" s="16"/>
      <c r="DQ202" s="16"/>
      <c r="DR202" s="16"/>
      <c r="DS202" s="16"/>
      <c r="DT202" s="16"/>
      <c r="DU202" s="16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</row>
    <row r="203" customFormat="false" ht="12.75" hidden="false" customHeight="false" outlineLevel="0" collapsed="false">
      <c r="A203" s="95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/>
      <c r="CZ203" s="16"/>
      <c r="DA203" s="16"/>
      <c r="DB203" s="16"/>
      <c r="DC203" s="16"/>
      <c r="DD203" s="16"/>
      <c r="DE203" s="16"/>
      <c r="DF203" s="16"/>
      <c r="DG203" s="16"/>
      <c r="DH203" s="16"/>
      <c r="DI203" s="16"/>
      <c r="DJ203" s="16"/>
      <c r="DK203" s="16"/>
      <c r="DL203" s="16"/>
      <c r="DM203" s="16"/>
      <c r="DN203" s="16"/>
      <c r="DO203" s="16"/>
      <c r="DP203" s="16"/>
      <c r="DQ203" s="16"/>
      <c r="DR203" s="16"/>
      <c r="DS203" s="16"/>
      <c r="DT203" s="16"/>
      <c r="DU203" s="16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</row>
    <row r="204" customFormat="false" ht="12.75" hidden="false" customHeight="false" outlineLevel="0" collapsed="false">
      <c r="A204" s="95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/>
      <c r="CZ204" s="16"/>
      <c r="DA204" s="16"/>
      <c r="DB204" s="16"/>
      <c r="DC204" s="16"/>
      <c r="DD204" s="16"/>
      <c r="DE204" s="16"/>
      <c r="DF204" s="16"/>
      <c r="DG204" s="16"/>
      <c r="DH204" s="16"/>
      <c r="DI204" s="16"/>
      <c r="DJ204" s="16"/>
      <c r="DK204" s="16"/>
      <c r="DL204" s="16"/>
      <c r="DM204" s="16"/>
      <c r="DN204" s="16"/>
      <c r="DO204" s="16"/>
      <c r="DP204" s="16"/>
      <c r="DQ204" s="16"/>
      <c r="DR204" s="16"/>
      <c r="DS204" s="16"/>
      <c r="DT204" s="16"/>
      <c r="DU204" s="16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</row>
    <row r="205" customFormat="false" ht="12.75" hidden="false" customHeight="false" outlineLevel="0" collapsed="false">
      <c r="A205" s="95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/>
      <c r="CZ205" s="16"/>
      <c r="DA205" s="16"/>
      <c r="DB205" s="16"/>
      <c r="DC205" s="16"/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  <c r="DQ205" s="16"/>
      <c r="DR205" s="16"/>
      <c r="DS205" s="16"/>
      <c r="DT205" s="16"/>
      <c r="DU205" s="16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</row>
    <row r="206" customFormat="false" ht="12.75" hidden="false" customHeight="false" outlineLevel="0" collapsed="false">
      <c r="A206" s="95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</row>
    <row r="207" customFormat="false" ht="12.75" hidden="false" customHeight="false" outlineLevel="0" collapsed="false">
      <c r="A207" s="95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</row>
    <row r="208" customFormat="false" ht="12.75" hidden="false" customHeight="false" outlineLevel="0" collapsed="false">
      <c r="A208" s="95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</row>
    <row r="209" customFormat="false" ht="12.75" hidden="false" customHeight="false" outlineLevel="0" collapsed="false">
      <c r="A209" s="95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</row>
    <row r="210" customFormat="false" ht="12.75" hidden="false" customHeight="false" outlineLevel="0" collapsed="false">
      <c r="A210" s="95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</row>
    <row r="211" customFormat="false" ht="12.75" hidden="false" customHeight="false" outlineLevel="0" collapsed="false">
      <c r="A211" s="95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</row>
    <row r="212" customFormat="false" ht="12.75" hidden="false" customHeight="false" outlineLevel="0" collapsed="false">
      <c r="A212" s="95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</row>
    <row r="213" customFormat="false" ht="12.75" hidden="false" customHeight="false" outlineLevel="0" collapsed="false">
      <c r="A213" s="95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/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</row>
    <row r="214" customFormat="false" ht="12.75" hidden="false" customHeight="false" outlineLevel="0" collapsed="false">
      <c r="A214" s="95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/>
      <c r="CZ214" s="16"/>
      <c r="DA214" s="16"/>
      <c r="DB214" s="16"/>
      <c r="DC214" s="16"/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  <c r="DQ214" s="16"/>
      <c r="DR214" s="16"/>
      <c r="DS214" s="16"/>
      <c r="DT214" s="16"/>
      <c r="DU214" s="16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</row>
    <row r="215" customFormat="false" ht="12.75" hidden="false" customHeight="false" outlineLevel="0" collapsed="false">
      <c r="A215" s="95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/>
      <c r="CZ215" s="16"/>
      <c r="DA215" s="16"/>
      <c r="DB215" s="16"/>
      <c r="DC215" s="16"/>
      <c r="DD215" s="16"/>
      <c r="DE215" s="16"/>
      <c r="DF215" s="16"/>
      <c r="DG215" s="16"/>
      <c r="DH215" s="16"/>
      <c r="DI215" s="16"/>
      <c r="DJ215" s="16"/>
      <c r="DK215" s="16"/>
      <c r="DL215" s="16"/>
      <c r="DM215" s="16"/>
      <c r="DN215" s="16"/>
      <c r="DO215" s="16"/>
      <c r="DP215" s="16"/>
      <c r="DQ215" s="16"/>
      <c r="DR215" s="16"/>
      <c r="DS215" s="16"/>
      <c r="DT215" s="16"/>
      <c r="DU215" s="16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</row>
    <row r="216" customFormat="false" ht="12.75" hidden="false" customHeight="false" outlineLevel="0" collapsed="false">
      <c r="A216" s="95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</row>
    <row r="217" customFormat="false" ht="12.75" hidden="false" customHeight="false" outlineLevel="0" collapsed="false">
      <c r="A217" s="95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</row>
    <row r="218" customFormat="false" ht="12.75" hidden="false" customHeight="false" outlineLevel="0" collapsed="false">
      <c r="A218" s="95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</row>
    <row r="219" customFormat="false" ht="12.75" hidden="false" customHeight="false" outlineLevel="0" collapsed="false">
      <c r="A219" s="95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</row>
    <row r="220" customFormat="false" ht="12.75" hidden="false" customHeight="false" outlineLevel="0" collapsed="false">
      <c r="A220" s="95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</row>
    <row r="221" customFormat="false" ht="12.75" hidden="false" customHeight="false" outlineLevel="0" collapsed="false">
      <c r="A221" s="95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</row>
    <row r="222" customFormat="false" ht="12.75" hidden="false" customHeight="false" outlineLevel="0" collapsed="false">
      <c r="A222" s="95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</row>
    <row r="223" customFormat="false" ht="12.75" hidden="false" customHeight="false" outlineLevel="0" collapsed="false">
      <c r="A223" s="95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</row>
    <row r="224" customFormat="false" ht="12.75" hidden="false" customHeight="false" outlineLevel="0" collapsed="false">
      <c r="A224" s="95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/>
      <c r="CZ224" s="16"/>
      <c r="DA224" s="16"/>
      <c r="DB224" s="16"/>
      <c r="DC224" s="16"/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  <c r="DQ224" s="16"/>
      <c r="DR224" s="16"/>
      <c r="DS224" s="16"/>
      <c r="DT224" s="16"/>
      <c r="DU224" s="16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</row>
    <row r="225" customFormat="false" ht="12.75" hidden="false" customHeight="false" outlineLevel="0" collapsed="false">
      <c r="A225" s="95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/>
      <c r="CZ225" s="16"/>
      <c r="DA225" s="16"/>
      <c r="DB225" s="16"/>
      <c r="DC225" s="16"/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  <c r="DQ225" s="16"/>
      <c r="DR225" s="16"/>
      <c r="DS225" s="16"/>
      <c r="DT225" s="16"/>
      <c r="DU225" s="16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</row>
    <row r="226" customFormat="false" ht="12.75" hidden="false" customHeight="false" outlineLevel="0" collapsed="false">
      <c r="A226" s="95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</row>
    <row r="227" customFormat="false" ht="12.75" hidden="false" customHeight="false" outlineLevel="0" collapsed="false">
      <c r="A227" s="95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</row>
    <row r="228" customFormat="false" ht="12.75" hidden="false" customHeight="false" outlineLevel="0" collapsed="false">
      <c r="A228" s="95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</row>
    <row r="229" customFormat="false" ht="12.75" hidden="false" customHeight="false" outlineLevel="0" collapsed="false">
      <c r="A229" s="95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</row>
    <row r="230" customFormat="false" ht="12.75" hidden="false" customHeight="false" outlineLevel="0" collapsed="false">
      <c r="A230" s="95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</row>
    <row r="231" customFormat="false" ht="12.75" hidden="false" customHeight="false" outlineLevel="0" collapsed="false">
      <c r="A231" s="95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/>
      <c r="CZ231" s="16"/>
      <c r="DA231" s="16"/>
      <c r="DB231" s="16"/>
      <c r="DC231" s="16"/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  <c r="DQ231" s="16"/>
      <c r="DR231" s="16"/>
      <c r="DS231" s="16"/>
      <c r="DT231" s="16"/>
      <c r="DU231" s="16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</row>
    <row r="232" customFormat="false" ht="12.75" hidden="false" customHeight="false" outlineLevel="0" collapsed="false">
      <c r="A232" s="95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</row>
    <row r="233" customFormat="false" ht="12.75" hidden="false" customHeight="false" outlineLevel="0" collapsed="false">
      <c r="A233" s="95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</row>
    <row r="234" customFormat="false" ht="12.75" hidden="false" customHeight="false" outlineLevel="0" collapsed="false">
      <c r="A234" s="95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</row>
    <row r="235" customFormat="false" ht="12.75" hidden="false" customHeight="false" outlineLevel="0" collapsed="false">
      <c r="A235" s="95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</row>
    <row r="236" customFormat="false" ht="12.75" hidden="false" customHeight="false" outlineLevel="0" collapsed="false">
      <c r="A236" s="95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</row>
    <row r="237" customFormat="false" ht="12.75" hidden="false" customHeight="false" outlineLevel="0" collapsed="false">
      <c r="A237" s="95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</row>
    <row r="238" customFormat="false" ht="12.75" hidden="false" customHeight="false" outlineLevel="0" collapsed="false">
      <c r="A238" s="95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</row>
    <row r="239" customFormat="false" ht="12.75" hidden="false" customHeight="false" outlineLevel="0" collapsed="false">
      <c r="A239" s="95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</row>
    <row r="240" customFormat="false" ht="12.75" hidden="false" customHeight="false" outlineLevel="0" collapsed="false">
      <c r="A240" s="95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</row>
    <row r="241" customFormat="false" ht="12.75" hidden="false" customHeight="false" outlineLevel="0" collapsed="false">
      <c r="A241" s="95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</row>
    <row r="242" customFormat="false" ht="12.75" hidden="false" customHeight="false" outlineLevel="0" collapsed="false">
      <c r="A242" s="95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</row>
    <row r="243" customFormat="false" ht="12.75" hidden="false" customHeight="false" outlineLevel="0" collapsed="false">
      <c r="A243" s="95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</row>
    <row r="244" customFormat="false" ht="12.75" hidden="false" customHeight="false" outlineLevel="0" collapsed="false">
      <c r="A244" s="95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</row>
    <row r="245" customFormat="false" ht="12.75" hidden="false" customHeight="false" outlineLevel="0" collapsed="false">
      <c r="A245" s="95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</row>
    <row r="246" customFormat="false" ht="12.75" hidden="false" customHeight="false" outlineLevel="0" collapsed="false">
      <c r="A246" s="95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</row>
    <row r="247" customFormat="false" ht="12.75" hidden="false" customHeight="false" outlineLevel="0" collapsed="false">
      <c r="A247" s="95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</row>
    <row r="248" customFormat="false" ht="12.75" hidden="false" customHeight="false" outlineLevel="0" collapsed="false">
      <c r="A248" s="95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</row>
    <row r="249" customFormat="false" ht="12.75" hidden="false" customHeight="false" outlineLevel="0" collapsed="false">
      <c r="A249" s="95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</row>
    <row r="250" customFormat="false" ht="12.75" hidden="false" customHeight="false" outlineLevel="0" collapsed="false">
      <c r="A250" s="95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</row>
    <row r="251" customFormat="false" ht="12.75" hidden="false" customHeight="false" outlineLevel="0" collapsed="false">
      <c r="A251" s="95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</row>
    <row r="252" customFormat="false" ht="12.75" hidden="false" customHeight="false" outlineLevel="0" collapsed="false">
      <c r="A252" s="95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</row>
    <row r="253" customFormat="false" ht="12.75" hidden="false" customHeight="false" outlineLevel="0" collapsed="false">
      <c r="A253" s="95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</row>
    <row r="254" customFormat="false" ht="12.75" hidden="false" customHeight="false" outlineLevel="0" collapsed="false">
      <c r="A254" s="95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</row>
    <row r="255" customFormat="false" ht="12.75" hidden="false" customHeight="false" outlineLevel="0" collapsed="false">
      <c r="A255" s="95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</row>
    <row r="256" customFormat="false" ht="12.75" hidden="false" customHeight="false" outlineLevel="0" collapsed="false">
      <c r="A256" s="95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</row>
    <row r="257" customFormat="false" ht="12.75" hidden="false" customHeight="false" outlineLevel="0" collapsed="false">
      <c r="A257" s="95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</row>
    <row r="258" customFormat="false" ht="12.75" hidden="false" customHeight="false" outlineLevel="0" collapsed="false">
      <c r="A258" s="95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</row>
    <row r="259" customFormat="false" ht="12.75" hidden="false" customHeight="false" outlineLevel="0" collapsed="false">
      <c r="A259" s="95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</row>
    <row r="260" customFormat="false" ht="12.75" hidden="false" customHeight="false" outlineLevel="0" collapsed="false">
      <c r="A260" s="95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</row>
    <row r="261" customFormat="false" ht="12.75" hidden="false" customHeight="false" outlineLevel="0" collapsed="false">
      <c r="A261" s="95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</row>
    <row r="262" customFormat="false" ht="12.75" hidden="false" customHeight="false" outlineLevel="0" collapsed="false">
      <c r="A262" s="95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</row>
    <row r="263" customFormat="false" ht="12.75" hidden="false" customHeight="false" outlineLevel="0" collapsed="false">
      <c r="A263" s="95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</row>
    <row r="264" customFormat="false" ht="12.75" hidden="false" customHeight="false" outlineLevel="0" collapsed="false">
      <c r="A264" s="95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</row>
    <row r="265" customFormat="false" ht="12.75" hidden="false" customHeight="false" outlineLevel="0" collapsed="false">
      <c r="A265" s="95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</row>
    <row r="266" customFormat="false" ht="12.75" hidden="false" customHeight="false" outlineLevel="0" collapsed="false">
      <c r="A266" s="95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</row>
    <row r="267" customFormat="false" ht="12.75" hidden="false" customHeight="false" outlineLevel="0" collapsed="false">
      <c r="A267" s="95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</row>
    <row r="268" customFormat="false" ht="12.75" hidden="false" customHeight="false" outlineLevel="0" collapsed="false">
      <c r="A268" s="95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  <c r="DQ268" s="16"/>
      <c r="DR268" s="16"/>
      <c r="DS268" s="16"/>
      <c r="DT268" s="16"/>
      <c r="DU268" s="16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</row>
    <row r="269" customFormat="false" ht="12.75" hidden="false" customHeight="false" outlineLevel="0" collapsed="false">
      <c r="A269" s="95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  <c r="DQ269" s="16"/>
      <c r="DR269" s="16"/>
      <c r="DS269" s="16"/>
      <c r="DT269" s="16"/>
      <c r="DU269" s="16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</row>
    <row r="270" customFormat="false" ht="12.75" hidden="false" customHeight="false" outlineLevel="0" collapsed="false">
      <c r="A270" s="95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</row>
    <row r="271" customFormat="false" ht="12.75" hidden="false" customHeight="false" outlineLevel="0" collapsed="false">
      <c r="A271" s="95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  <c r="DQ271" s="16"/>
      <c r="DR271" s="16"/>
      <c r="DS271" s="16"/>
      <c r="DT271" s="16"/>
      <c r="DU271" s="16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</row>
    <row r="272" customFormat="false" ht="12.75" hidden="false" customHeight="false" outlineLevel="0" collapsed="false">
      <c r="A272" s="95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/>
      <c r="CZ272" s="16"/>
      <c r="DA272" s="16"/>
      <c r="DB272" s="16"/>
      <c r="DC272" s="16"/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  <c r="DQ272" s="16"/>
      <c r="DR272" s="16"/>
      <c r="DS272" s="16"/>
      <c r="DT272" s="16"/>
      <c r="DU272" s="16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</row>
    <row r="273" customFormat="false" ht="12.75" hidden="false" customHeight="false" outlineLevel="0" collapsed="false">
      <c r="A273" s="95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</row>
    <row r="274" customFormat="false" ht="12.75" hidden="false" customHeight="false" outlineLevel="0" collapsed="false">
      <c r="A274" s="95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/>
      <c r="CZ274" s="16"/>
      <c r="DA274" s="16"/>
      <c r="DB274" s="16"/>
      <c r="DC274" s="16"/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  <c r="DQ274" s="16"/>
      <c r="DR274" s="16"/>
      <c r="DS274" s="16"/>
      <c r="DT274" s="16"/>
      <c r="DU274" s="16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</row>
    <row r="275" customFormat="false" ht="12.75" hidden="false" customHeight="false" outlineLevel="0" collapsed="false">
      <c r="A275" s="95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/>
      <c r="CZ275" s="16"/>
      <c r="DA275" s="16"/>
      <c r="DB275" s="16"/>
      <c r="DC275" s="16"/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  <c r="DQ275" s="16"/>
      <c r="DR275" s="16"/>
      <c r="DS275" s="16"/>
      <c r="DT275" s="16"/>
      <c r="DU275" s="16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</row>
    <row r="276" customFormat="false" ht="12.75" hidden="false" customHeight="false" outlineLevel="0" collapsed="false">
      <c r="A276" s="95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</row>
    <row r="277" customFormat="false" ht="12.75" hidden="false" customHeight="false" outlineLevel="0" collapsed="false">
      <c r="A277" s="95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</row>
    <row r="278" customFormat="false" ht="12.75" hidden="false" customHeight="false" outlineLevel="0" collapsed="false">
      <c r="A278" s="95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</row>
    <row r="279" customFormat="false" ht="12.75" hidden="false" customHeight="false" outlineLevel="0" collapsed="false">
      <c r="A279" s="95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</row>
    <row r="280" customFormat="false" ht="12.75" hidden="false" customHeight="false" outlineLevel="0" collapsed="false">
      <c r="A280" s="95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</row>
    <row r="281" customFormat="false" ht="12.75" hidden="false" customHeight="false" outlineLevel="0" collapsed="false">
      <c r="A281" s="95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</row>
    <row r="282" customFormat="false" ht="12.75" hidden="false" customHeight="false" outlineLevel="0" collapsed="false">
      <c r="A282" s="95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/>
      <c r="CZ282" s="16"/>
      <c r="DA282" s="16"/>
      <c r="DB282" s="16"/>
      <c r="DC282" s="16"/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  <c r="DQ282" s="16"/>
      <c r="DR282" s="16"/>
      <c r="DS282" s="16"/>
      <c r="DT282" s="16"/>
      <c r="DU282" s="16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</row>
    <row r="283" customFormat="false" ht="12.75" hidden="false" customHeight="false" outlineLevel="0" collapsed="false">
      <c r="A283" s="95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/>
      <c r="CZ283" s="16"/>
      <c r="DA283" s="16"/>
      <c r="DB283" s="16"/>
      <c r="DC283" s="16"/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  <c r="DQ283" s="16"/>
      <c r="DR283" s="16"/>
      <c r="DS283" s="16"/>
      <c r="DT283" s="16"/>
      <c r="DU283" s="16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</row>
    <row r="284" customFormat="false" ht="12.75" hidden="false" customHeight="false" outlineLevel="0" collapsed="false">
      <c r="A284" s="95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</row>
    <row r="285" customFormat="false" ht="12.75" hidden="false" customHeight="false" outlineLevel="0" collapsed="false">
      <c r="A285" s="95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</row>
    <row r="286" customFormat="false" ht="12.75" hidden="false" customHeight="false" outlineLevel="0" collapsed="false">
      <c r="A286" s="95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</row>
    <row r="287" customFormat="false" ht="12.75" hidden="false" customHeight="false" outlineLevel="0" collapsed="false">
      <c r="A287" s="95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</row>
    <row r="288" customFormat="false" ht="12.75" hidden="false" customHeight="false" outlineLevel="0" collapsed="false">
      <c r="A288" s="95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</row>
    <row r="289" customFormat="false" ht="12.75" hidden="false" customHeight="false" outlineLevel="0" collapsed="false">
      <c r="A289" s="95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</row>
    <row r="290" customFormat="false" ht="12.75" hidden="false" customHeight="false" outlineLevel="0" collapsed="false">
      <c r="A290" s="95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</row>
    <row r="291" customFormat="false" ht="12.75" hidden="false" customHeight="false" outlineLevel="0" collapsed="false">
      <c r="A291" s="95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</row>
    <row r="292" customFormat="false" ht="12.75" hidden="false" customHeight="false" outlineLevel="0" collapsed="false">
      <c r="A292" s="95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</row>
    <row r="293" customFormat="false" ht="12.75" hidden="false" customHeight="false" outlineLevel="0" collapsed="false">
      <c r="A293" s="95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</row>
    <row r="294" customFormat="false" ht="12.75" hidden="false" customHeight="false" outlineLevel="0" collapsed="false">
      <c r="A294" s="95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</row>
    <row r="295" customFormat="false" ht="12.75" hidden="false" customHeight="false" outlineLevel="0" collapsed="false">
      <c r="A295" s="95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</row>
    <row r="296" customFormat="false" ht="12.75" hidden="false" customHeight="false" outlineLevel="0" collapsed="false">
      <c r="A296" s="95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</row>
    <row r="297" customFormat="false" ht="12.75" hidden="false" customHeight="false" outlineLevel="0" collapsed="false">
      <c r="A297" s="95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/>
      <c r="CZ297" s="16"/>
      <c r="DA297" s="16"/>
      <c r="DB297" s="16"/>
      <c r="DC297" s="16"/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  <c r="DQ297" s="16"/>
      <c r="DR297" s="16"/>
      <c r="DS297" s="16"/>
      <c r="DT297" s="16"/>
      <c r="DU297" s="16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</row>
    <row r="298" customFormat="false" ht="12.75" hidden="false" customHeight="false" outlineLevel="0" collapsed="false">
      <c r="A298" s="95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</row>
    <row r="299" customFormat="false" ht="12.75" hidden="false" customHeight="false" outlineLevel="0" collapsed="false">
      <c r="A299" s="95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</row>
    <row r="300" customFormat="false" ht="12.75" hidden="false" customHeight="false" outlineLevel="0" collapsed="false">
      <c r="A300" s="95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/>
      <c r="CZ300" s="16"/>
      <c r="DA300" s="16"/>
      <c r="DB300" s="16"/>
      <c r="DC300" s="16"/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</row>
    <row r="301" customFormat="false" ht="12.75" hidden="false" customHeight="false" outlineLevel="0" collapsed="false">
      <c r="A301" s="95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 s="16"/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  <c r="DQ301" s="16"/>
      <c r="DR301" s="16"/>
      <c r="DS301" s="16"/>
      <c r="DT301" s="16"/>
      <c r="DU301" s="16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</row>
    <row r="302" customFormat="false" ht="12.75" hidden="false" customHeight="false" outlineLevel="0" collapsed="false">
      <c r="A302" s="95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/>
      <c r="CZ302" s="16"/>
      <c r="DA302" s="16"/>
      <c r="DB302" s="16"/>
      <c r="DC302" s="16"/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  <c r="DQ302" s="16"/>
      <c r="DR302" s="16"/>
      <c r="DS302" s="16"/>
      <c r="DT302" s="16"/>
      <c r="DU302" s="16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</row>
    <row r="303" customFormat="false" ht="12.75" hidden="false" customHeight="false" outlineLevel="0" collapsed="false">
      <c r="A303" s="95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/>
      <c r="CZ303" s="16"/>
      <c r="DA303" s="16"/>
      <c r="DB303" s="16"/>
      <c r="DC303" s="16"/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  <c r="DQ303" s="16"/>
      <c r="DR303" s="16"/>
      <c r="DS303" s="16"/>
      <c r="DT303" s="16"/>
      <c r="DU303" s="16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</row>
    <row r="304" customFormat="false" ht="12.75" hidden="false" customHeight="false" outlineLevel="0" collapsed="false">
      <c r="A304" s="95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</row>
    <row r="305" customFormat="false" ht="12.75" hidden="false" customHeight="false" outlineLevel="0" collapsed="false">
      <c r="A305" s="95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/>
      <c r="CZ305" s="16"/>
      <c r="DA305" s="16"/>
      <c r="DB305" s="16"/>
      <c r="DC305" s="16"/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  <c r="DQ305" s="16"/>
      <c r="DR305" s="16"/>
      <c r="DS305" s="16"/>
      <c r="DT305" s="16"/>
      <c r="DU305" s="16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</row>
    <row r="306" customFormat="false" ht="12.75" hidden="false" customHeight="false" outlineLevel="0" collapsed="false">
      <c r="A306" s="95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/>
      <c r="DU306" s="16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</row>
    <row r="307" customFormat="false" ht="12.75" hidden="false" customHeight="false" outlineLevel="0" collapsed="false">
      <c r="A307" s="95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/>
      <c r="CZ307" s="16"/>
      <c r="DA307" s="16"/>
      <c r="DB307" s="16"/>
      <c r="DC307" s="16"/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  <c r="DQ307" s="16"/>
      <c r="DR307" s="16"/>
      <c r="DS307" s="16"/>
      <c r="DT307" s="16"/>
      <c r="DU307" s="16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</row>
    <row r="308" customFormat="false" ht="12.75" hidden="false" customHeight="false" outlineLevel="0" collapsed="false">
      <c r="A308" s="95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/>
      <c r="CZ308" s="16"/>
      <c r="DA308" s="16"/>
      <c r="DB308" s="16"/>
      <c r="DC308" s="16"/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  <c r="DQ308" s="16"/>
      <c r="DR308" s="16"/>
      <c r="DS308" s="16"/>
      <c r="DT308" s="16"/>
      <c r="DU308" s="16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</row>
    <row r="309" customFormat="false" ht="12.75" hidden="false" customHeight="false" outlineLevel="0" collapsed="false">
      <c r="A309" s="95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/>
      <c r="CZ309" s="16"/>
      <c r="DA309" s="16"/>
      <c r="DB309" s="16"/>
      <c r="DC309" s="16"/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  <c r="DQ309" s="16"/>
      <c r="DR309" s="16"/>
      <c r="DS309" s="16"/>
      <c r="DT309" s="16"/>
      <c r="DU309" s="16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</row>
    <row r="310" customFormat="false" ht="12.75" hidden="false" customHeight="false" outlineLevel="0" collapsed="false">
      <c r="A310" s="95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/>
      <c r="CZ310" s="16"/>
      <c r="DA310" s="16"/>
      <c r="DB310" s="16"/>
      <c r="DC310" s="16"/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  <c r="DQ310" s="16"/>
      <c r="DR310" s="16"/>
      <c r="DS310" s="16"/>
      <c r="DT310" s="16"/>
      <c r="DU310" s="16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</row>
    <row r="311" customFormat="false" ht="12.75" hidden="false" customHeight="false" outlineLevel="0" collapsed="false">
      <c r="A311" s="95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/>
      <c r="CZ311" s="16"/>
      <c r="DA311" s="16"/>
      <c r="DB311" s="16"/>
      <c r="DC311" s="16"/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  <c r="DQ311" s="16"/>
      <c r="DR311" s="16"/>
      <c r="DS311" s="16"/>
      <c r="DT311" s="16"/>
      <c r="DU311" s="16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</row>
    <row r="312" customFormat="false" ht="12.75" hidden="false" customHeight="false" outlineLevel="0" collapsed="false">
      <c r="A312" s="95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/>
      <c r="CZ312" s="16"/>
      <c r="DA312" s="16"/>
      <c r="DB312" s="16"/>
      <c r="DC312" s="16"/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  <c r="DQ312" s="16"/>
      <c r="DR312" s="16"/>
      <c r="DS312" s="16"/>
      <c r="DT312" s="16"/>
      <c r="DU312" s="16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</row>
    <row r="313" customFormat="false" ht="12.75" hidden="false" customHeight="false" outlineLevel="0" collapsed="false">
      <c r="A313" s="95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CU313" s="16"/>
      <c r="CV313" s="16"/>
      <c r="CW313" s="16"/>
      <c r="CX313" s="16"/>
      <c r="CY313" s="16"/>
      <c r="CZ313" s="16"/>
      <c r="DA313" s="16"/>
      <c r="DB313" s="16"/>
      <c r="DC313" s="16"/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  <c r="DQ313" s="16"/>
      <c r="DR313" s="16"/>
      <c r="DS313" s="16"/>
      <c r="DT313" s="16"/>
      <c r="DU313" s="16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</row>
    <row r="314" customFormat="false" ht="12.75" hidden="false" customHeight="false" outlineLevel="0" collapsed="false">
      <c r="A314" s="95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6"/>
      <c r="CS314" s="16"/>
      <c r="CT314" s="16"/>
      <c r="CU314" s="16"/>
      <c r="CV314" s="16"/>
      <c r="CW314" s="16"/>
      <c r="CX314" s="16"/>
      <c r="CY314" s="16"/>
      <c r="CZ314" s="16"/>
      <c r="DA314" s="16"/>
      <c r="DB314" s="16"/>
      <c r="DC314" s="16"/>
      <c r="DD314" s="16"/>
      <c r="DE314" s="16"/>
      <c r="DF314" s="16"/>
      <c r="DG314" s="16"/>
      <c r="DH314" s="16"/>
      <c r="DI314" s="16"/>
      <c r="DJ314" s="16"/>
      <c r="DK314" s="16"/>
      <c r="DL314" s="16"/>
      <c r="DM314" s="16"/>
      <c r="DN314" s="16"/>
      <c r="DO314" s="16"/>
      <c r="DP314" s="16"/>
      <c r="DQ314" s="16"/>
      <c r="DR314" s="16"/>
      <c r="DS314" s="16"/>
      <c r="DT314" s="16"/>
      <c r="DU314" s="16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</row>
    <row r="315" customFormat="false" ht="12.75" hidden="false" customHeight="false" outlineLevel="0" collapsed="false">
      <c r="A315" s="95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</row>
    <row r="316" customFormat="false" ht="12.75" hidden="false" customHeight="false" outlineLevel="0" collapsed="false">
      <c r="A316" s="95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</row>
    <row r="317" customFormat="false" ht="12.75" hidden="false" customHeight="false" outlineLevel="0" collapsed="false">
      <c r="A317" s="95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6"/>
      <c r="DK317" s="16"/>
      <c r="DL317" s="16"/>
      <c r="DM317" s="16"/>
      <c r="DN317" s="16"/>
      <c r="DO317" s="16"/>
      <c r="DP317" s="16"/>
      <c r="DQ317" s="16"/>
      <c r="DR317" s="16"/>
      <c r="DS317" s="16"/>
      <c r="DT317" s="16"/>
      <c r="DU317" s="16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</row>
    <row r="318" customFormat="false" ht="12.75" hidden="false" customHeight="false" outlineLevel="0" collapsed="false">
      <c r="A318" s="95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6"/>
      <c r="DK318" s="16"/>
      <c r="DL318" s="16"/>
      <c r="DM318" s="16"/>
      <c r="DN318" s="16"/>
      <c r="DO318" s="16"/>
      <c r="DP318" s="16"/>
      <c r="DQ318" s="16"/>
      <c r="DR318" s="16"/>
      <c r="DS318" s="16"/>
      <c r="DT318" s="16"/>
      <c r="DU318" s="16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</row>
    <row r="319" customFormat="false" ht="12.75" hidden="false" customHeight="false" outlineLevel="0" collapsed="false">
      <c r="A319" s="95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6"/>
      <c r="DK319" s="16"/>
      <c r="DL319" s="16"/>
      <c r="DM319" s="16"/>
      <c r="DN319" s="16"/>
      <c r="DO319" s="16"/>
      <c r="DP319" s="16"/>
      <c r="DQ319" s="16"/>
      <c r="DR319" s="16"/>
      <c r="DS319" s="16"/>
      <c r="DT319" s="16"/>
      <c r="DU319" s="16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</row>
    <row r="320" customFormat="false" ht="12.75" hidden="false" customHeight="false" outlineLevel="0" collapsed="false">
      <c r="A320" s="95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6"/>
      <c r="DK320" s="16"/>
      <c r="DL320" s="16"/>
      <c r="DM320" s="16"/>
      <c r="DN320" s="16"/>
      <c r="DO320" s="16"/>
      <c r="DP320" s="16"/>
      <c r="DQ320" s="16"/>
      <c r="DR320" s="16"/>
      <c r="DS320" s="16"/>
      <c r="DT320" s="16"/>
      <c r="DU320" s="16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</row>
    <row r="321" customFormat="false" ht="12.75" hidden="false" customHeight="false" outlineLevel="0" collapsed="false">
      <c r="A321" s="95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6"/>
      <c r="DK321" s="16"/>
      <c r="DL321" s="16"/>
      <c r="DM321" s="16"/>
      <c r="DN321" s="16"/>
      <c r="DO321" s="16"/>
      <c r="DP321" s="16"/>
      <c r="DQ321" s="16"/>
      <c r="DR321" s="16"/>
      <c r="DS321" s="16"/>
      <c r="DT321" s="16"/>
      <c r="DU321" s="16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</row>
    <row r="322" customFormat="false" ht="12.75" hidden="false" customHeight="false" outlineLevel="0" collapsed="false">
      <c r="A322" s="95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6"/>
      <c r="DK322" s="16"/>
      <c r="DL322" s="16"/>
      <c r="DM322" s="16"/>
      <c r="DN322" s="16"/>
      <c r="DO322" s="16"/>
      <c r="DP322" s="16"/>
      <c r="DQ322" s="16"/>
      <c r="DR322" s="16"/>
      <c r="DS322" s="16"/>
      <c r="DT322" s="16"/>
      <c r="DU322" s="16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</row>
    <row r="323" customFormat="false" ht="12.75" hidden="false" customHeight="false" outlineLevel="0" collapsed="false">
      <c r="A323" s="95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6"/>
      <c r="DK323" s="16"/>
      <c r="DL323" s="16"/>
      <c r="DM323" s="16"/>
      <c r="DN323" s="16"/>
      <c r="DO323" s="16"/>
      <c r="DP323" s="16"/>
      <c r="DQ323" s="16"/>
      <c r="DR323" s="16"/>
      <c r="DS323" s="16"/>
      <c r="DT323" s="16"/>
      <c r="DU323" s="16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</row>
    <row r="324" customFormat="false" ht="12.75" hidden="false" customHeight="false" outlineLevel="0" collapsed="false">
      <c r="A324" s="95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</row>
    <row r="325" customFormat="false" ht="12.75" hidden="false" customHeight="false" outlineLevel="0" collapsed="false">
      <c r="A325" s="95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</row>
    <row r="326" customFormat="false" ht="12.75" hidden="false" customHeight="false" outlineLevel="0" collapsed="false">
      <c r="A326" s="95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</row>
    <row r="327" customFormat="false" ht="12.75" hidden="false" customHeight="false" outlineLevel="0" collapsed="false">
      <c r="A327" s="95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</row>
    <row r="328" customFormat="false" ht="12.75" hidden="false" customHeight="false" outlineLevel="0" collapsed="false">
      <c r="A328" s="95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</row>
    <row r="329" customFormat="false" ht="12.75" hidden="false" customHeight="false" outlineLevel="0" collapsed="false">
      <c r="A329" s="95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</row>
    <row r="330" customFormat="false" ht="12.75" hidden="false" customHeight="false" outlineLevel="0" collapsed="false">
      <c r="A330" s="95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</row>
    <row r="331" customFormat="false" ht="12.75" hidden="false" customHeight="false" outlineLevel="0" collapsed="false">
      <c r="A331" s="95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</row>
    <row r="332" customFormat="false" ht="12.75" hidden="false" customHeight="false" outlineLevel="0" collapsed="false">
      <c r="A332" s="95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</row>
    <row r="333" customFormat="false" ht="12.75" hidden="false" customHeight="false" outlineLevel="0" collapsed="false">
      <c r="A333" s="95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</row>
    <row r="334" customFormat="false" ht="12.75" hidden="false" customHeight="false" outlineLevel="0" collapsed="false">
      <c r="A334" s="95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</row>
    <row r="335" customFormat="false" ht="12.75" hidden="false" customHeight="false" outlineLevel="0" collapsed="false">
      <c r="A335" s="95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</row>
    <row r="336" customFormat="false" ht="12.75" hidden="false" customHeight="false" outlineLevel="0" collapsed="false">
      <c r="A336" s="95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</row>
    <row r="337" customFormat="false" ht="12.75" hidden="false" customHeight="false" outlineLevel="0" collapsed="false">
      <c r="A337" s="95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</row>
    <row r="338" customFormat="false" ht="12.75" hidden="false" customHeight="false" outlineLevel="0" collapsed="false">
      <c r="A338" s="95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</row>
    <row r="339" customFormat="false" ht="12.75" hidden="false" customHeight="false" outlineLevel="0" collapsed="false">
      <c r="A339" s="95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</row>
    <row r="340" customFormat="false" ht="12.75" hidden="false" customHeight="false" outlineLevel="0" collapsed="false">
      <c r="A340" s="95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</row>
    <row r="341" customFormat="false" ht="12.75" hidden="false" customHeight="false" outlineLevel="0" collapsed="false">
      <c r="A341" s="95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</row>
    <row r="342" customFormat="false" ht="12.75" hidden="false" customHeight="false" outlineLevel="0" collapsed="false">
      <c r="A342" s="95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</row>
    <row r="343" customFormat="false" ht="12.75" hidden="false" customHeight="false" outlineLevel="0" collapsed="false">
      <c r="A343" s="95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</row>
    <row r="344" customFormat="false" ht="12.75" hidden="false" customHeight="false" outlineLevel="0" collapsed="false">
      <c r="A344" s="95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</row>
    <row r="345" customFormat="false" ht="12.75" hidden="false" customHeight="false" outlineLevel="0" collapsed="false">
      <c r="A345" s="95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</row>
    <row r="346" customFormat="false" ht="12.75" hidden="false" customHeight="false" outlineLevel="0" collapsed="false">
      <c r="A346" s="95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</row>
    <row r="347" customFormat="false" ht="12.75" hidden="false" customHeight="false" outlineLevel="0" collapsed="false">
      <c r="A347" s="95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</row>
    <row r="348" customFormat="false" ht="12.75" hidden="false" customHeight="false" outlineLevel="0" collapsed="false">
      <c r="A348" s="95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</row>
    <row r="349" customFormat="false" ht="12.75" hidden="false" customHeight="false" outlineLevel="0" collapsed="false">
      <c r="A349" s="95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</row>
    <row r="350" customFormat="false" ht="12.75" hidden="false" customHeight="false" outlineLevel="0" collapsed="false">
      <c r="A350" s="95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</row>
    <row r="351" customFormat="false" ht="12.75" hidden="false" customHeight="false" outlineLevel="0" collapsed="false">
      <c r="A351" s="95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</row>
    <row r="352" customFormat="false" ht="12.75" hidden="false" customHeight="false" outlineLevel="0" collapsed="false">
      <c r="A352" s="95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</row>
    <row r="353" customFormat="false" ht="12.75" hidden="false" customHeight="false" outlineLevel="0" collapsed="false">
      <c r="A353" s="95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</row>
    <row r="354" customFormat="false" ht="12.75" hidden="false" customHeight="false" outlineLevel="0" collapsed="false">
      <c r="A354" s="95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</row>
    <row r="355" customFormat="false" ht="12.75" hidden="false" customHeight="false" outlineLevel="0" collapsed="false">
      <c r="A355" s="95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</row>
    <row r="356" customFormat="false" ht="12.75" hidden="false" customHeight="false" outlineLevel="0" collapsed="false">
      <c r="A356" s="95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</row>
    <row r="357" customFormat="false" ht="12.75" hidden="false" customHeight="false" outlineLevel="0" collapsed="false">
      <c r="A357" s="95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</row>
    <row r="358" customFormat="false" ht="12.75" hidden="false" customHeight="false" outlineLevel="0" collapsed="false">
      <c r="A358" s="95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</row>
    <row r="359" customFormat="false" ht="12.75" hidden="false" customHeight="false" outlineLevel="0" collapsed="false">
      <c r="A359" s="95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</row>
    <row r="360" customFormat="false" ht="12.75" hidden="false" customHeight="false" outlineLevel="0" collapsed="false">
      <c r="A360" s="95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</row>
    <row r="361" customFormat="false" ht="12.75" hidden="false" customHeight="false" outlineLevel="0" collapsed="false">
      <c r="A361" s="95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</row>
    <row r="362" customFormat="false" ht="12.75" hidden="false" customHeight="false" outlineLevel="0" collapsed="false">
      <c r="A362" s="95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</row>
    <row r="363" customFormat="false" ht="12.75" hidden="false" customHeight="false" outlineLevel="0" collapsed="false">
      <c r="A363" s="95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</row>
    <row r="364" customFormat="false" ht="12.75" hidden="false" customHeight="false" outlineLevel="0" collapsed="false">
      <c r="A364" s="95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</row>
    <row r="365" customFormat="false" ht="12.75" hidden="false" customHeight="false" outlineLevel="0" collapsed="false">
      <c r="A365" s="95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</row>
    <row r="366" customFormat="false" ht="12.75" hidden="false" customHeight="false" outlineLevel="0" collapsed="false">
      <c r="A366" s="95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</row>
    <row r="367" customFormat="false" ht="12.75" hidden="false" customHeight="false" outlineLevel="0" collapsed="false">
      <c r="A367" s="95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</row>
    <row r="368" customFormat="false" ht="12.75" hidden="false" customHeight="false" outlineLevel="0" collapsed="false">
      <c r="A368" s="95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</row>
    <row r="369" customFormat="false" ht="12.75" hidden="false" customHeight="false" outlineLevel="0" collapsed="false">
      <c r="A369" s="95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</row>
    <row r="370" customFormat="false" ht="12.75" hidden="false" customHeight="false" outlineLevel="0" collapsed="false">
      <c r="A370" s="95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</row>
    <row r="371" customFormat="false" ht="12.75" hidden="false" customHeight="false" outlineLevel="0" collapsed="false">
      <c r="A371" s="95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</row>
    <row r="372" customFormat="false" ht="12.75" hidden="false" customHeight="false" outlineLevel="0" collapsed="false">
      <c r="A372" s="95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</row>
    <row r="373" customFormat="false" ht="12.75" hidden="false" customHeight="false" outlineLevel="0" collapsed="false">
      <c r="A373" s="95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</row>
    <row r="374" customFormat="false" ht="12.75" hidden="false" customHeight="false" outlineLevel="0" collapsed="false">
      <c r="A374" s="95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</row>
    <row r="375" customFormat="false" ht="12.75" hidden="false" customHeight="false" outlineLevel="0" collapsed="false">
      <c r="A375" s="95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</row>
    <row r="376" customFormat="false" ht="12.75" hidden="false" customHeight="false" outlineLevel="0" collapsed="false">
      <c r="A376" s="95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/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/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</row>
    <row r="377" customFormat="false" ht="12.75" hidden="false" customHeight="false" outlineLevel="0" collapsed="false">
      <c r="A377" s="95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/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/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</row>
    <row r="378" customFormat="false" ht="12.75" hidden="false" customHeight="false" outlineLevel="0" collapsed="false">
      <c r="A378" s="95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/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/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</row>
    <row r="379" customFormat="false" ht="12.75" hidden="false" customHeight="false" outlineLevel="0" collapsed="false">
      <c r="A379" s="95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/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/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</row>
    <row r="380" customFormat="false" ht="12.75" hidden="false" customHeight="false" outlineLevel="0" collapsed="false">
      <c r="A380" s="95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/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/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</row>
    <row r="381" customFormat="false" ht="12.75" hidden="false" customHeight="false" outlineLevel="0" collapsed="false">
      <c r="A381" s="95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/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/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</row>
    <row r="382" customFormat="false" ht="12.75" hidden="false" customHeight="false" outlineLevel="0" collapsed="false">
      <c r="A382" s="95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/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/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</row>
    <row r="383" customFormat="false" ht="12.75" hidden="false" customHeight="false" outlineLevel="0" collapsed="false">
      <c r="A383" s="95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/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/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</row>
    <row r="384" customFormat="false" ht="12.75" hidden="false" customHeight="false" outlineLevel="0" collapsed="false">
      <c r="A384" s="95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/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/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</row>
    <row r="385" customFormat="false" ht="12.75" hidden="false" customHeight="false" outlineLevel="0" collapsed="false">
      <c r="A385" s="95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/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/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</row>
    <row r="386" customFormat="false" ht="12.75" hidden="false" customHeight="false" outlineLevel="0" collapsed="false">
      <c r="A386" s="95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/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/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</row>
    <row r="387" customFormat="false" ht="12.75" hidden="false" customHeight="false" outlineLevel="0" collapsed="false">
      <c r="A387" s="95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/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/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</row>
    <row r="388" customFormat="false" ht="12.75" hidden="false" customHeight="false" outlineLevel="0" collapsed="false">
      <c r="A388" s="95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/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/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</row>
    <row r="389" customFormat="false" ht="12.75" hidden="false" customHeight="false" outlineLevel="0" collapsed="false">
      <c r="A389" s="95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/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/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</row>
    <row r="390" customFormat="false" ht="12.75" hidden="false" customHeight="false" outlineLevel="0" collapsed="false">
      <c r="A390" s="95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/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/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</row>
    <row r="391" customFormat="false" ht="12.75" hidden="false" customHeight="false" outlineLevel="0" collapsed="false">
      <c r="A391" s="95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/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/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</row>
    <row r="392" customFormat="false" ht="12.75" hidden="false" customHeight="false" outlineLevel="0" collapsed="false">
      <c r="A392" s="95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/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/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</row>
    <row r="393" customFormat="false" ht="12.75" hidden="false" customHeight="false" outlineLevel="0" collapsed="false">
      <c r="A393" s="95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/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/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</row>
    <row r="394" customFormat="false" ht="12.75" hidden="false" customHeight="false" outlineLevel="0" collapsed="false">
      <c r="A394" s="95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/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/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</row>
    <row r="395" customFormat="false" ht="12.75" hidden="false" customHeight="false" outlineLevel="0" collapsed="false">
      <c r="A395" s="95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/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/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</row>
    <row r="396" customFormat="false" ht="12.75" hidden="false" customHeight="false" outlineLevel="0" collapsed="false">
      <c r="A396" s="95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</row>
    <row r="397" customFormat="false" ht="12.75" hidden="false" customHeight="false" outlineLevel="0" collapsed="false">
      <c r="A397" s="95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  <c r="EP397" s="16"/>
      <c r="EQ397" s="16"/>
      <c r="ER397" s="16"/>
      <c r="ES397" s="16"/>
      <c r="ET397" s="16"/>
      <c r="EU397" s="16"/>
    </row>
    <row r="398" customFormat="false" ht="12.75" hidden="false" customHeight="false" outlineLevel="0" collapsed="false">
      <c r="A398" s="95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  <c r="EP398" s="16"/>
      <c r="EQ398" s="16"/>
      <c r="ER398" s="16"/>
      <c r="ES398" s="16"/>
      <c r="ET398" s="16"/>
      <c r="EU398" s="16"/>
    </row>
    <row r="399" customFormat="false" ht="12.75" hidden="false" customHeight="false" outlineLevel="0" collapsed="false">
      <c r="A399" s="95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  <c r="EP399" s="16"/>
      <c r="EQ399" s="16"/>
      <c r="ER399" s="16"/>
      <c r="ES399" s="16"/>
      <c r="ET399" s="16"/>
      <c r="EU399" s="16"/>
    </row>
    <row r="400" customFormat="false" ht="12.75" hidden="false" customHeight="false" outlineLevel="0" collapsed="false">
      <c r="A400" s="95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  <c r="EP400" s="16"/>
      <c r="EQ400" s="16"/>
      <c r="ER400" s="16"/>
      <c r="ES400" s="16"/>
      <c r="ET400" s="16"/>
      <c r="EU400" s="16"/>
    </row>
    <row r="401" customFormat="false" ht="12.75" hidden="false" customHeight="false" outlineLevel="0" collapsed="false">
      <c r="A401" s="95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  <c r="EQ401" s="16"/>
      <c r="ER401" s="16"/>
      <c r="ES401" s="16"/>
      <c r="ET401" s="16"/>
      <c r="EU401" s="16"/>
    </row>
    <row r="402" customFormat="false" ht="12.75" hidden="false" customHeight="false" outlineLevel="0" collapsed="false">
      <c r="A402" s="95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  <c r="EQ402" s="16"/>
      <c r="ER402" s="16"/>
      <c r="ES402" s="16"/>
      <c r="ET402" s="16"/>
      <c r="EU402" s="16"/>
    </row>
    <row r="403" customFormat="false" ht="12.75" hidden="false" customHeight="false" outlineLevel="0" collapsed="false">
      <c r="A403" s="95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  <c r="EQ403" s="16"/>
      <c r="ER403" s="16"/>
      <c r="ES403" s="16"/>
      <c r="ET403" s="16"/>
      <c r="EU403" s="16"/>
    </row>
    <row r="404" customFormat="false" ht="12.75" hidden="false" customHeight="false" outlineLevel="0" collapsed="false">
      <c r="A404" s="95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  <c r="EQ404" s="16"/>
      <c r="ER404" s="16"/>
      <c r="ES404" s="16"/>
      <c r="ET404" s="16"/>
      <c r="EU404" s="16"/>
    </row>
    <row r="405" customFormat="false" ht="12.75" hidden="false" customHeight="false" outlineLevel="0" collapsed="false">
      <c r="A405" s="95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  <c r="EQ405" s="16"/>
      <c r="ER405" s="16"/>
      <c r="ES405" s="16"/>
      <c r="ET405" s="16"/>
      <c r="EU405" s="16"/>
    </row>
    <row r="406" customFormat="false" ht="12.75" hidden="false" customHeight="false" outlineLevel="0" collapsed="false">
      <c r="A406" s="95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  <c r="EQ406" s="16"/>
      <c r="ER406" s="16"/>
      <c r="ES406" s="16"/>
      <c r="ET406" s="16"/>
      <c r="EU406" s="16"/>
    </row>
    <row r="407" customFormat="false" ht="12.75" hidden="false" customHeight="false" outlineLevel="0" collapsed="false">
      <c r="A407" s="95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  <c r="EQ407" s="16"/>
      <c r="ER407" s="16"/>
      <c r="ES407" s="16"/>
      <c r="ET407" s="16"/>
      <c r="EU407" s="16"/>
    </row>
    <row r="408" customFormat="false" ht="12.75" hidden="false" customHeight="false" outlineLevel="0" collapsed="false">
      <c r="A408" s="95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</row>
    <row r="409" customFormat="false" ht="12.75" hidden="false" customHeight="false" outlineLevel="0" collapsed="false">
      <c r="A409" s="95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  <c r="EQ409" s="16"/>
      <c r="ER409" s="16"/>
      <c r="ES409" s="16"/>
      <c r="ET409" s="16"/>
      <c r="EU409" s="16"/>
    </row>
    <row r="410" customFormat="false" ht="12.75" hidden="false" customHeight="false" outlineLevel="0" collapsed="false">
      <c r="A410" s="95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  <c r="EQ410" s="16"/>
      <c r="ER410" s="16"/>
      <c r="ES410" s="16"/>
      <c r="ET410" s="16"/>
      <c r="EU410" s="16"/>
    </row>
    <row r="411" customFormat="false" ht="12.75" hidden="false" customHeight="false" outlineLevel="0" collapsed="false">
      <c r="A411" s="95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  <c r="EQ411" s="16"/>
      <c r="ER411" s="16"/>
      <c r="ES411" s="16"/>
      <c r="ET411" s="16"/>
      <c r="EU411" s="16"/>
    </row>
    <row r="412" customFormat="false" ht="12.75" hidden="false" customHeight="false" outlineLevel="0" collapsed="false">
      <c r="A412" s="95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  <c r="EQ412" s="16"/>
      <c r="ER412" s="16"/>
      <c r="ES412" s="16"/>
      <c r="ET412" s="16"/>
      <c r="EU412" s="16"/>
    </row>
    <row r="413" customFormat="false" ht="12.75" hidden="false" customHeight="false" outlineLevel="0" collapsed="false">
      <c r="A413" s="95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  <c r="EQ413" s="16"/>
      <c r="ER413" s="16"/>
      <c r="ES413" s="16"/>
      <c r="ET413" s="16"/>
      <c r="EU413" s="16"/>
    </row>
    <row r="414" customFormat="false" ht="12.75" hidden="false" customHeight="false" outlineLevel="0" collapsed="false">
      <c r="A414" s="95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/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/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/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/>
      <c r="EO414" s="16"/>
      <c r="EP414" s="16"/>
      <c r="EQ414" s="16"/>
      <c r="ER414" s="16"/>
      <c r="ES414" s="16"/>
      <c r="ET414" s="16"/>
      <c r="EU414" s="16"/>
    </row>
    <row r="415" customFormat="false" ht="12.75" hidden="false" customHeight="false" outlineLevel="0" collapsed="false">
      <c r="A415" s="95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/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/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/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/>
      <c r="EO415" s="16"/>
      <c r="EP415" s="16"/>
      <c r="EQ415" s="16"/>
      <c r="ER415" s="16"/>
      <c r="ES415" s="16"/>
      <c r="ET415" s="16"/>
      <c r="EU415" s="16"/>
    </row>
    <row r="416" customFormat="false" ht="12.75" hidden="false" customHeight="false" outlineLevel="0" collapsed="false">
      <c r="A416" s="95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/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/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/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/>
      <c r="EO416" s="16"/>
      <c r="EP416" s="16"/>
      <c r="EQ416" s="16"/>
      <c r="ER416" s="16"/>
      <c r="ES416" s="16"/>
      <c r="ET416" s="16"/>
      <c r="EU416" s="16"/>
    </row>
    <row r="417" customFormat="false" ht="12.75" hidden="false" customHeight="false" outlineLevel="0" collapsed="false">
      <c r="A417" s="95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/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/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/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/>
      <c r="EO417" s="16"/>
      <c r="EP417" s="16"/>
      <c r="EQ417" s="16"/>
      <c r="ER417" s="16"/>
      <c r="ES417" s="16"/>
      <c r="ET417" s="16"/>
      <c r="EU417" s="16"/>
    </row>
    <row r="418" customFormat="false" ht="12.75" hidden="false" customHeight="false" outlineLevel="0" collapsed="false">
      <c r="A418" s="95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/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/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/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/>
      <c r="EO418" s="16"/>
      <c r="EP418" s="16"/>
      <c r="EQ418" s="16"/>
      <c r="ER418" s="16"/>
      <c r="ES418" s="16"/>
      <c r="ET418" s="16"/>
      <c r="EU418" s="16"/>
    </row>
    <row r="419" customFormat="false" ht="12.75" hidden="false" customHeight="false" outlineLevel="0" collapsed="false">
      <c r="A419" s="95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/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/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/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/>
      <c r="EO419" s="16"/>
      <c r="EP419" s="16"/>
      <c r="EQ419" s="16"/>
      <c r="ER419" s="16"/>
      <c r="ES419" s="16"/>
      <c r="ET419" s="16"/>
      <c r="EU419" s="16"/>
    </row>
    <row r="420" customFormat="false" ht="12.75" hidden="false" customHeight="false" outlineLevel="0" collapsed="false">
      <c r="A420" s="95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/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/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/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/>
      <c r="EO420" s="16"/>
      <c r="EP420" s="16"/>
      <c r="EQ420" s="16"/>
      <c r="ER420" s="16"/>
      <c r="ES420" s="16"/>
      <c r="ET420" s="16"/>
      <c r="EU420" s="16"/>
    </row>
    <row r="421" customFormat="false" ht="12.75" hidden="false" customHeight="false" outlineLevel="0" collapsed="false">
      <c r="A421" s="95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/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/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/>
      <c r="EO421" s="16"/>
      <c r="EP421" s="16"/>
      <c r="EQ421" s="16"/>
      <c r="ER421" s="16"/>
      <c r="ES421" s="16"/>
      <c r="ET421" s="16"/>
      <c r="EU421" s="16"/>
    </row>
    <row r="422" customFormat="false" ht="12.75" hidden="false" customHeight="false" outlineLevel="0" collapsed="false">
      <c r="A422" s="95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/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/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/>
      <c r="EO422" s="16"/>
      <c r="EP422" s="16"/>
      <c r="EQ422" s="16"/>
      <c r="ER422" s="16"/>
      <c r="ES422" s="16"/>
      <c r="ET422" s="16"/>
      <c r="EU422" s="16"/>
    </row>
    <row r="423" customFormat="false" ht="12.75" hidden="false" customHeight="false" outlineLevel="0" collapsed="false">
      <c r="A423" s="95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/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/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/>
      <c r="EO423" s="16"/>
      <c r="EP423" s="16"/>
      <c r="EQ423" s="16"/>
      <c r="ER423" s="16"/>
      <c r="ES423" s="16"/>
      <c r="ET423" s="16"/>
      <c r="EU423" s="16"/>
    </row>
    <row r="424" customFormat="false" ht="12.75" hidden="false" customHeight="false" outlineLevel="0" collapsed="false">
      <c r="A424" s="95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/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/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/>
      <c r="EO424" s="16"/>
      <c r="EP424" s="16"/>
      <c r="EQ424" s="16"/>
      <c r="ER424" s="16"/>
      <c r="ES424" s="16"/>
      <c r="ET424" s="16"/>
      <c r="EU424" s="16"/>
    </row>
    <row r="425" customFormat="false" ht="12.75" hidden="false" customHeight="false" outlineLevel="0" collapsed="false">
      <c r="A425" s="95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/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/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/>
      <c r="EO425" s="16"/>
      <c r="EP425" s="16"/>
      <c r="EQ425" s="16"/>
      <c r="ER425" s="16"/>
      <c r="ES425" s="16"/>
      <c r="ET425" s="16"/>
      <c r="EU425" s="16"/>
    </row>
    <row r="426" customFormat="false" ht="12.75" hidden="false" customHeight="false" outlineLevel="0" collapsed="false">
      <c r="A426" s="95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/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/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/>
      <c r="EO426" s="16"/>
      <c r="EP426" s="16"/>
      <c r="EQ426" s="16"/>
      <c r="ER426" s="16"/>
      <c r="ES426" s="16"/>
      <c r="ET426" s="16"/>
      <c r="EU426" s="16"/>
    </row>
    <row r="427" customFormat="false" ht="12.75" hidden="false" customHeight="false" outlineLevel="0" collapsed="false">
      <c r="A427" s="95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/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/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/>
      <c r="EO427" s="16"/>
      <c r="EP427" s="16"/>
      <c r="EQ427" s="16"/>
      <c r="ER427" s="16"/>
      <c r="ES427" s="16"/>
      <c r="ET427" s="16"/>
      <c r="EU427" s="16"/>
    </row>
    <row r="428" customFormat="false" ht="12.75" hidden="false" customHeight="false" outlineLevel="0" collapsed="false">
      <c r="A428" s="95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/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/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/>
      <c r="EO428" s="16"/>
      <c r="EP428" s="16"/>
      <c r="EQ428" s="16"/>
      <c r="ER428" s="16"/>
      <c r="ES428" s="16"/>
      <c r="ET428" s="16"/>
      <c r="EU428" s="16"/>
    </row>
    <row r="429" customFormat="false" ht="12.75" hidden="false" customHeight="false" outlineLevel="0" collapsed="false">
      <c r="A429" s="95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/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/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/>
      <c r="EO429" s="16"/>
      <c r="EP429" s="16"/>
      <c r="EQ429" s="16"/>
      <c r="ER429" s="16"/>
      <c r="ES429" s="16"/>
      <c r="ET429" s="16"/>
      <c r="EU429" s="16"/>
    </row>
    <row r="430" customFormat="false" ht="12.75" hidden="false" customHeight="false" outlineLevel="0" collapsed="false">
      <c r="A430" s="95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/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/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/>
      <c r="EO430" s="16"/>
      <c r="EP430" s="16"/>
      <c r="EQ430" s="16"/>
      <c r="ER430" s="16"/>
      <c r="ES430" s="16"/>
      <c r="ET430" s="16"/>
      <c r="EU430" s="16"/>
    </row>
    <row r="431" customFormat="false" ht="12.75" hidden="false" customHeight="false" outlineLevel="0" collapsed="false">
      <c r="A431" s="95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/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/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/>
      <c r="EO431" s="16"/>
      <c r="EP431" s="16"/>
      <c r="EQ431" s="16"/>
      <c r="ER431" s="16"/>
      <c r="ES431" s="16"/>
      <c r="ET431" s="16"/>
      <c r="EU431" s="16"/>
    </row>
    <row r="432" customFormat="false" ht="12.75" hidden="false" customHeight="false" outlineLevel="0" collapsed="false">
      <c r="A432" s="95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/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/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/>
      <c r="EO432" s="16"/>
      <c r="EP432" s="16"/>
      <c r="EQ432" s="16"/>
      <c r="ER432" s="16"/>
      <c r="ES432" s="16"/>
      <c r="ET432" s="16"/>
      <c r="EU432" s="16"/>
    </row>
    <row r="433" customFormat="false" ht="12.75" hidden="false" customHeight="false" outlineLevel="0" collapsed="false">
      <c r="A433" s="95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/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/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/>
      <c r="EO433" s="16"/>
      <c r="EP433" s="16"/>
      <c r="EQ433" s="16"/>
      <c r="ER433" s="16"/>
      <c r="ES433" s="16"/>
      <c r="ET433" s="16"/>
      <c r="EU433" s="16"/>
    </row>
    <row r="434" customFormat="false" ht="12.75" hidden="false" customHeight="false" outlineLevel="0" collapsed="false">
      <c r="A434" s="95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/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/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/>
      <c r="EO434" s="16"/>
      <c r="EP434" s="16"/>
      <c r="EQ434" s="16"/>
      <c r="ER434" s="16"/>
      <c r="ES434" s="16"/>
      <c r="ET434" s="16"/>
      <c r="EU434" s="16"/>
    </row>
    <row r="435" customFormat="false" ht="12.75" hidden="false" customHeight="false" outlineLevel="0" collapsed="false">
      <c r="A435" s="95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/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/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/>
      <c r="EO435" s="16"/>
      <c r="EP435" s="16"/>
      <c r="EQ435" s="16"/>
      <c r="ER435" s="16"/>
      <c r="ES435" s="16"/>
      <c r="ET435" s="16"/>
      <c r="EU435" s="16"/>
    </row>
    <row r="436" customFormat="false" ht="12.75" hidden="false" customHeight="false" outlineLevel="0" collapsed="false">
      <c r="A436" s="95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/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/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/>
      <c r="EO436" s="16"/>
      <c r="EP436" s="16"/>
      <c r="EQ436" s="16"/>
      <c r="ER436" s="16"/>
      <c r="ES436" s="16"/>
      <c r="ET436" s="16"/>
      <c r="EU436" s="16"/>
    </row>
    <row r="437" customFormat="false" ht="12.75" hidden="false" customHeight="false" outlineLevel="0" collapsed="false">
      <c r="A437" s="95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/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/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/>
      <c r="EO437" s="16"/>
      <c r="EP437" s="16"/>
      <c r="EQ437" s="16"/>
      <c r="ER437" s="16"/>
      <c r="ES437" s="16"/>
      <c r="ET437" s="16"/>
      <c r="EU437" s="16"/>
    </row>
    <row r="438" customFormat="false" ht="12.75" hidden="false" customHeight="false" outlineLevel="0" collapsed="false">
      <c r="A438" s="95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/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/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/>
      <c r="EO438" s="16"/>
      <c r="EP438" s="16"/>
      <c r="EQ438" s="16"/>
      <c r="ER438" s="16"/>
      <c r="ES438" s="16"/>
      <c r="ET438" s="16"/>
      <c r="EU438" s="16"/>
    </row>
    <row r="439" customFormat="false" ht="12.75" hidden="false" customHeight="false" outlineLevel="0" collapsed="false">
      <c r="A439" s="95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/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/>
      <c r="EO439" s="16"/>
      <c r="EP439" s="16"/>
      <c r="EQ439" s="16"/>
      <c r="ER439" s="16"/>
      <c r="ES439" s="16"/>
      <c r="ET439" s="16"/>
      <c r="EU439" s="16"/>
    </row>
    <row r="440" customFormat="false" ht="12.75" hidden="false" customHeight="false" outlineLevel="0" collapsed="false">
      <c r="A440" s="95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/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/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/>
      <c r="EO440" s="16"/>
      <c r="EP440" s="16"/>
      <c r="EQ440" s="16"/>
      <c r="ER440" s="16"/>
      <c r="ES440" s="16"/>
      <c r="ET440" s="16"/>
      <c r="EU440" s="16"/>
    </row>
    <row r="441" customFormat="false" ht="12.75" hidden="false" customHeight="false" outlineLevel="0" collapsed="false">
      <c r="A441" s="95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/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/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/>
      <c r="EO441" s="16"/>
      <c r="EP441" s="16"/>
      <c r="EQ441" s="16"/>
      <c r="ER441" s="16"/>
      <c r="ES441" s="16"/>
      <c r="ET441" s="16"/>
      <c r="EU441" s="16"/>
    </row>
    <row r="442" customFormat="false" ht="12.75" hidden="false" customHeight="false" outlineLevel="0" collapsed="false">
      <c r="A442" s="95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/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/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/>
      <c r="EO442" s="16"/>
      <c r="EP442" s="16"/>
      <c r="EQ442" s="16"/>
      <c r="ER442" s="16"/>
      <c r="ES442" s="16"/>
      <c r="ET442" s="16"/>
      <c r="EU442" s="16"/>
    </row>
    <row r="443" customFormat="false" ht="12.75" hidden="false" customHeight="false" outlineLevel="0" collapsed="false">
      <c r="A443" s="95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/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/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/>
      <c r="EO443" s="16"/>
      <c r="EP443" s="16"/>
      <c r="EQ443" s="16"/>
      <c r="ER443" s="16"/>
      <c r="ES443" s="16"/>
      <c r="ET443" s="16"/>
      <c r="EU443" s="16"/>
    </row>
    <row r="444" customFormat="false" ht="12.75" hidden="false" customHeight="false" outlineLevel="0" collapsed="false">
      <c r="A444" s="95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/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/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/>
      <c r="EO444" s="16"/>
      <c r="EP444" s="16"/>
      <c r="EQ444" s="16"/>
      <c r="ER444" s="16"/>
      <c r="ES444" s="16"/>
      <c r="ET444" s="16"/>
      <c r="EU444" s="16"/>
    </row>
    <row r="445" customFormat="false" ht="12.75" hidden="false" customHeight="false" outlineLevel="0" collapsed="false">
      <c r="A445" s="95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/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/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/>
      <c r="EO445" s="16"/>
      <c r="EP445" s="16"/>
      <c r="EQ445" s="16"/>
      <c r="ER445" s="16"/>
      <c r="ES445" s="16"/>
      <c r="ET445" s="16"/>
      <c r="EU445" s="16"/>
    </row>
    <row r="446" customFormat="false" ht="12.75" hidden="false" customHeight="false" outlineLevel="0" collapsed="false">
      <c r="A446" s="95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/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/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/>
      <c r="EO446" s="16"/>
      <c r="EP446" s="16"/>
      <c r="EQ446" s="16"/>
      <c r="ER446" s="16"/>
      <c r="ES446" s="16"/>
      <c r="ET446" s="16"/>
      <c r="EU446" s="16"/>
    </row>
    <row r="447" customFormat="false" ht="12.75" hidden="false" customHeight="false" outlineLevel="0" collapsed="false">
      <c r="A447" s="95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/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/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/>
      <c r="EO447" s="16"/>
      <c r="EP447" s="16"/>
      <c r="EQ447" s="16"/>
      <c r="ER447" s="16"/>
      <c r="ES447" s="16"/>
      <c r="ET447" s="16"/>
      <c r="EU447" s="16"/>
    </row>
    <row r="448" customFormat="false" ht="12.75" hidden="false" customHeight="false" outlineLevel="0" collapsed="false">
      <c r="A448" s="95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/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/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/>
      <c r="EO448" s="16"/>
      <c r="EP448" s="16"/>
      <c r="EQ448" s="16"/>
      <c r="ER448" s="16"/>
      <c r="ES448" s="16"/>
      <c r="ET448" s="16"/>
      <c r="EU448" s="16"/>
    </row>
    <row r="449" customFormat="false" ht="12.75" hidden="false" customHeight="false" outlineLevel="0" collapsed="false">
      <c r="A449" s="95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/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/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/>
      <c r="EO449" s="16"/>
      <c r="EP449" s="16"/>
      <c r="EQ449" s="16"/>
      <c r="ER449" s="16"/>
      <c r="ES449" s="16"/>
      <c r="ET449" s="16"/>
      <c r="EU449" s="16"/>
    </row>
    <row r="450" customFormat="false" ht="12.75" hidden="false" customHeight="false" outlineLevel="0" collapsed="false">
      <c r="A450" s="95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/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/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/>
      <c r="EO450" s="16"/>
      <c r="EP450" s="16"/>
      <c r="EQ450" s="16"/>
      <c r="ER450" s="16"/>
      <c r="ES450" s="16"/>
      <c r="ET450" s="16"/>
      <c r="EU450" s="16"/>
    </row>
    <row r="451" customFormat="false" ht="12.75" hidden="false" customHeight="false" outlineLevel="0" collapsed="false">
      <c r="A451" s="95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/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/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/>
      <c r="EO451" s="16"/>
      <c r="EP451" s="16"/>
      <c r="EQ451" s="16"/>
      <c r="ER451" s="16"/>
      <c r="ES451" s="16"/>
      <c r="ET451" s="16"/>
      <c r="EU451" s="16"/>
    </row>
    <row r="452" customFormat="false" ht="12.75" hidden="false" customHeight="false" outlineLevel="0" collapsed="false">
      <c r="A452" s="95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/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/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/>
      <c r="EO452" s="16"/>
      <c r="EP452" s="16"/>
      <c r="EQ452" s="16"/>
      <c r="ER452" s="16"/>
      <c r="ES452" s="16"/>
      <c r="ET452" s="16"/>
      <c r="EU452" s="16"/>
    </row>
    <row r="453" customFormat="false" ht="12.75" hidden="false" customHeight="false" outlineLevel="0" collapsed="false">
      <c r="A453" s="95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/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/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/>
      <c r="EO453" s="16"/>
      <c r="EP453" s="16"/>
      <c r="EQ453" s="16"/>
      <c r="ER453" s="16"/>
      <c r="ES453" s="16"/>
      <c r="ET453" s="16"/>
      <c r="EU453" s="16"/>
    </row>
    <row r="454" customFormat="false" ht="12.75" hidden="false" customHeight="false" outlineLevel="0" collapsed="false">
      <c r="A454" s="95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/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/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/>
      <c r="EO454" s="16"/>
      <c r="EP454" s="16"/>
      <c r="EQ454" s="16"/>
      <c r="ER454" s="16"/>
      <c r="ES454" s="16"/>
      <c r="ET454" s="16"/>
      <c r="EU454" s="16"/>
    </row>
    <row r="455" customFormat="false" ht="12.75" hidden="false" customHeight="false" outlineLevel="0" collapsed="false">
      <c r="A455" s="95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/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/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/>
      <c r="EO455" s="16"/>
      <c r="EP455" s="16"/>
      <c r="EQ455" s="16"/>
      <c r="ER455" s="16"/>
      <c r="ES455" s="16"/>
      <c r="ET455" s="16"/>
      <c r="EU455" s="16"/>
    </row>
    <row r="456" customFormat="false" ht="12.75" hidden="false" customHeight="false" outlineLevel="0" collapsed="false">
      <c r="A456" s="95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/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/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/>
      <c r="EO456" s="16"/>
      <c r="EP456" s="16"/>
      <c r="EQ456" s="16"/>
      <c r="ER456" s="16"/>
      <c r="ES456" s="16"/>
      <c r="ET456" s="16"/>
      <c r="EU456" s="16"/>
    </row>
    <row r="457" customFormat="false" ht="12.75" hidden="false" customHeight="false" outlineLevel="0" collapsed="false">
      <c r="A457" s="95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/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/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/>
      <c r="EO457" s="16"/>
      <c r="EP457" s="16"/>
      <c r="EQ457" s="16"/>
      <c r="ER457" s="16"/>
      <c r="ES457" s="16"/>
      <c r="ET457" s="16"/>
      <c r="EU457" s="16"/>
    </row>
    <row r="458" customFormat="false" ht="12.75" hidden="false" customHeight="false" outlineLevel="0" collapsed="false">
      <c r="A458" s="95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/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/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/>
      <c r="EO458" s="16"/>
      <c r="EP458" s="16"/>
      <c r="EQ458" s="16"/>
      <c r="ER458" s="16"/>
      <c r="ES458" s="16"/>
      <c r="ET458" s="16"/>
      <c r="EU458" s="16"/>
    </row>
    <row r="459" customFormat="false" ht="12.75" hidden="false" customHeight="false" outlineLevel="0" collapsed="false">
      <c r="A459" s="95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/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/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/>
      <c r="EO459" s="16"/>
      <c r="EP459" s="16"/>
      <c r="EQ459" s="16"/>
      <c r="ER459" s="16"/>
      <c r="ES459" s="16"/>
      <c r="ET459" s="16"/>
      <c r="EU459" s="16"/>
    </row>
    <row r="460" customFormat="false" ht="12.75" hidden="false" customHeight="false" outlineLevel="0" collapsed="false">
      <c r="A460" s="95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/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/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/>
      <c r="EO460" s="16"/>
      <c r="EP460" s="16"/>
      <c r="EQ460" s="16"/>
      <c r="ER460" s="16"/>
      <c r="ES460" s="16"/>
      <c r="ET460" s="16"/>
      <c r="EU460" s="16"/>
    </row>
    <row r="461" customFormat="false" ht="12.75" hidden="false" customHeight="false" outlineLevel="0" collapsed="false">
      <c r="A461" s="95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/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/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/>
      <c r="EO461" s="16"/>
      <c r="EP461" s="16"/>
      <c r="EQ461" s="16"/>
      <c r="ER461" s="16"/>
      <c r="ES461" s="16"/>
      <c r="ET461" s="16"/>
      <c r="EU461" s="16"/>
    </row>
    <row r="462" customFormat="false" ht="12.75" hidden="false" customHeight="false" outlineLevel="0" collapsed="false">
      <c r="A462" s="95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/>
      <c r="EO462" s="16"/>
      <c r="EP462" s="16"/>
      <c r="EQ462" s="16"/>
      <c r="ER462" s="16"/>
      <c r="ES462" s="16"/>
      <c r="ET462" s="16"/>
      <c r="EU462" s="16"/>
    </row>
    <row r="463" customFormat="false" ht="12.75" hidden="false" customHeight="false" outlineLevel="0" collapsed="false">
      <c r="A463" s="95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/>
      <c r="EO463" s="16"/>
      <c r="EP463" s="16"/>
      <c r="EQ463" s="16"/>
      <c r="ER463" s="16"/>
      <c r="ES463" s="16"/>
      <c r="ET463" s="16"/>
      <c r="EU463" s="16"/>
    </row>
    <row r="464" customFormat="false" ht="12.75" hidden="false" customHeight="false" outlineLevel="0" collapsed="false">
      <c r="A464" s="95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/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/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/>
      <c r="EO464" s="16"/>
      <c r="EP464" s="16"/>
      <c r="EQ464" s="16"/>
      <c r="ER464" s="16"/>
      <c r="ES464" s="16"/>
      <c r="ET464" s="16"/>
      <c r="EU464" s="16"/>
    </row>
    <row r="465" customFormat="false" ht="12.75" hidden="false" customHeight="false" outlineLevel="0" collapsed="false">
      <c r="A465" s="95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/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/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/>
      <c r="EO465" s="16"/>
      <c r="EP465" s="16"/>
      <c r="EQ465" s="16"/>
      <c r="ER465" s="16"/>
      <c r="ES465" s="16"/>
      <c r="ET465" s="16"/>
      <c r="EU465" s="16"/>
    </row>
    <row r="466" customFormat="false" ht="12.75" hidden="false" customHeight="false" outlineLevel="0" collapsed="false">
      <c r="A466" s="95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/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/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/>
      <c r="EO466" s="16"/>
      <c r="EP466" s="16"/>
      <c r="EQ466" s="16"/>
      <c r="ER466" s="16"/>
      <c r="ES466" s="16"/>
      <c r="ET466" s="16"/>
      <c r="EU466" s="16"/>
    </row>
    <row r="467" customFormat="false" ht="12.75" hidden="false" customHeight="false" outlineLevel="0" collapsed="false">
      <c r="A467" s="95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/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/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/>
      <c r="EO467" s="16"/>
      <c r="EP467" s="16"/>
      <c r="EQ467" s="16"/>
      <c r="ER467" s="16"/>
      <c r="ES467" s="16"/>
      <c r="ET467" s="16"/>
      <c r="EU467" s="16"/>
    </row>
    <row r="468" customFormat="false" ht="12.75" hidden="false" customHeight="false" outlineLevel="0" collapsed="false">
      <c r="A468" s="95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/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/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/>
      <c r="EO468" s="16"/>
      <c r="EP468" s="16"/>
      <c r="EQ468" s="16"/>
      <c r="ER468" s="16"/>
      <c r="ES468" s="16"/>
      <c r="ET468" s="16"/>
      <c r="EU468" s="16"/>
    </row>
    <row r="469" customFormat="false" ht="12.75" hidden="false" customHeight="false" outlineLevel="0" collapsed="false">
      <c r="A469" s="95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/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/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/>
      <c r="EO469" s="16"/>
      <c r="EP469" s="16"/>
      <c r="EQ469" s="16"/>
      <c r="ER469" s="16"/>
      <c r="ES469" s="16"/>
      <c r="ET469" s="16"/>
      <c r="EU469" s="16"/>
    </row>
    <row r="470" customFormat="false" ht="12.75" hidden="false" customHeight="false" outlineLevel="0" collapsed="false">
      <c r="A470" s="95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/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/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/>
      <c r="EO470" s="16"/>
      <c r="EP470" s="16"/>
      <c r="EQ470" s="16"/>
      <c r="ER470" s="16"/>
      <c r="ES470" s="16"/>
      <c r="ET470" s="16"/>
      <c r="EU470" s="16"/>
    </row>
    <row r="471" customFormat="false" ht="12.75" hidden="false" customHeight="false" outlineLevel="0" collapsed="false">
      <c r="A471" s="95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/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/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/>
      <c r="EO471" s="16"/>
      <c r="EP471" s="16"/>
      <c r="EQ471" s="16"/>
      <c r="ER471" s="16"/>
      <c r="ES471" s="16"/>
      <c r="ET471" s="16"/>
      <c r="EU471" s="16"/>
    </row>
    <row r="472" customFormat="false" ht="12.75" hidden="false" customHeight="false" outlineLevel="0" collapsed="false">
      <c r="A472" s="95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/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/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/>
      <c r="EO472" s="16"/>
      <c r="EP472" s="16"/>
      <c r="EQ472" s="16"/>
      <c r="ER472" s="16"/>
      <c r="ES472" s="16"/>
      <c r="ET472" s="16"/>
      <c r="EU472" s="16"/>
    </row>
    <row r="473" customFormat="false" ht="12.75" hidden="false" customHeight="false" outlineLevel="0" collapsed="false">
      <c r="A473" s="95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/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/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/>
      <c r="EO473" s="16"/>
      <c r="EP473" s="16"/>
      <c r="EQ473" s="16"/>
      <c r="ER473" s="16"/>
      <c r="ES473" s="16"/>
      <c r="ET473" s="16"/>
      <c r="EU473" s="16"/>
    </row>
    <row r="474" customFormat="false" ht="12.75" hidden="false" customHeight="false" outlineLevel="0" collapsed="false">
      <c r="A474" s="95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/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/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/>
      <c r="EO474" s="16"/>
      <c r="EP474" s="16"/>
      <c r="EQ474" s="16"/>
      <c r="ER474" s="16"/>
      <c r="ES474" s="16"/>
      <c r="ET474" s="16"/>
      <c r="EU474" s="16"/>
    </row>
    <row r="475" customFormat="false" ht="12.75" hidden="false" customHeight="false" outlineLevel="0" collapsed="false">
      <c r="A475" s="95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/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/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/>
      <c r="EO475" s="16"/>
      <c r="EP475" s="16"/>
      <c r="EQ475" s="16"/>
      <c r="ER475" s="16"/>
      <c r="ES475" s="16"/>
      <c r="ET475" s="16"/>
      <c r="EU475" s="16"/>
    </row>
    <row r="476" customFormat="false" ht="12.75" hidden="false" customHeight="false" outlineLevel="0" collapsed="false">
      <c r="A476" s="95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/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/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/>
      <c r="EO476" s="16"/>
      <c r="EP476" s="16"/>
      <c r="EQ476" s="16"/>
      <c r="ER476" s="16"/>
      <c r="ES476" s="16"/>
      <c r="ET476" s="16"/>
      <c r="EU476" s="16"/>
    </row>
    <row r="477" customFormat="false" ht="12.75" hidden="false" customHeight="false" outlineLevel="0" collapsed="false">
      <c r="A477" s="95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/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/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/>
      <c r="EO477" s="16"/>
      <c r="EP477" s="16"/>
      <c r="EQ477" s="16"/>
      <c r="ER477" s="16"/>
      <c r="ES477" s="16"/>
      <c r="ET477" s="16"/>
      <c r="EU477" s="16"/>
    </row>
    <row r="478" customFormat="false" ht="12.75" hidden="false" customHeight="false" outlineLevel="0" collapsed="false">
      <c r="A478" s="95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/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/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/>
      <c r="EO478" s="16"/>
      <c r="EP478" s="16"/>
      <c r="EQ478" s="16"/>
      <c r="ER478" s="16"/>
      <c r="ES478" s="16"/>
      <c r="ET478" s="16"/>
      <c r="EU478" s="16"/>
    </row>
    <row r="479" customFormat="false" ht="12.75" hidden="false" customHeight="false" outlineLevel="0" collapsed="false">
      <c r="A479" s="95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/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/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/>
      <c r="EO479" s="16"/>
      <c r="EP479" s="16"/>
      <c r="EQ479" s="16"/>
      <c r="ER479" s="16"/>
      <c r="ES479" s="16"/>
      <c r="ET479" s="16"/>
      <c r="EU479" s="16"/>
    </row>
    <row r="480" customFormat="false" ht="12.75" hidden="false" customHeight="false" outlineLevel="0" collapsed="false">
      <c r="A480" s="95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/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/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/>
      <c r="EO480" s="16"/>
      <c r="EP480" s="16"/>
      <c r="EQ480" s="16"/>
      <c r="ER480" s="16"/>
      <c r="ES480" s="16"/>
      <c r="ET480" s="16"/>
      <c r="EU480" s="16"/>
    </row>
    <row r="481" customFormat="false" ht="12.75" hidden="false" customHeight="false" outlineLevel="0" collapsed="false">
      <c r="A481" s="95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/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/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/>
      <c r="EO481" s="16"/>
      <c r="EP481" s="16"/>
      <c r="EQ481" s="16"/>
      <c r="ER481" s="16"/>
      <c r="ES481" s="16"/>
      <c r="ET481" s="16"/>
      <c r="EU481" s="16"/>
    </row>
    <row r="482" customFormat="false" ht="12.75" hidden="false" customHeight="false" outlineLevel="0" collapsed="false">
      <c r="A482" s="95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/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/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/>
      <c r="EO482" s="16"/>
      <c r="EP482" s="16"/>
      <c r="EQ482" s="16"/>
      <c r="ER482" s="16"/>
      <c r="ES482" s="16"/>
      <c r="ET482" s="16"/>
      <c r="EU482" s="16"/>
    </row>
    <row r="483" customFormat="false" ht="12.75" hidden="false" customHeight="false" outlineLevel="0" collapsed="false">
      <c r="A483" s="95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/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/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/>
      <c r="EO483" s="16"/>
      <c r="EP483" s="16"/>
      <c r="EQ483" s="16"/>
      <c r="ER483" s="16"/>
      <c r="ES483" s="16"/>
      <c r="ET483" s="16"/>
      <c r="EU483" s="16"/>
    </row>
    <row r="484" customFormat="false" ht="12.75" hidden="false" customHeight="false" outlineLevel="0" collapsed="false">
      <c r="A484" s="95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/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/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/>
      <c r="EO484" s="16"/>
      <c r="EP484" s="16"/>
      <c r="EQ484" s="16"/>
      <c r="ER484" s="16"/>
      <c r="ES484" s="16"/>
      <c r="ET484" s="16"/>
      <c r="EU484" s="16"/>
    </row>
    <row r="485" customFormat="false" ht="12.75" hidden="false" customHeight="false" outlineLevel="0" collapsed="false">
      <c r="A485" s="95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/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/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/>
      <c r="EO485" s="16"/>
      <c r="EP485" s="16"/>
      <c r="EQ485" s="16"/>
      <c r="ER485" s="16"/>
      <c r="ES485" s="16"/>
      <c r="ET485" s="16"/>
      <c r="EU485" s="16"/>
    </row>
    <row r="486" customFormat="false" ht="12.75" hidden="false" customHeight="false" outlineLevel="0" collapsed="false">
      <c r="A486" s="95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/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/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/>
      <c r="EO486" s="16"/>
      <c r="EP486" s="16"/>
      <c r="EQ486" s="16"/>
      <c r="ER486" s="16"/>
      <c r="ES486" s="16"/>
      <c r="ET486" s="16"/>
      <c r="EU486" s="16"/>
    </row>
    <row r="487" customFormat="false" ht="12.75" hidden="false" customHeight="false" outlineLevel="0" collapsed="false">
      <c r="A487" s="95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  <c r="EP487" s="16"/>
      <c r="EQ487" s="16"/>
      <c r="ER487" s="16"/>
      <c r="ES487" s="16"/>
      <c r="ET487" s="16"/>
      <c r="EU487" s="16"/>
    </row>
    <row r="488" customFormat="false" ht="12.75" hidden="false" customHeight="false" outlineLevel="0" collapsed="false">
      <c r="A488" s="95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  <c r="EP488" s="16"/>
      <c r="EQ488" s="16"/>
      <c r="ER488" s="16"/>
      <c r="ES488" s="16"/>
      <c r="ET488" s="16"/>
      <c r="EU488" s="16"/>
    </row>
    <row r="489" customFormat="false" ht="12.75" hidden="false" customHeight="false" outlineLevel="0" collapsed="false">
      <c r="A489" s="95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  <c r="EP489" s="16"/>
      <c r="EQ489" s="16"/>
      <c r="ER489" s="16"/>
      <c r="ES489" s="16"/>
      <c r="ET489" s="16"/>
      <c r="EU489" s="16"/>
    </row>
    <row r="490" customFormat="false" ht="12.75" hidden="false" customHeight="false" outlineLevel="0" collapsed="false">
      <c r="A490" s="95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  <c r="EP490" s="16"/>
      <c r="EQ490" s="16"/>
      <c r="ER490" s="16"/>
      <c r="ES490" s="16"/>
      <c r="ET490" s="16"/>
      <c r="EU490" s="16"/>
    </row>
    <row r="491" customFormat="false" ht="12.75" hidden="false" customHeight="false" outlineLevel="0" collapsed="false">
      <c r="A491" s="95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  <c r="EP491" s="16"/>
      <c r="EQ491" s="16"/>
      <c r="ER491" s="16"/>
      <c r="ES491" s="16"/>
      <c r="ET491" s="16"/>
      <c r="EU491" s="16"/>
    </row>
    <row r="492" customFormat="false" ht="12.75" hidden="false" customHeight="false" outlineLevel="0" collapsed="false">
      <c r="A492" s="95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  <c r="EP492" s="16"/>
      <c r="EQ492" s="16"/>
      <c r="ER492" s="16"/>
      <c r="ES492" s="16"/>
      <c r="ET492" s="16"/>
      <c r="EU492" s="16"/>
    </row>
    <row r="493" customFormat="false" ht="12.75" hidden="false" customHeight="false" outlineLevel="0" collapsed="false">
      <c r="A493" s="95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  <c r="EP493" s="16"/>
      <c r="EQ493" s="16"/>
      <c r="ER493" s="16"/>
      <c r="ES493" s="16"/>
      <c r="ET493" s="16"/>
      <c r="EU493" s="16"/>
    </row>
    <row r="494" customFormat="false" ht="12.75" hidden="false" customHeight="false" outlineLevel="0" collapsed="false">
      <c r="A494" s="95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  <c r="EP494" s="16"/>
      <c r="EQ494" s="16"/>
      <c r="ER494" s="16"/>
      <c r="ES494" s="16"/>
      <c r="ET494" s="16"/>
      <c r="EU494" s="16"/>
    </row>
    <row r="495" customFormat="false" ht="12.75" hidden="false" customHeight="false" outlineLevel="0" collapsed="false">
      <c r="A495" s="95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  <c r="EP495" s="16"/>
      <c r="EQ495" s="16"/>
      <c r="ER495" s="16"/>
      <c r="ES495" s="16"/>
      <c r="ET495" s="16"/>
      <c r="EU495" s="16"/>
    </row>
    <row r="496" customFormat="false" ht="12.75" hidden="false" customHeight="false" outlineLevel="0" collapsed="false">
      <c r="A496" s="95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  <c r="EP496" s="16"/>
      <c r="EQ496" s="16"/>
      <c r="ER496" s="16"/>
      <c r="ES496" s="16"/>
      <c r="ET496" s="16"/>
      <c r="EU496" s="16"/>
    </row>
    <row r="497" customFormat="false" ht="12.75" hidden="false" customHeight="false" outlineLevel="0" collapsed="false">
      <c r="A497" s="95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  <c r="EP497" s="16"/>
      <c r="EQ497" s="16"/>
      <c r="ER497" s="16"/>
      <c r="ES497" s="16"/>
      <c r="ET497" s="16"/>
      <c r="EU497" s="16"/>
    </row>
    <row r="498" customFormat="false" ht="12.75" hidden="false" customHeight="false" outlineLevel="0" collapsed="false">
      <c r="A498" s="95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  <c r="EP498" s="16"/>
      <c r="EQ498" s="16"/>
      <c r="ER498" s="16"/>
      <c r="ES498" s="16"/>
      <c r="ET498" s="16"/>
      <c r="EU498" s="16"/>
    </row>
    <row r="499" customFormat="false" ht="12.75" hidden="false" customHeight="false" outlineLevel="0" collapsed="false">
      <c r="A499" s="95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</row>
    <row r="500" customFormat="false" ht="12.75" hidden="false" customHeight="false" outlineLevel="0" collapsed="false">
      <c r="A500" s="95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</row>
    <row r="501" customFormat="false" ht="12.75" hidden="false" customHeight="false" outlineLevel="0" collapsed="false">
      <c r="A501" s="95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</row>
    <row r="502" customFormat="false" ht="12.75" hidden="false" customHeight="false" outlineLevel="0" collapsed="false">
      <c r="A502" s="95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</row>
    <row r="503" customFormat="false" ht="12.75" hidden="false" customHeight="false" outlineLevel="0" collapsed="false">
      <c r="A503" s="95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</row>
    <row r="504" customFormat="false" ht="12.75" hidden="false" customHeight="false" outlineLevel="0" collapsed="false">
      <c r="A504" s="95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</row>
    <row r="505" customFormat="false" ht="12.75" hidden="false" customHeight="false" outlineLevel="0" collapsed="false">
      <c r="A505" s="95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</row>
    <row r="506" customFormat="false" ht="12.75" hidden="false" customHeight="false" outlineLevel="0" collapsed="false">
      <c r="A506" s="95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</row>
    <row r="507" customFormat="false" ht="12.75" hidden="false" customHeight="false" outlineLevel="0" collapsed="false">
      <c r="A507" s="95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</row>
    <row r="508" customFormat="false" ht="12.75" hidden="false" customHeight="false" outlineLevel="0" collapsed="false">
      <c r="A508" s="95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</row>
    <row r="509" customFormat="false" ht="12.75" hidden="false" customHeight="false" outlineLevel="0" collapsed="false">
      <c r="A509" s="95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</row>
    <row r="510" customFormat="false" ht="12.75" hidden="false" customHeight="false" outlineLevel="0" collapsed="false">
      <c r="A510" s="95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</row>
    <row r="511" customFormat="false" ht="12.75" hidden="false" customHeight="false" outlineLevel="0" collapsed="false">
      <c r="A511" s="95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</row>
    <row r="512" customFormat="false" ht="12.75" hidden="false" customHeight="false" outlineLevel="0" collapsed="false">
      <c r="A512" s="95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</row>
    <row r="513" customFormat="false" ht="12.75" hidden="false" customHeight="false" outlineLevel="0" collapsed="false">
      <c r="A513" s="95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</row>
    <row r="514" customFormat="false" ht="12.75" hidden="false" customHeight="false" outlineLevel="0" collapsed="false">
      <c r="A514" s="95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</row>
    <row r="515" customFormat="false" ht="12.75" hidden="false" customHeight="false" outlineLevel="0" collapsed="false">
      <c r="A515" s="95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</row>
    <row r="516" customFormat="false" ht="12.75" hidden="false" customHeight="false" outlineLevel="0" collapsed="false">
      <c r="A516" s="95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</row>
    <row r="517" customFormat="false" ht="12.75" hidden="false" customHeight="false" outlineLevel="0" collapsed="false">
      <c r="A517" s="95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</row>
    <row r="518" customFormat="false" ht="12.75" hidden="false" customHeight="false" outlineLevel="0" collapsed="false">
      <c r="A518" s="95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</row>
    <row r="519" customFormat="false" ht="12.75" hidden="false" customHeight="false" outlineLevel="0" collapsed="false">
      <c r="A519" s="95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</row>
    <row r="520" customFormat="false" ht="12.75" hidden="false" customHeight="false" outlineLevel="0" collapsed="false">
      <c r="A520" s="95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</row>
    <row r="521" customFormat="false" ht="12.75" hidden="false" customHeight="false" outlineLevel="0" collapsed="false">
      <c r="A521" s="95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</row>
    <row r="522" customFormat="false" ht="12.75" hidden="false" customHeight="false" outlineLevel="0" collapsed="false">
      <c r="A522" s="95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</row>
    <row r="523" customFormat="false" ht="12.75" hidden="false" customHeight="false" outlineLevel="0" collapsed="false">
      <c r="A523" s="95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</row>
    <row r="524" customFormat="false" ht="12.75" hidden="false" customHeight="false" outlineLevel="0" collapsed="false">
      <c r="A524" s="95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</row>
    <row r="525" customFormat="false" ht="12.75" hidden="false" customHeight="false" outlineLevel="0" collapsed="false">
      <c r="A525" s="95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</row>
    <row r="526" customFormat="false" ht="12.75" hidden="false" customHeight="false" outlineLevel="0" collapsed="false">
      <c r="A526" s="95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</row>
    <row r="527" customFormat="false" ht="12.75" hidden="false" customHeight="false" outlineLevel="0" collapsed="false">
      <c r="A527" s="95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</row>
    <row r="528" customFormat="false" ht="12.75" hidden="false" customHeight="false" outlineLevel="0" collapsed="false">
      <c r="A528" s="95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</row>
    <row r="529" customFormat="false" ht="12.75" hidden="false" customHeight="false" outlineLevel="0" collapsed="false">
      <c r="A529" s="95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</row>
    <row r="530" customFormat="false" ht="12.75" hidden="false" customHeight="false" outlineLevel="0" collapsed="false">
      <c r="A530" s="95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</row>
    <row r="531" customFormat="false" ht="12.75" hidden="false" customHeight="false" outlineLevel="0" collapsed="false">
      <c r="A531" s="95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</row>
    <row r="532" customFormat="false" ht="12.75" hidden="false" customHeight="false" outlineLevel="0" collapsed="false">
      <c r="A532" s="95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</row>
    <row r="533" customFormat="false" ht="12.75" hidden="false" customHeight="false" outlineLevel="0" collapsed="false">
      <c r="A533" s="95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</row>
    <row r="534" customFormat="false" ht="12.75" hidden="false" customHeight="false" outlineLevel="0" collapsed="false">
      <c r="A534" s="95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</row>
    <row r="535" customFormat="false" ht="12.75" hidden="false" customHeight="false" outlineLevel="0" collapsed="false">
      <c r="A535" s="95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</row>
    <row r="536" customFormat="false" ht="12.75" hidden="false" customHeight="false" outlineLevel="0" collapsed="false">
      <c r="A536" s="95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</row>
    <row r="537" customFormat="false" ht="12.75" hidden="false" customHeight="false" outlineLevel="0" collapsed="false">
      <c r="A537" s="95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</row>
    <row r="538" customFormat="false" ht="12.75" hidden="false" customHeight="false" outlineLevel="0" collapsed="false">
      <c r="A538" s="95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</row>
    <row r="539" customFormat="false" ht="12.75" hidden="false" customHeight="false" outlineLevel="0" collapsed="false">
      <c r="A539" s="95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</row>
    <row r="540" customFormat="false" ht="12.75" hidden="false" customHeight="false" outlineLevel="0" collapsed="false">
      <c r="A540" s="95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</row>
    <row r="541" customFormat="false" ht="12.75" hidden="false" customHeight="false" outlineLevel="0" collapsed="false">
      <c r="A541" s="95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</row>
    <row r="542" customFormat="false" ht="12.75" hidden="false" customHeight="false" outlineLevel="0" collapsed="false">
      <c r="A542" s="95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</row>
    <row r="543" customFormat="false" ht="12.75" hidden="false" customHeight="false" outlineLevel="0" collapsed="false">
      <c r="A543" s="95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</row>
    <row r="544" customFormat="false" ht="12.75" hidden="false" customHeight="false" outlineLevel="0" collapsed="false">
      <c r="A544" s="95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</row>
    <row r="545" customFormat="false" ht="12.75" hidden="false" customHeight="false" outlineLevel="0" collapsed="false">
      <c r="A545" s="95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</row>
    <row r="546" customFormat="false" ht="12.75" hidden="false" customHeight="false" outlineLevel="0" collapsed="false">
      <c r="A546" s="95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</row>
    <row r="547" customFormat="false" ht="12.75" hidden="false" customHeight="false" outlineLevel="0" collapsed="false">
      <c r="A547" s="95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</row>
    <row r="548" customFormat="false" ht="12.75" hidden="false" customHeight="false" outlineLevel="0" collapsed="false">
      <c r="A548" s="95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</row>
    <row r="549" customFormat="false" ht="12.75" hidden="false" customHeight="false" outlineLevel="0" collapsed="false">
      <c r="A549" s="95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</row>
    <row r="550" customFormat="false" ht="12.75" hidden="false" customHeight="false" outlineLevel="0" collapsed="false">
      <c r="A550" s="95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</row>
    <row r="551" customFormat="false" ht="12.75" hidden="false" customHeight="false" outlineLevel="0" collapsed="false">
      <c r="A551" s="95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</row>
    <row r="552" customFormat="false" ht="12.75" hidden="false" customHeight="false" outlineLevel="0" collapsed="false">
      <c r="A552" s="95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</row>
    <row r="553" customFormat="false" ht="12.75" hidden="false" customHeight="false" outlineLevel="0" collapsed="false">
      <c r="A553" s="95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</row>
    <row r="554" customFormat="false" ht="12.75" hidden="false" customHeight="false" outlineLevel="0" collapsed="false">
      <c r="A554" s="95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</row>
    <row r="555" customFormat="false" ht="12.75" hidden="false" customHeight="false" outlineLevel="0" collapsed="false">
      <c r="A555" s="95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</row>
    <row r="556" customFormat="false" ht="12.75" hidden="false" customHeight="false" outlineLevel="0" collapsed="false">
      <c r="A556" s="95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</row>
    <row r="557" customFormat="false" ht="12.75" hidden="false" customHeight="false" outlineLevel="0" collapsed="false">
      <c r="A557" s="95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</row>
    <row r="558" customFormat="false" ht="12.75" hidden="false" customHeight="false" outlineLevel="0" collapsed="false">
      <c r="A558" s="95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</row>
    <row r="559" customFormat="false" ht="12.75" hidden="false" customHeight="false" outlineLevel="0" collapsed="false">
      <c r="A559" s="95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</row>
    <row r="560" customFormat="false" ht="12.75" hidden="false" customHeight="false" outlineLevel="0" collapsed="false">
      <c r="A560" s="95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</row>
    <row r="561" customFormat="false" ht="12.75" hidden="false" customHeight="false" outlineLevel="0" collapsed="false">
      <c r="A561" s="95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</row>
    <row r="562" customFormat="false" ht="12.75" hidden="false" customHeight="false" outlineLevel="0" collapsed="false">
      <c r="A562" s="95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</row>
    <row r="563" customFormat="false" ht="12.75" hidden="false" customHeight="false" outlineLevel="0" collapsed="false">
      <c r="A563" s="95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</row>
    <row r="564" customFormat="false" ht="12.75" hidden="false" customHeight="false" outlineLevel="0" collapsed="false">
      <c r="A564" s="95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</row>
    <row r="565" customFormat="false" ht="12.75" hidden="false" customHeight="false" outlineLevel="0" collapsed="false">
      <c r="A565" s="95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</row>
    <row r="566" customFormat="false" ht="12.75" hidden="false" customHeight="false" outlineLevel="0" collapsed="false">
      <c r="A566" s="95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</row>
    <row r="567" customFormat="false" ht="12.75" hidden="false" customHeight="false" outlineLevel="0" collapsed="false">
      <c r="A567" s="95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</row>
    <row r="568" customFormat="false" ht="12.75" hidden="false" customHeight="false" outlineLevel="0" collapsed="false">
      <c r="A568" s="95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</row>
    <row r="569" customFormat="false" ht="12.75" hidden="false" customHeight="false" outlineLevel="0" collapsed="false">
      <c r="A569" s="95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</row>
    <row r="570" customFormat="false" ht="12.75" hidden="false" customHeight="false" outlineLevel="0" collapsed="false">
      <c r="A570" s="95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</row>
    <row r="571" customFormat="false" ht="12.75" hidden="false" customHeight="false" outlineLevel="0" collapsed="false">
      <c r="A571" s="95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</row>
    <row r="572" customFormat="false" ht="12.75" hidden="false" customHeight="false" outlineLevel="0" collapsed="false">
      <c r="A572" s="95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</row>
    <row r="573" customFormat="false" ht="12.75" hidden="false" customHeight="false" outlineLevel="0" collapsed="false">
      <c r="A573" s="95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</row>
    <row r="574" customFormat="false" ht="12.75" hidden="false" customHeight="false" outlineLevel="0" collapsed="false">
      <c r="A574" s="95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</row>
    <row r="575" customFormat="false" ht="12.75" hidden="false" customHeight="false" outlineLevel="0" collapsed="false">
      <c r="A575" s="95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</row>
    <row r="576" customFormat="false" ht="12.75" hidden="false" customHeight="false" outlineLevel="0" collapsed="false">
      <c r="A576" s="95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</row>
    <row r="577" customFormat="false" ht="12.75" hidden="false" customHeight="false" outlineLevel="0" collapsed="false">
      <c r="A577" s="95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</row>
    <row r="578" customFormat="false" ht="12.75" hidden="false" customHeight="false" outlineLevel="0" collapsed="false">
      <c r="A578" s="95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</row>
    <row r="579" customFormat="false" ht="12.75" hidden="false" customHeight="false" outlineLevel="0" collapsed="false">
      <c r="A579" s="95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</row>
    <row r="580" customFormat="false" ht="12.75" hidden="false" customHeight="false" outlineLevel="0" collapsed="false">
      <c r="A580" s="95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</row>
    <row r="581" customFormat="false" ht="12.75" hidden="false" customHeight="false" outlineLevel="0" collapsed="false">
      <c r="A581" s="95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</row>
    <row r="582" customFormat="false" ht="12.75" hidden="false" customHeight="false" outlineLevel="0" collapsed="false">
      <c r="A582" s="95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</row>
    <row r="583" customFormat="false" ht="12.75" hidden="false" customHeight="false" outlineLevel="0" collapsed="false">
      <c r="A583" s="95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</row>
    <row r="584" customFormat="false" ht="12.75" hidden="false" customHeight="false" outlineLevel="0" collapsed="false">
      <c r="A584" s="95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</row>
    <row r="585" customFormat="false" ht="12.75" hidden="false" customHeight="false" outlineLevel="0" collapsed="false">
      <c r="A585" s="95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</row>
    <row r="586" customFormat="false" ht="12.75" hidden="false" customHeight="false" outlineLevel="0" collapsed="false">
      <c r="A586" s="95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</row>
    <row r="587" customFormat="false" ht="12.75" hidden="false" customHeight="false" outlineLevel="0" collapsed="false">
      <c r="A587" s="95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</row>
    <row r="588" customFormat="false" ht="12.75" hidden="false" customHeight="false" outlineLevel="0" collapsed="false">
      <c r="A588" s="95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</row>
    <row r="589" customFormat="false" ht="12.75" hidden="false" customHeight="false" outlineLevel="0" collapsed="false">
      <c r="A589" s="95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</row>
    <row r="590" customFormat="false" ht="12.75" hidden="false" customHeight="false" outlineLevel="0" collapsed="false">
      <c r="A590" s="95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</row>
    <row r="591" customFormat="false" ht="12.75" hidden="false" customHeight="false" outlineLevel="0" collapsed="false">
      <c r="A591" s="95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</row>
    <row r="592" customFormat="false" ht="12.75" hidden="false" customHeight="false" outlineLevel="0" collapsed="false">
      <c r="A592" s="95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</row>
    <row r="593" customFormat="false" ht="12.75" hidden="false" customHeight="false" outlineLevel="0" collapsed="false">
      <c r="A593" s="95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</row>
    <row r="594" customFormat="false" ht="12.75" hidden="false" customHeight="false" outlineLevel="0" collapsed="false">
      <c r="A594" s="95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</row>
    <row r="595" customFormat="false" ht="12.75" hidden="false" customHeight="false" outlineLevel="0" collapsed="false">
      <c r="A595" s="95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</row>
    <row r="596" customFormat="false" ht="12.75" hidden="false" customHeight="false" outlineLevel="0" collapsed="false">
      <c r="A596" s="95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</row>
    <row r="597" customFormat="false" ht="12.75" hidden="false" customHeight="false" outlineLevel="0" collapsed="false">
      <c r="A597" s="95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</row>
    <row r="598" customFormat="false" ht="12.75" hidden="false" customHeight="false" outlineLevel="0" collapsed="false">
      <c r="A598" s="95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</row>
    <row r="599" customFormat="false" ht="12.75" hidden="false" customHeight="false" outlineLevel="0" collapsed="false">
      <c r="A599" s="95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</row>
    <row r="600" customFormat="false" ht="12.75" hidden="false" customHeight="false" outlineLevel="0" collapsed="false">
      <c r="A600" s="95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</row>
    <row r="601" customFormat="false" ht="12.75" hidden="false" customHeight="false" outlineLevel="0" collapsed="false">
      <c r="A601" s="95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</row>
    <row r="602" customFormat="false" ht="12.75" hidden="false" customHeight="false" outlineLevel="0" collapsed="false">
      <c r="A602" s="95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</row>
    <row r="603" customFormat="false" ht="12.75" hidden="false" customHeight="false" outlineLevel="0" collapsed="false">
      <c r="A603" s="95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</row>
    <row r="604" customFormat="false" ht="12.75" hidden="false" customHeight="false" outlineLevel="0" collapsed="false">
      <c r="A604" s="95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</row>
    <row r="605" customFormat="false" ht="12.75" hidden="false" customHeight="false" outlineLevel="0" collapsed="false">
      <c r="A605" s="95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</row>
    <row r="606" customFormat="false" ht="12.75" hidden="false" customHeight="false" outlineLevel="0" collapsed="false">
      <c r="A606" s="95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</row>
    <row r="607" customFormat="false" ht="12.75" hidden="false" customHeight="false" outlineLevel="0" collapsed="false">
      <c r="A607" s="95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</row>
    <row r="608" customFormat="false" ht="12.75" hidden="false" customHeight="false" outlineLevel="0" collapsed="false">
      <c r="A608" s="95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</row>
    <row r="609" customFormat="false" ht="12.75" hidden="false" customHeight="false" outlineLevel="0" collapsed="false">
      <c r="A609" s="95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</row>
    <row r="610" customFormat="false" ht="12.75" hidden="false" customHeight="false" outlineLevel="0" collapsed="false">
      <c r="A610" s="95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</row>
    <row r="611" customFormat="false" ht="12.75" hidden="false" customHeight="false" outlineLevel="0" collapsed="false">
      <c r="A611" s="95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</row>
    <row r="612" customFormat="false" ht="12.75" hidden="false" customHeight="false" outlineLevel="0" collapsed="false">
      <c r="A612" s="95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</row>
    <row r="613" customFormat="false" ht="12.75" hidden="false" customHeight="false" outlineLevel="0" collapsed="false">
      <c r="A613" s="95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</row>
    <row r="614" customFormat="false" ht="12.75" hidden="false" customHeight="false" outlineLevel="0" collapsed="false">
      <c r="A614" s="95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</row>
    <row r="615" customFormat="false" ht="12.75" hidden="false" customHeight="false" outlineLevel="0" collapsed="false">
      <c r="A615" s="95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</row>
    <row r="616" customFormat="false" ht="12.75" hidden="false" customHeight="false" outlineLevel="0" collapsed="false">
      <c r="A616" s="95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</row>
    <row r="617" customFormat="false" ht="12.75" hidden="false" customHeight="false" outlineLevel="0" collapsed="false">
      <c r="A617" s="95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</row>
    <row r="618" customFormat="false" ht="12.75" hidden="false" customHeight="false" outlineLevel="0" collapsed="false">
      <c r="A618" s="95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</row>
    <row r="619" customFormat="false" ht="12.75" hidden="false" customHeight="false" outlineLevel="0" collapsed="false">
      <c r="A619" s="95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</row>
    <row r="620" customFormat="false" ht="12.75" hidden="false" customHeight="false" outlineLevel="0" collapsed="false">
      <c r="A620" s="95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</row>
    <row r="621" customFormat="false" ht="12.75" hidden="false" customHeight="false" outlineLevel="0" collapsed="false">
      <c r="A621" s="95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</row>
    <row r="622" customFormat="false" ht="12.75" hidden="false" customHeight="false" outlineLevel="0" collapsed="false">
      <c r="A622" s="95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</row>
    <row r="623" customFormat="false" ht="12.75" hidden="false" customHeight="false" outlineLevel="0" collapsed="false">
      <c r="A623" s="95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</row>
    <row r="624" customFormat="false" ht="12.75" hidden="false" customHeight="false" outlineLevel="0" collapsed="false">
      <c r="A624" s="95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</row>
    <row r="625" customFormat="false" ht="12.75" hidden="false" customHeight="false" outlineLevel="0" collapsed="false">
      <c r="A625" s="95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</row>
    <row r="626" customFormat="false" ht="12.75" hidden="false" customHeight="false" outlineLevel="0" collapsed="false">
      <c r="A626" s="95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</row>
    <row r="627" customFormat="false" ht="12.75" hidden="false" customHeight="false" outlineLevel="0" collapsed="false">
      <c r="A627" s="95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</row>
    <row r="628" customFormat="false" ht="12.75" hidden="false" customHeight="false" outlineLevel="0" collapsed="false">
      <c r="A628" s="95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</row>
    <row r="629" customFormat="false" ht="12.75" hidden="false" customHeight="false" outlineLevel="0" collapsed="false">
      <c r="A629" s="95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</row>
    <row r="630" customFormat="false" ht="12.75" hidden="false" customHeight="false" outlineLevel="0" collapsed="false">
      <c r="A630" s="95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</row>
    <row r="631" customFormat="false" ht="12.75" hidden="false" customHeight="false" outlineLevel="0" collapsed="false">
      <c r="A631" s="95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</row>
    <row r="632" customFormat="false" ht="12.75" hidden="false" customHeight="false" outlineLevel="0" collapsed="false">
      <c r="A632" s="95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</row>
    <row r="633" customFormat="false" ht="12.75" hidden="false" customHeight="false" outlineLevel="0" collapsed="false">
      <c r="A633" s="95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</row>
    <row r="634" customFormat="false" ht="12.75" hidden="false" customHeight="false" outlineLevel="0" collapsed="false">
      <c r="A634" s="95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</row>
    <row r="635" customFormat="false" ht="12.75" hidden="false" customHeight="false" outlineLevel="0" collapsed="false">
      <c r="A635" s="95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</row>
    <row r="636" customFormat="false" ht="12.75" hidden="false" customHeight="false" outlineLevel="0" collapsed="false">
      <c r="A636" s="95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</row>
    <row r="637" customFormat="false" ht="12.75" hidden="false" customHeight="false" outlineLevel="0" collapsed="false">
      <c r="A637" s="95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</row>
    <row r="638" customFormat="false" ht="12.75" hidden="false" customHeight="false" outlineLevel="0" collapsed="false">
      <c r="A638" s="95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</row>
    <row r="639" customFormat="false" ht="12.75" hidden="false" customHeight="false" outlineLevel="0" collapsed="false">
      <c r="A639" s="95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</row>
    <row r="640" customFormat="false" ht="12.75" hidden="false" customHeight="false" outlineLevel="0" collapsed="false">
      <c r="A640" s="95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</row>
    <row r="641" customFormat="false" ht="12.75" hidden="false" customHeight="false" outlineLevel="0" collapsed="false">
      <c r="A641" s="95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</row>
    <row r="642" customFormat="false" ht="12.75" hidden="false" customHeight="false" outlineLevel="0" collapsed="false">
      <c r="A642" s="95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</row>
    <row r="643" customFormat="false" ht="12.75" hidden="false" customHeight="false" outlineLevel="0" collapsed="false">
      <c r="A643" s="95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</row>
    <row r="644" customFormat="false" ht="12.75" hidden="false" customHeight="false" outlineLevel="0" collapsed="false">
      <c r="A644" s="95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</row>
    <row r="645" customFormat="false" ht="12.75" hidden="false" customHeight="false" outlineLevel="0" collapsed="false">
      <c r="A645" s="95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</row>
    <row r="646" customFormat="false" ht="12.75" hidden="false" customHeight="false" outlineLevel="0" collapsed="false">
      <c r="A646" s="95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</row>
    <row r="647" customFormat="false" ht="12.75" hidden="false" customHeight="false" outlineLevel="0" collapsed="false">
      <c r="A647" s="95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</row>
    <row r="648" customFormat="false" ht="12.75" hidden="false" customHeight="false" outlineLevel="0" collapsed="false">
      <c r="A648" s="95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</row>
    <row r="649" customFormat="false" ht="12.75" hidden="false" customHeight="false" outlineLevel="0" collapsed="false">
      <c r="A649" s="95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</row>
    <row r="650" customFormat="false" ht="12.75" hidden="false" customHeight="false" outlineLevel="0" collapsed="false">
      <c r="A650" s="95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</row>
    <row r="651" customFormat="false" ht="12.75" hidden="false" customHeight="false" outlineLevel="0" collapsed="false">
      <c r="A651" s="95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</row>
    <row r="652" customFormat="false" ht="12.75" hidden="false" customHeight="false" outlineLevel="0" collapsed="false">
      <c r="A652" s="95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</row>
    <row r="653" customFormat="false" ht="12.75" hidden="false" customHeight="false" outlineLevel="0" collapsed="false">
      <c r="A653" s="95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</row>
    <row r="654" customFormat="false" ht="12.75" hidden="false" customHeight="false" outlineLevel="0" collapsed="false">
      <c r="A654" s="95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</row>
    <row r="655" customFormat="false" ht="12.75" hidden="false" customHeight="false" outlineLevel="0" collapsed="false">
      <c r="A655" s="95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</row>
    <row r="656" customFormat="false" ht="12.75" hidden="false" customHeight="false" outlineLevel="0" collapsed="false">
      <c r="A656" s="95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</row>
    <row r="657" customFormat="false" ht="12.75" hidden="false" customHeight="false" outlineLevel="0" collapsed="false">
      <c r="A657" s="95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</row>
    <row r="658" customFormat="false" ht="12.75" hidden="false" customHeight="false" outlineLevel="0" collapsed="false">
      <c r="A658" s="95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</row>
    <row r="659" customFormat="false" ht="12.75" hidden="false" customHeight="false" outlineLevel="0" collapsed="false">
      <c r="A659" s="95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</row>
    <row r="660" customFormat="false" ht="12.75" hidden="false" customHeight="false" outlineLevel="0" collapsed="false">
      <c r="A660" s="95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</row>
    <row r="661" customFormat="false" ht="12.75" hidden="false" customHeight="false" outlineLevel="0" collapsed="false">
      <c r="A661" s="95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</row>
    <row r="662" customFormat="false" ht="12.75" hidden="false" customHeight="false" outlineLevel="0" collapsed="false">
      <c r="A662" s="95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</row>
    <row r="663" customFormat="false" ht="12.75" hidden="false" customHeight="false" outlineLevel="0" collapsed="false">
      <c r="A663" s="95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</row>
    <row r="664" customFormat="false" ht="12.75" hidden="false" customHeight="false" outlineLevel="0" collapsed="false">
      <c r="A664" s="95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</row>
    <row r="665" customFormat="false" ht="12.75" hidden="false" customHeight="false" outlineLevel="0" collapsed="false">
      <c r="A665" s="95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</row>
    <row r="666" customFormat="false" ht="12.75" hidden="false" customHeight="false" outlineLevel="0" collapsed="false">
      <c r="A666" s="95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</row>
    <row r="667" customFormat="false" ht="12.75" hidden="false" customHeight="false" outlineLevel="0" collapsed="false">
      <c r="A667" s="95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</row>
    <row r="668" customFormat="false" ht="12.75" hidden="false" customHeight="false" outlineLevel="0" collapsed="false">
      <c r="A668" s="95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</row>
    <row r="669" customFormat="false" ht="12.75" hidden="false" customHeight="false" outlineLevel="0" collapsed="false">
      <c r="A669" s="95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</row>
    <row r="670" customFormat="false" ht="12.75" hidden="false" customHeight="false" outlineLevel="0" collapsed="false">
      <c r="A670" s="95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</row>
    <row r="671" customFormat="false" ht="12.75" hidden="false" customHeight="false" outlineLevel="0" collapsed="false">
      <c r="A671" s="95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</row>
    <row r="672" customFormat="false" ht="12.75" hidden="false" customHeight="false" outlineLevel="0" collapsed="false">
      <c r="A672" s="95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</row>
    <row r="673" customFormat="false" ht="12.75" hidden="false" customHeight="false" outlineLevel="0" collapsed="false">
      <c r="A673" s="95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</row>
    <row r="674" customFormat="false" ht="12.75" hidden="false" customHeight="false" outlineLevel="0" collapsed="false">
      <c r="A674" s="95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</row>
    <row r="675" customFormat="false" ht="12.75" hidden="false" customHeight="false" outlineLevel="0" collapsed="false">
      <c r="A675" s="95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</row>
    <row r="676" customFormat="false" ht="12.75" hidden="false" customHeight="false" outlineLevel="0" collapsed="false">
      <c r="A676" s="95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</row>
    <row r="677" customFormat="false" ht="12.75" hidden="false" customHeight="false" outlineLevel="0" collapsed="false">
      <c r="A677" s="95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</row>
    <row r="678" customFormat="false" ht="12.75" hidden="false" customHeight="false" outlineLevel="0" collapsed="false">
      <c r="A678" s="95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</row>
    <row r="679" customFormat="false" ht="12.75" hidden="false" customHeight="false" outlineLevel="0" collapsed="false">
      <c r="A679" s="95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</row>
    <row r="680" customFormat="false" ht="12.75" hidden="false" customHeight="false" outlineLevel="0" collapsed="false">
      <c r="A680" s="95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</row>
    <row r="681" customFormat="false" ht="12.75" hidden="false" customHeight="false" outlineLevel="0" collapsed="false">
      <c r="A681" s="95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</row>
    <row r="682" customFormat="false" ht="12.75" hidden="false" customHeight="false" outlineLevel="0" collapsed="false">
      <c r="A682" s="95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</row>
    <row r="683" customFormat="false" ht="12.75" hidden="false" customHeight="false" outlineLevel="0" collapsed="false">
      <c r="A683" s="95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</row>
    <row r="684" customFormat="false" ht="12.75" hidden="false" customHeight="false" outlineLevel="0" collapsed="false">
      <c r="A684" s="95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</row>
    <row r="685" customFormat="false" ht="12.75" hidden="false" customHeight="false" outlineLevel="0" collapsed="false">
      <c r="A685" s="95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</row>
    <row r="686" customFormat="false" ht="12.75" hidden="false" customHeight="false" outlineLevel="0" collapsed="false">
      <c r="A686" s="95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</row>
    <row r="687" customFormat="false" ht="12.75" hidden="false" customHeight="false" outlineLevel="0" collapsed="false">
      <c r="A687" s="95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</row>
    <row r="688" customFormat="false" ht="12.75" hidden="false" customHeight="false" outlineLevel="0" collapsed="false">
      <c r="A688" s="95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</row>
    <row r="689" customFormat="false" ht="12.75" hidden="false" customHeight="false" outlineLevel="0" collapsed="false">
      <c r="A689" s="95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</row>
    <row r="690" customFormat="false" ht="12.75" hidden="false" customHeight="false" outlineLevel="0" collapsed="false">
      <c r="A690" s="95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</row>
    <row r="691" customFormat="false" ht="12.75" hidden="false" customHeight="false" outlineLevel="0" collapsed="false">
      <c r="A691" s="95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</row>
    <row r="692" customFormat="false" ht="12.75" hidden="false" customHeight="false" outlineLevel="0" collapsed="false">
      <c r="A692" s="95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</row>
    <row r="693" customFormat="false" ht="12.75" hidden="false" customHeight="false" outlineLevel="0" collapsed="false">
      <c r="A693" s="95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</row>
    <row r="694" customFormat="false" ht="12.75" hidden="false" customHeight="false" outlineLevel="0" collapsed="false">
      <c r="A694" s="95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</row>
    <row r="695" customFormat="false" ht="12.75" hidden="false" customHeight="false" outlineLevel="0" collapsed="false">
      <c r="A695" s="95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</row>
    <row r="696" customFormat="false" ht="12.75" hidden="false" customHeight="false" outlineLevel="0" collapsed="false">
      <c r="A696" s="95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/>
      <c r="CF696" s="16"/>
      <c r="CG696" s="16"/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CU696" s="16"/>
      <c r="CV696" s="16"/>
      <c r="CW696" s="16"/>
      <c r="CX696" s="16"/>
      <c r="CY696" s="16"/>
      <c r="CZ696" s="16"/>
      <c r="DA696" s="16"/>
      <c r="DB696" s="16"/>
      <c r="DC696" s="16"/>
      <c r="DD696" s="16"/>
      <c r="DE696" s="16"/>
      <c r="DF696" s="16"/>
      <c r="DG696" s="16"/>
      <c r="DH696" s="16"/>
      <c r="DI696" s="16"/>
      <c r="DJ696" s="16"/>
      <c r="DK696" s="16"/>
      <c r="DL696" s="16"/>
      <c r="DM696" s="16"/>
      <c r="DN696" s="16"/>
      <c r="DO696" s="16"/>
      <c r="DP696" s="16"/>
      <c r="DQ696" s="16"/>
      <c r="DR696" s="16"/>
      <c r="DS696" s="16"/>
      <c r="DT696" s="16"/>
      <c r="DU696" s="16"/>
      <c r="DV696" s="16"/>
      <c r="DW696" s="16"/>
      <c r="DX696" s="16"/>
      <c r="DY696" s="16"/>
      <c r="DZ696" s="16"/>
      <c r="EA696" s="16"/>
      <c r="EB696" s="16"/>
      <c r="EC696" s="16"/>
      <c r="ED696" s="16"/>
      <c r="EE696" s="16"/>
      <c r="EF696" s="16"/>
      <c r="EG696" s="16"/>
      <c r="EH696" s="16"/>
      <c r="EI696" s="16"/>
      <c r="EJ696" s="16"/>
      <c r="EK696" s="16"/>
      <c r="EL696" s="16"/>
      <c r="EM696" s="16"/>
      <c r="EN696" s="16"/>
      <c r="EO696" s="16"/>
      <c r="EP696" s="16"/>
      <c r="EQ696" s="16"/>
      <c r="ER696" s="16"/>
      <c r="ES696" s="16"/>
      <c r="ET696" s="16"/>
      <c r="EU696" s="16"/>
    </row>
    <row r="697" customFormat="false" ht="12.75" hidden="false" customHeight="false" outlineLevel="0" collapsed="false">
      <c r="A697" s="95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/>
      <c r="CF697" s="16"/>
      <c r="CG697" s="16"/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CU697" s="16"/>
      <c r="CV697" s="16"/>
      <c r="CW697" s="16"/>
      <c r="CX697" s="16"/>
      <c r="CY697" s="16"/>
      <c r="CZ697" s="16"/>
      <c r="DA697" s="16"/>
      <c r="DB697" s="16"/>
      <c r="DC697" s="16"/>
      <c r="DD697" s="16"/>
      <c r="DE697" s="16"/>
      <c r="DF697" s="16"/>
      <c r="DG697" s="16"/>
      <c r="DH697" s="16"/>
      <c r="DI697" s="16"/>
      <c r="DJ697" s="16"/>
      <c r="DK697" s="16"/>
      <c r="DL697" s="16"/>
      <c r="DM697" s="16"/>
      <c r="DN697" s="16"/>
      <c r="DO697" s="16"/>
      <c r="DP697" s="16"/>
      <c r="DQ697" s="16"/>
      <c r="DR697" s="16"/>
      <c r="DS697" s="16"/>
      <c r="DT697" s="16"/>
      <c r="DU697" s="16"/>
      <c r="DV697" s="16"/>
      <c r="DW697" s="16"/>
      <c r="DX697" s="16"/>
      <c r="DY697" s="16"/>
      <c r="DZ697" s="16"/>
      <c r="EA697" s="16"/>
      <c r="EB697" s="16"/>
      <c r="EC697" s="16"/>
      <c r="ED697" s="16"/>
      <c r="EE697" s="16"/>
      <c r="EF697" s="16"/>
      <c r="EG697" s="16"/>
      <c r="EH697" s="16"/>
      <c r="EI697" s="16"/>
      <c r="EJ697" s="16"/>
      <c r="EK697" s="16"/>
      <c r="EL697" s="16"/>
      <c r="EM697" s="16"/>
      <c r="EN697" s="16"/>
      <c r="EO697" s="16"/>
      <c r="EP697" s="16"/>
      <c r="EQ697" s="16"/>
      <c r="ER697" s="16"/>
      <c r="ES697" s="16"/>
      <c r="ET697" s="16"/>
      <c r="EU697" s="16"/>
    </row>
    <row r="698" customFormat="false" ht="12.75" hidden="false" customHeight="false" outlineLevel="0" collapsed="false">
      <c r="A698" s="95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/>
      <c r="CF698" s="16"/>
      <c r="CG698" s="16"/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CU698" s="16"/>
      <c r="CV698" s="16"/>
      <c r="CW698" s="16"/>
      <c r="CX698" s="16"/>
      <c r="CY698" s="16"/>
      <c r="CZ698" s="16"/>
      <c r="DA698" s="16"/>
      <c r="DB698" s="16"/>
      <c r="DC698" s="16"/>
      <c r="DD698" s="16"/>
      <c r="DE698" s="16"/>
      <c r="DF698" s="16"/>
      <c r="DG698" s="16"/>
      <c r="DH698" s="16"/>
      <c r="DI698" s="16"/>
      <c r="DJ698" s="16"/>
      <c r="DK698" s="16"/>
      <c r="DL698" s="16"/>
      <c r="DM698" s="16"/>
      <c r="DN698" s="16"/>
      <c r="DO698" s="16"/>
      <c r="DP698" s="16"/>
      <c r="DQ698" s="16"/>
      <c r="DR698" s="16"/>
      <c r="DS698" s="16"/>
      <c r="DT698" s="16"/>
      <c r="DU698" s="16"/>
      <c r="DV698" s="16"/>
      <c r="DW698" s="16"/>
      <c r="DX698" s="16"/>
      <c r="DY698" s="16"/>
      <c r="DZ698" s="16"/>
      <c r="EA698" s="16"/>
      <c r="EB698" s="16"/>
      <c r="EC698" s="16"/>
      <c r="ED698" s="16"/>
      <c r="EE698" s="16"/>
      <c r="EF698" s="16"/>
      <c r="EG698" s="16"/>
      <c r="EH698" s="16"/>
      <c r="EI698" s="16"/>
      <c r="EJ698" s="16"/>
      <c r="EK698" s="16"/>
      <c r="EL698" s="16"/>
      <c r="EM698" s="16"/>
      <c r="EN698" s="16"/>
      <c r="EO698" s="16"/>
      <c r="EP698" s="16"/>
      <c r="EQ698" s="16"/>
      <c r="ER698" s="16"/>
      <c r="ES698" s="16"/>
      <c r="ET698" s="16"/>
      <c r="EU698" s="16"/>
    </row>
    <row r="699" customFormat="false" ht="12.75" hidden="false" customHeight="false" outlineLevel="0" collapsed="false">
      <c r="A699" s="95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/>
      <c r="CF699" s="16"/>
      <c r="CG699" s="16"/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CU699" s="16"/>
      <c r="CV699" s="16"/>
      <c r="CW699" s="16"/>
      <c r="CX699" s="16"/>
      <c r="CY699" s="16"/>
      <c r="CZ699" s="16"/>
      <c r="DA699" s="16"/>
      <c r="DB699" s="16"/>
      <c r="DC699" s="16"/>
      <c r="DD699" s="16"/>
      <c r="DE699" s="16"/>
      <c r="DF699" s="16"/>
      <c r="DG699" s="16"/>
      <c r="DH699" s="16"/>
      <c r="DI699" s="16"/>
      <c r="DJ699" s="16"/>
      <c r="DK699" s="16"/>
      <c r="DL699" s="16"/>
      <c r="DM699" s="16"/>
      <c r="DN699" s="16"/>
      <c r="DO699" s="16"/>
      <c r="DP699" s="16"/>
      <c r="DQ699" s="16"/>
      <c r="DR699" s="16"/>
      <c r="DS699" s="16"/>
      <c r="DT699" s="16"/>
      <c r="DU699" s="16"/>
      <c r="DV699" s="16"/>
      <c r="DW699" s="16"/>
      <c r="DX699" s="16"/>
      <c r="DY699" s="16"/>
      <c r="DZ699" s="16"/>
      <c r="EA699" s="16"/>
      <c r="EB699" s="16"/>
      <c r="EC699" s="16"/>
      <c r="ED699" s="16"/>
      <c r="EE699" s="16"/>
      <c r="EF699" s="16"/>
      <c r="EG699" s="16"/>
      <c r="EH699" s="16"/>
      <c r="EI699" s="16"/>
      <c r="EJ699" s="16"/>
      <c r="EK699" s="16"/>
      <c r="EL699" s="16"/>
      <c r="EM699" s="16"/>
      <c r="EN699" s="16"/>
      <c r="EO699" s="16"/>
      <c r="EP699" s="16"/>
      <c r="EQ699" s="16"/>
      <c r="ER699" s="16"/>
      <c r="ES699" s="16"/>
      <c r="ET699" s="16"/>
      <c r="EU699" s="16"/>
    </row>
    <row r="700" customFormat="false" ht="12.75" hidden="false" customHeight="false" outlineLevel="0" collapsed="false">
      <c r="A700" s="95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  <c r="EP700" s="16"/>
      <c r="EQ700" s="16"/>
      <c r="ER700" s="16"/>
      <c r="ES700" s="16"/>
      <c r="ET700" s="16"/>
      <c r="EU700" s="16"/>
    </row>
    <row r="701" customFormat="false" ht="12.75" hidden="false" customHeight="false" outlineLevel="0" collapsed="false">
      <c r="A701" s="95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  <c r="EP701" s="16"/>
      <c r="EQ701" s="16"/>
      <c r="ER701" s="16"/>
      <c r="ES701" s="16"/>
      <c r="ET701" s="16"/>
      <c r="EU701" s="16"/>
    </row>
    <row r="702" customFormat="false" ht="12.75" hidden="false" customHeight="false" outlineLevel="0" collapsed="false">
      <c r="A702" s="95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  <c r="EP702" s="16"/>
      <c r="EQ702" s="16"/>
      <c r="ER702" s="16"/>
      <c r="ES702" s="16"/>
      <c r="ET702" s="16"/>
      <c r="EU702" s="16"/>
    </row>
    <row r="703" customFormat="false" ht="12.75" hidden="false" customHeight="false" outlineLevel="0" collapsed="false">
      <c r="A703" s="95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  <c r="EP703" s="16"/>
      <c r="EQ703" s="16"/>
      <c r="ER703" s="16"/>
      <c r="ES703" s="16"/>
      <c r="ET703" s="16"/>
      <c r="EU703" s="16"/>
    </row>
    <row r="704" customFormat="false" ht="12.75" hidden="false" customHeight="false" outlineLevel="0" collapsed="false">
      <c r="A704" s="95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  <c r="EP704" s="16"/>
      <c r="EQ704" s="16"/>
      <c r="ER704" s="16"/>
      <c r="ES704" s="16"/>
      <c r="ET704" s="16"/>
      <c r="EU704" s="16"/>
    </row>
    <row r="705" customFormat="false" ht="12.75" hidden="false" customHeight="false" outlineLevel="0" collapsed="false">
      <c r="A705" s="95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  <c r="EP705" s="16"/>
      <c r="EQ705" s="16"/>
      <c r="ER705" s="16"/>
      <c r="ES705" s="16"/>
      <c r="ET705" s="16"/>
      <c r="EU705" s="16"/>
    </row>
    <row r="706" customFormat="false" ht="12.75" hidden="false" customHeight="false" outlineLevel="0" collapsed="false">
      <c r="A706" s="95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  <c r="EP706" s="16"/>
      <c r="EQ706" s="16"/>
      <c r="ER706" s="16"/>
      <c r="ES706" s="16"/>
      <c r="ET706" s="16"/>
      <c r="EU706" s="16"/>
    </row>
    <row r="707" customFormat="false" ht="12.75" hidden="false" customHeight="false" outlineLevel="0" collapsed="false">
      <c r="A707" s="95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  <c r="EP707" s="16"/>
      <c r="EQ707" s="16"/>
      <c r="ER707" s="16"/>
      <c r="ES707" s="16"/>
      <c r="ET707" s="16"/>
      <c r="EU707" s="16"/>
    </row>
    <row r="708" customFormat="false" ht="12.75" hidden="false" customHeight="false" outlineLevel="0" collapsed="false">
      <c r="A708" s="95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  <c r="EP708" s="16"/>
      <c r="EQ708" s="16"/>
      <c r="ER708" s="16"/>
      <c r="ES708" s="16"/>
      <c r="ET708" s="16"/>
      <c r="EU708" s="16"/>
    </row>
    <row r="709" customFormat="false" ht="12.75" hidden="false" customHeight="false" outlineLevel="0" collapsed="false">
      <c r="A709" s="95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  <c r="EP709" s="16"/>
      <c r="EQ709" s="16"/>
      <c r="ER709" s="16"/>
      <c r="ES709" s="16"/>
      <c r="ET709" s="16"/>
      <c r="EU709" s="16"/>
    </row>
    <row r="710" customFormat="false" ht="12.75" hidden="false" customHeight="false" outlineLevel="0" collapsed="false">
      <c r="A710" s="95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  <c r="EP710" s="16"/>
      <c r="EQ710" s="16"/>
      <c r="ER710" s="16"/>
      <c r="ES710" s="16"/>
      <c r="ET710" s="16"/>
      <c r="EU710" s="16"/>
    </row>
    <row r="711" customFormat="false" ht="12.75" hidden="false" customHeight="false" outlineLevel="0" collapsed="false">
      <c r="A711" s="95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  <c r="EP711" s="16"/>
      <c r="EQ711" s="16"/>
      <c r="ER711" s="16"/>
      <c r="ES711" s="16"/>
      <c r="ET711" s="16"/>
      <c r="EU711" s="16"/>
    </row>
    <row r="712" customFormat="false" ht="12.75" hidden="false" customHeight="false" outlineLevel="0" collapsed="false">
      <c r="A712" s="95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  <c r="EP712" s="16"/>
      <c r="EQ712" s="16"/>
      <c r="ER712" s="16"/>
      <c r="ES712" s="16"/>
      <c r="ET712" s="16"/>
      <c r="EU712" s="16"/>
    </row>
    <row r="713" customFormat="false" ht="12.75" hidden="false" customHeight="false" outlineLevel="0" collapsed="false">
      <c r="A713" s="95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/>
      <c r="CF713" s="16"/>
      <c r="CG713" s="16"/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CU713" s="16"/>
      <c r="CV713" s="16"/>
      <c r="CW713" s="16"/>
      <c r="CX713" s="16"/>
      <c r="CY713" s="16"/>
      <c r="CZ713" s="16"/>
      <c r="DA713" s="16"/>
      <c r="DB713" s="16"/>
      <c r="DC713" s="16"/>
      <c r="DD713" s="16"/>
      <c r="DE713" s="16"/>
      <c r="DF713" s="16"/>
      <c r="DG713" s="16"/>
      <c r="DH713" s="16"/>
      <c r="DI713" s="16"/>
      <c r="DJ713" s="16"/>
      <c r="DK713" s="16"/>
      <c r="DL713" s="16"/>
      <c r="DM713" s="16"/>
      <c r="DN713" s="16"/>
      <c r="DO713" s="16"/>
      <c r="DP713" s="16"/>
      <c r="DQ713" s="16"/>
      <c r="DR713" s="16"/>
      <c r="DS713" s="16"/>
      <c r="DT713" s="16"/>
      <c r="DU713" s="16"/>
      <c r="DV713" s="16"/>
      <c r="DW713" s="16"/>
      <c r="DX713" s="16"/>
      <c r="DY713" s="16"/>
      <c r="DZ713" s="16"/>
      <c r="EA713" s="16"/>
      <c r="EB713" s="16"/>
      <c r="EC713" s="16"/>
      <c r="ED713" s="16"/>
      <c r="EE713" s="16"/>
      <c r="EF713" s="16"/>
      <c r="EG713" s="16"/>
      <c r="EH713" s="16"/>
      <c r="EI713" s="16"/>
      <c r="EJ713" s="16"/>
      <c r="EK713" s="16"/>
      <c r="EL713" s="16"/>
      <c r="EM713" s="16"/>
      <c r="EN713" s="16"/>
      <c r="EO713" s="16"/>
      <c r="EP713" s="16"/>
      <c r="EQ713" s="16"/>
      <c r="ER713" s="16"/>
      <c r="ES713" s="16"/>
      <c r="ET713" s="16"/>
      <c r="EU713" s="16"/>
    </row>
    <row r="714" customFormat="false" ht="12.75" hidden="false" customHeight="false" outlineLevel="0" collapsed="false">
      <c r="A714" s="95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6"/>
      <c r="DT714" s="16"/>
      <c r="DU714" s="16"/>
      <c r="DV714" s="16"/>
      <c r="DW714" s="16"/>
      <c r="DX714" s="16"/>
      <c r="DY714" s="16"/>
      <c r="DZ714" s="16"/>
      <c r="EA714" s="16"/>
      <c r="EB714" s="16"/>
      <c r="EC714" s="16"/>
      <c r="ED714" s="16"/>
      <c r="EE714" s="16"/>
      <c r="EF714" s="16"/>
      <c r="EG714" s="16"/>
      <c r="EH714" s="16"/>
      <c r="EI714" s="16"/>
      <c r="EJ714" s="16"/>
      <c r="EK714" s="16"/>
      <c r="EL714" s="16"/>
      <c r="EM714" s="16"/>
      <c r="EN714" s="16"/>
      <c r="EO714" s="16"/>
      <c r="EP714" s="16"/>
      <c r="EQ714" s="16"/>
      <c r="ER714" s="16"/>
      <c r="ES714" s="16"/>
      <c r="ET714" s="16"/>
      <c r="EU714" s="16"/>
    </row>
    <row r="715" customFormat="false" ht="12.75" hidden="false" customHeight="false" outlineLevel="0" collapsed="false">
      <c r="A715" s="95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/>
      <c r="CF715" s="16"/>
      <c r="CG715" s="16"/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CU715" s="16"/>
      <c r="CV715" s="16"/>
      <c r="CW715" s="16"/>
      <c r="CX715" s="16"/>
      <c r="CY715" s="16"/>
      <c r="CZ715" s="16"/>
      <c r="DA715" s="16"/>
      <c r="DB715" s="16"/>
      <c r="DC715" s="16"/>
      <c r="DD715" s="16"/>
      <c r="DE715" s="16"/>
      <c r="DF715" s="16"/>
      <c r="DG715" s="16"/>
      <c r="DH715" s="16"/>
      <c r="DI715" s="16"/>
      <c r="DJ715" s="16"/>
      <c r="DK715" s="16"/>
      <c r="DL715" s="16"/>
      <c r="DM715" s="16"/>
      <c r="DN715" s="16"/>
      <c r="DO715" s="16"/>
      <c r="DP715" s="16"/>
      <c r="DQ715" s="16"/>
      <c r="DR715" s="16"/>
      <c r="DS715" s="16"/>
      <c r="DT715" s="16"/>
      <c r="DU715" s="16"/>
      <c r="DV715" s="16"/>
      <c r="DW715" s="16"/>
      <c r="DX715" s="16"/>
      <c r="DY715" s="16"/>
      <c r="DZ715" s="16"/>
      <c r="EA715" s="16"/>
      <c r="EB715" s="16"/>
      <c r="EC715" s="16"/>
      <c r="ED715" s="16"/>
      <c r="EE715" s="16"/>
      <c r="EF715" s="16"/>
      <c r="EG715" s="16"/>
      <c r="EH715" s="16"/>
      <c r="EI715" s="16"/>
      <c r="EJ715" s="16"/>
      <c r="EK715" s="16"/>
      <c r="EL715" s="16"/>
      <c r="EM715" s="16"/>
      <c r="EN715" s="16"/>
      <c r="EO715" s="16"/>
      <c r="EP715" s="16"/>
      <c r="EQ715" s="16"/>
      <c r="ER715" s="16"/>
      <c r="ES715" s="16"/>
      <c r="ET715" s="16"/>
      <c r="EU715" s="16"/>
    </row>
    <row r="716" customFormat="false" ht="12.75" hidden="false" customHeight="false" outlineLevel="0" collapsed="false">
      <c r="A716" s="95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/>
      <c r="CF716" s="16"/>
      <c r="CG716" s="16"/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CU716" s="16"/>
      <c r="CV716" s="16"/>
      <c r="CW716" s="16"/>
      <c r="CX716" s="16"/>
      <c r="CY716" s="16"/>
      <c r="CZ716" s="16"/>
      <c r="DA716" s="16"/>
      <c r="DB716" s="16"/>
      <c r="DC716" s="16"/>
      <c r="DD716" s="16"/>
      <c r="DE716" s="16"/>
      <c r="DF716" s="16"/>
      <c r="DG716" s="16"/>
      <c r="DH716" s="16"/>
      <c r="DI716" s="16"/>
      <c r="DJ716" s="16"/>
      <c r="DK716" s="16"/>
      <c r="DL716" s="16"/>
      <c r="DM716" s="16"/>
      <c r="DN716" s="16"/>
      <c r="DO716" s="16"/>
      <c r="DP716" s="16"/>
      <c r="DQ716" s="16"/>
      <c r="DR716" s="16"/>
      <c r="DS716" s="16"/>
      <c r="DT716" s="16"/>
      <c r="DU716" s="16"/>
      <c r="DV716" s="16"/>
      <c r="DW716" s="16"/>
      <c r="DX716" s="16"/>
      <c r="DY716" s="16"/>
      <c r="DZ716" s="16"/>
      <c r="EA716" s="16"/>
      <c r="EB716" s="16"/>
      <c r="EC716" s="16"/>
      <c r="ED716" s="16"/>
      <c r="EE716" s="16"/>
      <c r="EF716" s="16"/>
      <c r="EG716" s="16"/>
      <c r="EH716" s="16"/>
      <c r="EI716" s="16"/>
      <c r="EJ716" s="16"/>
      <c r="EK716" s="16"/>
      <c r="EL716" s="16"/>
      <c r="EM716" s="16"/>
      <c r="EN716" s="16"/>
      <c r="EO716" s="16"/>
      <c r="EP716" s="16"/>
      <c r="EQ716" s="16"/>
      <c r="ER716" s="16"/>
      <c r="ES716" s="16"/>
      <c r="ET716" s="16"/>
      <c r="EU716" s="16"/>
    </row>
    <row r="717" customFormat="false" ht="12.75" hidden="false" customHeight="false" outlineLevel="0" collapsed="false">
      <c r="A717" s="95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/>
      <c r="CF717" s="16"/>
      <c r="CG717" s="16"/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CU717" s="16"/>
      <c r="CV717" s="16"/>
      <c r="CW717" s="16"/>
      <c r="CX717" s="16"/>
      <c r="CY717" s="16"/>
      <c r="CZ717" s="16"/>
      <c r="DA717" s="16"/>
      <c r="DB717" s="16"/>
      <c r="DC717" s="16"/>
      <c r="DD717" s="16"/>
      <c r="DE717" s="16"/>
      <c r="DF717" s="16"/>
      <c r="DG717" s="16"/>
      <c r="DH717" s="16"/>
      <c r="DI717" s="16"/>
      <c r="DJ717" s="16"/>
      <c r="DK717" s="16"/>
      <c r="DL717" s="16"/>
      <c r="DM717" s="16"/>
      <c r="DN717" s="16"/>
      <c r="DO717" s="16"/>
      <c r="DP717" s="16"/>
      <c r="DQ717" s="16"/>
      <c r="DR717" s="16"/>
      <c r="DS717" s="16"/>
      <c r="DT717" s="16"/>
      <c r="DU717" s="16"/>
      <c r="DV717" s="16"/>
      <c r="DW717" s="16"/>
      <c r="DX717" s="16"/>
      <c r="DY717" s="16"/>
      <c r="DZ717" s="16"/>
      <c r="EA717" s="16"/>
      <c r="EB717" s="16"/>
      <c r="EC717" s="16"/>
      <c r="ED717" s="16"/>
      <c r="EE717" s="16"/>
      <c r="EF717" s="16"/>
      <c r="EG717" s="16"/>
      <c r="EH717" s="16"/>
      <c r="EI717" s="16"/>
      <c r="EJ717" s="16"/>
      <c r="EK717" s="16"/>
      <c r="EL717" s="16"/>
      <c r="EM717" s="16"/>
      <c r="EN717" s="16"/>
      <c r="EO717" s="16"/>
      <c r="EP717" s="16"/>
      <c r="EQ717" s="16"/>
      <c r="ER717" s="16"/>
      <c r="ES717" s="16"/>
      <c r="ET717" s="16"/>
      <c r="EU717" s="16"/>
    </row>
    <row r="718" customFormat="false" ht="12.75" hidden="false" customHeight="false" outlineLevel="0" collapsed="false">
      <c r="A718" s="95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/>
      <c r="CF718" s="16"/>
      <c r="CG718" s="16"/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CU718" s="16"/>
      <c r="CV718" s="16"/>
      <c r="CW718" s="16"/>
      <c r="CX718" s="16"/>
      <c r="CY718" s="16"/>
      <c r="CZ718" s="16"/>
      <c r="DA718" s="16"/>
      <c r="DB718" s="16"/>
      <c r="DC718" s="16"/>
      <c r="DD718" s="16"/>
      <c r="DE718" s="16"/>
      <c r="DF718" s="16"/>
      <c r="DG718" s="16"/>
      <c r="DH718" s="16"/>
      <c r="DI718" s="16"/>
      <c r="DJ718" s="16"/>
      <c r="DK718" s="16"/>
      <c r="DL718" s="16"/>
      <c r="DM718" s="16"/>
      <c r="DN718" s="16"/>
      <c r="DO718" s="16"/>
      <c r="DP718" s="16"/>
      <c r="DQ718" s="16"/>
      <c r="DR718" s="16"/>
      <c r="DS718" s="16"/>
      <c r="DT718" s="16"/>
      <c r="DU718" s="16"/>
      <c r="DV718" s="16"/>
      <c r="DW718" s="16"/>
      <c r="DX718" s="16"/>
      <c r="DY718" s="16"/>
      <c r="DZ718" s="16"/>
      <c r="EA718" s="16"/>
      <c r="EB718" s="16"/>
      <c r="EC718" s="16"/>
      <c r="ED718" s="16"/>
      <c r="EE718" s="16"/>
      <c r="EF718" s="16"/>
      <c r="EG718" s="16"/>
      <c r="EH718" s="16"/>
      <c r="EI718" s="16"/>
      <c r="EJ718" s="16"/>
      <c r="EK718" s="16"/>
      <c r="EL718" s="16"/>
      <c r="EM718" s="16"/>
      <c r="EN718" s="16"/>
      <c r="EO718" s="16"/>
      <c r="EP718" s="16"/>
      <c r="EQ718" s="16"/>
      <c r="ER718" s="16"/>
      <c r="ES718" s="16"/>
      <c r="ET718" s="16"/>
      <c r="EU718" s="16"/>
    </row>
    <row r="719" customFormat="false" ht="12.75" hidden="false" customHeight="false" outlineLevel="0" collapsed="false">
      <c r="A719" s="95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/>
      <c r="CF719" s="16"/>
      <c r="CG719" s="16"/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CU719" s="16"/>
      <c r="CV719" s="16"/>
      <c r="CW719" s="16"/>
      <c r="CX719" s="16"/>
      <c r="CY719" s="16"/>
      <c r="CZ719" s="16"/>
      <c r="DA719" s="16"/>
      <c r="DB719" s="16"/>
      <c r="DC719" s="16"/>
      <c r="DD719" s="16"/>
      <c r="DE719" s="16"/>
      <c r="DF719" s="16"/>
      <c r="DG719" s="16"/>
      <c r="DH719" s="16"/>
      <c r="DI719" s="16"/>
      <c r="DJ719" s="16"/>
      <c r="DK719" s="16"/>
      <c r="DL719" s="16"/>
      <c r="DM719" s="16"/>
      <c r="DN719" s="16"/>
      <c r="DO719" s="16"/>
      <c r="DP719" s="16"/>
      <c r="DQ719" s="16"/>
      <c r="DR719" s="16"/>
      <c r="DS719" s="16"/>
      <c r="DT719" s="16"/>
      <c r="DU719" s="16"/>
      <c r="DV719" s="16"/>
      <c r="DW719" s="16"/>
      <c r="DX719" s="16"/>
      <c r="DY719" s="16"/>
      <c r="DZ719" s="16"/>
      <c r="EA719" s="16"/>
      <c r="EB719" s="16"/>
      <c r="EC719" s="16"/>
      <c r="ED719" s="16"/>
      <c r="EE719" s="16"/>
      <c r="EF719" s="16"/>
      <c r="EG719" s="16"/>
      <c r="EH719" s="16"/>
      <c r="EI719" s="16"/>
      <c r="EJ719" s="16"/>
      <c r="EK719" s="16"/>
      <c r="EL719" s="16"/>
      <c r="EM719" s="16"/>
      <c r="EN719" s="16"/>
      <c r="EO719" s="16"/>
      <c r="EP719" s="16"/>
      <c r="EQ719" s="16"/>
      <c r="ER719" s="16"/>
      <c r="ES719" s="16"/>
      <c r="ET719" s="16"/>
      <c r="EU719" s="16"/>
    </row>
    <row r="720" customFormat="false" ht="12.75" hidden="false" customHeight="false" outlineLevel="0" collapsed="false">
      <c r="A720" s="95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/>
      <c r="CF720" s="16"/>
      <c r="CG720" s="16"/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CU720" s="16"/>
      <c r="CV720" s="16"/>
      <c r="CW720" s="16"/>
      <c r="CX720" s="16"/>
      <c r="CY720" s="16"/>
      <c r="CZ720" s="16"/>
      <c r="DA720" s="16"/>
      <c r="DB720" s="16"/>
      <c r="DC720" s="16"/>
      <c r="DD720" s="16"/>
      <c r="DE720" s="16"/>
      <c r="DF720" s="16"/>
      <c r="DG720" s="16"/>
      <c r="DH720" s="16"/>
      <c r="DI720" s="16"/>
      <c r="DJ720" s="16"/>
      <c r="DK720" s="16"/>
      <c r="DL720" s="16"/>
      <c r="DM720" s="16"/>
      <c r="DN720" s="16"/>
      <c r="DO720" s="16"/>
      <c r="DP720" s="16"/>
      <c r="DQ720" s="16"/>
      <c r="DR720" s="16"/>
      <c r="DS720" s="16"/>
      <c r="DT720" s="16"/>
      <c r="DU720" s="16"/>
      <c r="DV720" s="16"/>
      <c r="DW720" s="16"/>
      <c r="DX720" s="16"/>
      <c r="DY720" s="16"/>
      <c r="DZ720" s="16"/>
      <c r="EA720" s="16"/>
      <c r="EB720" s="16"/>
      <c r="EC720" s="16"/>
      <c r="ED720" s="16"/>
      <c r="EE720" s="16"/>
      <c r="EF720" s="16"/>
      <c r="EG720" s="16"/>
      <c r="EH720" s="16"/>
      <c r="EI720" s="16"/>
      <c r="EJ720" s="16"/>
      <c r="EK720" s="16"/>
      <c r="EL720" s="16"/>
      <c r="EM720" s="16"/>
      <c r="EN720" s="16"/>
      <c r="EO720" s="16"/>
      <c r="EP720" s="16"/>
      <c r="EQ720" s="16"/>
      <c r="ER720" s="16"/>
      <c r="ES720" s="16"/>
      <c r="ET720" s="16"/>
      <c r="EU720" s="16"/>
    </row>
    <row r="721" customFormat="false" ht="12.75" hidden="false" customHeight="false" outlineLevel="0" collapsed="false">
      <c r="A721" s="95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/>
      <c r="CF721" s="16"/>
      <c r="CG721" s="16"/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CU721" s="16"/>
      <c r="CV721" s="16"/>
      <c r="CW721" s="16"/>
      <c r="CX721" s="16"/>
      <c r="CY721" s="16"/>
      <c r="CZ721" s="16"/>
      <c r="DA721" s="16"/>
      <c r="DB721" s="16"/>
      <c r="DC721" s="16"/>
      <c r="DD721" s="16"/>
      <c r="DE721" s="16"/>
      <c r="DF721" s="16"/>
      <c r="DG721" s="16"/>
      <c r="DH721" s="16"/>
      <c r="DI721" s="16"/>
      <c r="DJ721" s="16"/>
      <c r="DK721" s="16"/>
      <c r="DL721" s="16"/>
      <c r="DM721" s="16"/>
      <c r="DN721" s="16"/>
      <c r="DO721" s="16"/>
      <c r="DP721" s="16"/>
      <c r="DQ721" s="16"/>
      <c r="DR721" s="16"/>
      <c r="DS721" s="16"/>
      <c r="DT721" s="16"/>
      <c r="DU721" s="16"/>
      <c r="DV721" s="16"/>
      <c r="DW721" s="16"/>
      <c r="DX721" s="16"/>
      <c r="DY721" s="16"/>
      <c r="DZ721" s="16"/>
      <c r="EA721" s="16"/>
      <c r="EB721" s="16"/>
      <c r="EC721" s="16"/>
      <c r="ED721" s="16"/>
      <c r="EE721" s="16"/>
      <c r="EF721" s="16"/>
      <c r="EG721" s="16"/>
      <c r="EH721" s="16"/>
      <c r="EI721" s="16"/>
      <c r="EJ721" s="16"/>
      <c r="EK721" s="16"/>
      <c r="EL721" s="16"/>
      <c r="EM721" s="16"/>
      <c r="EN721" s="16"/>
      <c r="EO721" s="16"/>
      <c r="EP721" s="16"/>
      <c r="EQ721" s="16"/>
      <c r="ER721" s="16"/>
      <c r="ES721" s="16"/>
      <c r="ET721" s="16"/>
      <c r="EU721" s="16"/>
    </row>
    <row r="722" customFormat="false" ht="12.75" hidden="false" customHeight="false" outlineLevel="0" collapsed="false">
      <c r="A722" s="95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/>
      <c r="CF722" s="16"/>
      <c r="CG722" s="16"/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CU722" s="16"/>
      <c r="CV722" s="16"/>
      <c r="CW722" s="16"/>
      <c r="CX722" s="16"/>
      <c r="CY722" s="16"/>
      <c r="CZ722" s="16"/>
      <c r="DA722" s="16"/>
      <c r="DB722" s="16"/>
      <c r="DC722" s="16"/>
      <c r="DD722" s="16"/>
      <c r="DE722" s="16"/>
      <c r="DF722" s="16"/>
      <c r="DG722" s="16"/>
      <c r="DH722" s="16"/>
      <c r="DI722" s="16"/>
      <c r="DJ722" s="16"/>
      <c r="DK722" s="16"/>
      <c r="DL722" s="16"/>
      <c r="DM722" s="16"/>
      <c r="DN722" s="16"/>
      <c r="DO722" s="16"/>
      <c r="DP722" s="16"/>
      <c r="DQ722" s="16"/>
      <c r="DR722" s="16"/>
      <c r="DS722" s="16"/>
      <c r="DT722" s="16"/>
      <c r="DU722" s="16"/>
      <c r="DV722" s="16"/>
      <c r="DW722" s="16"/>
      <c r="DX722" s="16"/>
      <c r="DY722" s="16"/>
      <c r="DZ722" s="16"/>
      <c r="EA722" s="16"/>
      <c r="EB722" s="16"/>
      <c r="EC722" s="16"/>
      <c r="ED722" s="16"/>
      <c r="EE722" s="16"/>
      <c r="EF722" s="16"/>
      <c r="EG722" s="16"/>
      <c r="EH722" s="16"/>
      <c r="EI722" s="16"/>
      <c r="EJ722" s="16"/>
      <c r="EK722" s="16"/>
      <c r="EL722" s="16"/>
      <c r="EM722" s="16"/>
      <c r="EN722" s="16"/>
      <c r="EO722" s="16"/>
      <c r="EP722" s="16"/>
      <c r="EQ722" s="16"/>
      <c r="ER722" s="16"/>
      <c r="ES722" s="16"/>
      <c r="ET722" s="16"/>
      <c r="EU722" s="16"/>
    </row>
    <row r="723" customFormat="false" ht="12.75" hidden="false" customHeight="false" outlineLevel="0" collapsed="false">
      <c r="A723" s="95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/>
      <c r="CF723" s="16"/>
      <c r="CG723" s="16"/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CU723" s="16"/>
      <c r="CV723" s="16"/>
      <c r="CW723" s="16"/>
      <c r="CX723" s="16"/>
      <c r="CY723" s="16"/>
      <c r="CZ723" s="16"/>
      <c r="DA723" s="16"/>
      <c r="DB723" s="16"/>
      <c r="DC723" s="16"/>
      <c r="DD723" s="16"/>
      <c r="DE723" s="16"/>
      <c r="DF723" s="16"/>
      <c r="DG723" s="16"/>
      <c r="DH723" s="16"/>
      <c r="DI723" s="16"/>
      <c r="DJ723" s="16"/>
      <c r="DK723" s="16"/>
      <c r="DL723" s="16"/>
      <c r="DM723" s="16"/>
      <c r="DN723" s="16"/>
      <c r="DO723" s="16"/>
      <c r="DP723" s="16"/>
      <c r="DQ723" s="16"/>
      <c r="DR723" s="16"/>
      <c r="DS723" s="16"/>
      <c r="DT723" s="16"/>
      <c r="DU723" s="16"/>
      <c r="DV723" s="16"/>
      <c r="DW723" s="16"/>
      <c r="DX723" s="16"/>
      <c r="DY723" s="16"/>
      <c r="DZ723" s="16"/>
      <c r="EA723" s="16"/>
      <c r="EB723" s="16"/>
      <c r="EC723" s="16"/>
      <c r="ED723" s="16"/>
      <c r="EE723" s="16"/>
      <c r="EF723" s="16"/>
      <c r="EG723" s="16"/>
      <c r="EH723" s="16"/>
      <c r="EI723" s="16"/>
      <c r="EJ723" s="16"/>
      <c r="EK723" s="16"/>
      <c r="EL723" s="16"/>
      <c r="EM723" s="16"/>
      <c r="EN723" s="16"/>
      <c r="EO723" s="16"/>
      <c r="EP723" s="16"/>
      <c r="EQ723" s="16"/>
      <c r="ER723" s="16"/>
      <c r="ES723" s="16"/>
      <c r="ET723" s="16"/>
      <c r="EU723" s="16"/>
    </row>
    <row r="724" customFormat="false" ht="12.75" hidden="false" customHeight="false" outlineLevel="0" collapsed="false">
      <c r="A724" s="95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/>
      <c r="CF724" s="16"/>
      <c r="CG724" s="16"/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CU724" s="16"/>
      <c r="CV724" s="16"/>
      <c r="CW724" s="16"/>
      <c r="CX724" s="16"/>
      <c r="CY724" s="16"/>
      <c r="CZ724" s="16"/>
      <c r="DA724" s="16"/>
      <c r="DB724" s="16"/>
      <c r="DC724" s="16"/>
      <c r="DD724" s="16"/>
      <c r="DE724" s="16"/>
      <c r="DF724" s="16"/>
      <c r="DG724" s="16"/>
      <c r="DH724" s="16"/>
      <c r="DI724" s="16"/>
      <c r="DJ724" s="16"/>
      <c r="DK724" s="16"/>
      <c r="DL724" s="16"/>
      <c r="DM724" s="16"/>
      <c r="DN724" s="16"/>
      <c r="DO724" s="16"/>
      <c r="DP724" s="16"/>
      <c r="DQ724" s="16"/>
      <c r="DR724" s="16"/>
      <c r="DS724" s="16"/>
      <c r="DT724" s="16"/>
      <c r="DU724" s="16"/>
      <c r="DV724" s="16"/>
      <c r="DW724" s="16"/>
      <c r="DX724" s="16"/>
      <c r="DY724" s="16"/>
      <c r="DZ724" s="16"/>
      <c r="EA724" s="16"/>
      <c r="EB724" s="16"/>
      <c r="EC724" s="16"/>
      <c r="ED724" s="16"/>
      <c r="EE724" s="16"/>
      <c r="EF724" s="16"/>
      <c r="EG724" s="16"/>
      <c r="EH724" s="16"/>
      <c r="EI724" s="16"/>
      <c r="EJ724" s="16"/>
      <c r="EK724" s="16"/>
      <c r="EL724" s="16"/>
      <c r="EM724" s="16"/>
      <c r="EN724" s="16"/>
      <c r="EO724" s="16"/>
      <c r="EP724" s="16"/>
      <c r="EQ724" s="16"/>
      <c r="ER724" s="16"/>
      <c r="ES724" s="16"/>
      <c r="ET724" s="16"/>
      <c r="EU724" s="16"/>
    </row>
    <row r="725" customFormat="false" ht="12.75" hidden="false" customHeight="false" outlineLevel="0" collapsed="false">
      <c r="A725" s="95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/>
      <c r="CF725" s="16"/>
      <c r="CG725" s="16"/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CU725" s="16"/>
      <c r="CV725" s="16"/>
      <c r="CW725" s="16"/>
      <c r="CX725" s="16"/>
      <c r="CY725" s="16"/>
      <c r="CZ725" s="16"/>
      <c r="DA725" s="16"/>
      <c r="DB725" s="16"/>
      <c r="DC725" s="16"/>
      <c r="DD725" s="16"/>
      <c r="DE725" s="16"/>
      <c r="DF725" s="16"/>
      <c r="DG725" s="16"/>
      <c r="DH725" s="16"/>
      <c r="DI725" s="16"/>
      <c r="DJ725" s="16"/>
      <c r="DK725" s="16"/>
      <c r="DL725" s="16"/>
      <c r="DM725" s="16"/>
      <c r="DN725" s="16"/>
      <c r="DO725" s="16"/>
      <c r="DP725" s="16"/>
      <c r="DQ725" s="16"/>
      <c r="DR725" s="16"/>
      <c r="DS725" s="16"/>
      <c r="DT725" s="16"/>
      <c r="DU725" s="16"/>
      <c r="DV725" s="16"/>
      <c r="DW725" s="16"/>
      <c r="DX725" s="16"/>
      <c r="DY725" s="16"/>
      <c r="DZ725" s="16"/>
      <c r="EA725" s="16"/>
      <c r="EB725" s="16"/>
      <c r="EC725" s="16"/>
      <c r="ED725" s="16"/>
      <c r="EE725" s="16"/>
      <c r="EF725" s="16"/>
      <c r="EG725" s="16"/>
      <c r="EH725" s="16"/>
      <c r="EI725" s="16"/>
      <c r="EJ725" s="16"/>
      <c r="EK725" s="16"/>
      <c r="EL725" s="16"/>
      <c r="EM725" s="16"/>
      <c r="EN725" s="16"/>
      <c r="EO725" s="16"/>
      <c r="EP725" s="16"/>
      <c r="EQ725" s="16"/>
      <c r="ER725" s="16"/>
      <c r="ES725" s="16"/>
      <c r="ET725" s="16"/>
      <c r="EU725" s="16"/>
    </row>
    <row r="726" customFormat="false" ht="12.75" hidden="false" customHeight="false" outlineLevel="0" collapsed="false">
      <c r="A726" s="95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/>
      <c r="CF726" s="16"/>
      <c r="CG726" s="16"/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CU726" s="16"/>
      <c r="CV726" s="16"/>
      <c r="CW726" s="16"/>
      <c r="CX726" s="16"/>
      <c r="CY726" s="16"/>
      <c r="CZ726" s="16"/>
      <c r="DA726" s="16"/>
      <c r="DB726" s="16"/>
      <c r="DC726" s="16"/>
      <c r="DD726" s="16"/>
      <c r="DE726" s="16"/>
      <c r="DF726" s="16"/>
      <c r="DG726" s="16"/>
      <c r="DH726" s="16"/>
      <c r="DI726" s="16"/>
      <c r="DJ726" s="16"/>
      <c r="DK726" s="16"/>
      <c r="DL726" s="16"/>
      <c r="DM726" s="16"/>
      <c r="DN726" s="16"/>
      <c r="DO726" s="16"/>
      <c r="DP726" s="16"/>
      <c r="DQ726" s="16"/>
      <c r="DR726" s="16"/>
      <c r="DS726" s="16"/>
      <c r="DT726" s="16"/>
      <c r="DU726" s="16"/>
      <c r="DV726" s="16"/>
      <c r="DW726" s="16"/>
      <c r="DX726" s="16"/>
      <c r="DY726" s="16"/>
      <c r="DZ726" s="16"/>
      <c r="EA726" s="16"/>
      <c r="EB726" s="16"/>
      <c r="EC726" s="16"/>
      <c r="ED726" s="16"/>
      <c r="EE726" s="16"/>
      <c r="EF726" s="16"/>
      <c r="EG726" s="16"/>
      <c r="EH726" s="16"/>
      <c r="EI726" s="16"/>
      <c r="EJ726" s="16"/>
      <c r="EK726" s="16"/>
      <c r="EL726" s="16"/>
      <c r="EM726" s="16"/>
      <c r="EN726" s="16"/>
      <c r="EO726" s="16"/>
      <c r="EP726" s="16"/>
      <c r="EQ726" s="16"/>
      <c r="ER726" s="16"/>
      <c r="ES726" s="16"/>
      <c r="ET726" s="16"/>
      <c r="EU726" s="16"/>
    </row>
    <row r="727" customFormat="false" ht="12.75" hidden="false" customHeight="false" outlineLevel="0" collapsed="false">
      <c r="A727" s="95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/>
      <c r="CF727" s="16"/>
      <c r="CG727" s="16"/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CU727" s="16"/>
      <c r="CV727" s="16"/>
      <c r="CW727" s="16"/>
      <c r="CX727" s="16"/>
      <c r="CY727" s="16"/>
      <c r="CZ727" s="16"/>
      <c r="DA727" s="16"/>
      <c r="DB727" s="16"/>
      <c r="DC727" s="16"/>
      <c r="DD727" s="16"/>
      <c r="DE727" s="16"/>
      <c r="DF727" s="16"/>
      <c r="DG727" s="16"/>
      <c r="DH727" s="16"/>
      <c r="DI727" s="16"/>
      <c r="DJ727" s="16"/>
      <c r="DK727" s="16"/>
      <c r="DL727" s="16"/>
      <c r="DM727" s="16"/>
      <c r="DN727" s="16"/>
      <c r="DO727" s="16"/>
      <c r="DP727" s="16"/>
      <c r="DQ727" s="16"/>
      <c r="DR727" s="16"/>
      <c r="DS727" s="16"/>
      <c r="DT727" s="16"/>
      <c r="DU727" s="16"/>
      <c r="DV727" s="16"/>
      <c r="DW727" s="16"/>
      <c r="DX727" s="16"/>
      <c r="DY727" s="16"/>
      <c r="DZ727" s="16"/>
      <c r="EA727" s="16"/>
      <c r="EB727" s="16"/>
      <c r="EC727" s="16"/>
      <c r="ED727" s="16"/>
      <c r="EE727" s="16"/>
      <c r="EF727" s="16"/>
      <c r="EG727" s="16"/>
      <c r="EH727" s="16"/>
      <c r="EI727" s="16"/>
      <c r="EJ727" s="16"/>
      <c r="EK727" s="16"/>
      <c r="EL727" s="16"/>
      <c r="EM727" s="16"/>
      <c r="EN727" s="16"/>
      <c r="EO727" s="16"/>
      <c r="EP727" s="16"/>
      <c r="EQ727" s="16"/>
      <c r="ER727" s="16"/>
      <c r="ES727" s="16"/>
      <c r="ET727" s="16"/>
      <c r="EU727" s="16"/>
    </row>
    <row r="728" customFormat="false" ht="12.75" hidden="false" customHeight="false" outlineLevel="0" collapsed="false">
      <c r="A728" s="95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/>
      <c r="CF728" s="16"/>
      <c r="CG728" s="16"/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CU728" s="16"/>
      <c r="CV728" s="16"/>
      <c r="CW728" s="16"/>
      <c r="CX728" s="16"/>
      <c r="CY728" s="16"/>
      <c r="CZ728" s="16"/>
      <c r="DA728" s="16"/>
      <c r="DB728" s="16"/>
      <c r="DC728" s="16"/>
      <c r="DD728" s="16"/>
      <c r="DE728" s="16"/>
      <c r="DF728" s="16"/>
      <c r="DG728" s="16"/>
      <c r="DH728" s="16"/>
      <c r="DI728" s="16"/>
      <c r="DJ728" s="16"/>
      <c r="DK728" s="16"/>
      <c r="DL728" s="16"/>
      <c r="DM728" s="16"/>
      <c r="DN728" s="16"/>
      <c r="DO728" s="16"/>
      <c r="DP728" s="16"/>
      <c r="DQ728" s="16"/>
      <c r="DR728" s="16"/>
      <c r="DS728" s="16"/>
      <c r="DT728" s="16"/>
      <c r="DU728" s="16"/>
      <c r="DV728" s="16"/>
      <c r="DW728" s="16"/>
      <c r="DX728" s="16"/>
      <c r="DY728" s="16"/>
      <c r="DZ728" s="16"/>
      <c r="EA728" s="16"/>
      <c r="EB728" s="16"/>
      <c r="EC728" s="16"/>
      <c r="ED728" s="16"/>
      <c r="EE728" s="16"/>
      <c r="EF728" s="16"/>
      <c r="EG728" s="16"/>
      <c r="EH728" s="16"/>
      <c r="EI728" s="16"/>
      <c r="EJ728" s="16"/>
      <c r="EK728" s="16"/>
      <c r="EL728" s="16"/>
      <c r="EM728" s="16"/>
      <c r="EN728" s="16"/>
      <c r="EO728" s="16"/>
      <c r="EP728" s="16"/>
      <c r="EQ728" s="16"/>
      <c r="ER728" s="16"/>
      <c r="ES728" s="16"/>
      <c r="ET728" s="16"/>
      <c r="EU728" s="16"/>
    </row>
    <row r="729" customFormat="false" ht="12.75" hidden="false" customHeight="false" outlineLevel="0" collapsed="false">
      <c r="A729" s="95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/>
      <c r="CF729" s="16"/>
      <c r="CG729" s="16"/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CU729" s="16"/>
      <c r="CV729" s="16"/>
      <c r="CW729" s="16"/>
      <c r="CX729" s="16"/>
      <c r="CY729" s="16"/>
      <c r="CZ729" s="16"/>
      <c r="DA729" s="16"/>
      <c r="DB729" s="16"/>
      <c r="DC729" s="16"/>
      <c r="DD729" s="16"/>
      <c r="DE729" s="16"/>
      <c r="DF729" s="16"/>
      <c r="DG729" s="16"/>
      <c r="DH729" s="16"/>
      <c r="DI729" s="16"/>
      <c r="DJ729" s="16"/>
      <c r="DK729" s="16"/>
      <c r="DL729" s="16"/>
      <c r="DM729" s="16"/>
      <c r="DN729" s="16"/>
      <c r="DO729" s="16"/>
      <c r="DP729" s="16"/>
      <c r="DQ729" s="16"/>
      <c r="DR729" s="16"/>
      <c r="DS729" s="16"/>
      <c r="DT729" s="16"/>
      <c r="DU729" s="16"/>
      <c r="DV729" s="16"/>
      <c r="DW729" s="16"/>
      <c r="DX729" s="16"/>
      <c r="DY729" s="16"/>
      <c r="DZ729" s="16"/>
      <c r="EA729" s="16"/>
      <c r="EB729" s="16"/>
      <c r="EC729" s="16"/>
      <c r="ED729" s="16"/>
      <c r="EE729" s="16"/>
      <c r="EF729" s="16"/>
      <c r="EG729" s="16"/>
      <c r="EH729" s="16"/>
      <c r="EI729" s="16"/>
      <c r="EJ729" s="16"/>
      <c r="EK729" s="16"/>
      <c r="EL729" s="16"/>
      <c r="EM729" s="16"/>
      <c r="EN729" s="16"/>
      <c r="EO729" s="16"/>
      <c r="EP729" s="16"/>
      <c r="EQ729" s="16"/>
      <c r="ER729" s="16"/>
      <c r="ES729" s="16"/>
      <c r="ET729" s="16"/>
      <c r="EU729" s="16"/>
    </row>
    <row r="730" customFormat="false" ht="12.75" hidden="false" customHeight="false" outlineLevel="0" collapsed="false">
      <c r="A730" s="95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/>
      <c r="CF730" s="16"/>
      <c r="CG730" s="16"/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CU730" s="16"/>
      <c r="CV730" s="16"/>
      <c r="CW730" s="16"/>
      <c r="CX730" s="16"/>
      <c r="CY730" s="16"/>
      <c r="CZ730" s="16"/>
      <c r="DA730" s="16"/>
      <c r="DB730" s="16"/>
      <c r="DC730" s="16"/>
      <c r="DD730" s="16"/>
      <c r="DE730" s="16"/>
      <c r="DF730" s="16"/>
      <c r="DG730" s="16"/>
      <c r="DH730" s="16"/>
      <c r="DI730" s="16"/>
      <c r="DJ730" s="16"/>
      <c r="DK730" s="16"/>
      <c r="DL730" s="16"/>
      <c r="DM730" s="16"/>
      <c r="DN730" s="16"/>
      <c r="DO730" s="16"/>
      <c r="DP730" s="16"/>
      <c r="DQ730" s="16"/>
      <c r="DR730" s="16"/>
      <c r="DS730" s="16"/>
      <c r="DT730" s="16"/>
      <c r="DU730" s="16"/>
      <c r="DV730" s="16"/>
      <c r="DW730" s="16"/>
      <c r="DX730" s="16"/>
      <c r="DY730" s="16"/>
      <c r="DZ730" s="16"/>
      <c r="EA730" s="16"/>
      <c r="EB730" s="16"/>
      <c r="EC730" s="16"/>
      <c r="ED730" s="16"/>
      <c r="EE730" s="16"/>
      <c r="EF730" s="16"/>
      <c r="EG730" s="16"/>
      <c r="EH730" s="16"/>
      <c r="EI730" s="16"/>
      <c r="EJ730" s="16"/>
      <c r="EK730" s="16"/>
      <c r="EL730" s="16"/>
      <c r="EM730" s="16"/>
      <c r="EN730" s="16"/>
      <c r="EO730" s="16"/>
      <c r="EP730" s="16"/>
      <c r="EQ730" s="16"/>
      <c r="ER730" s="16"/>
      <c r="ES730" s="16"/>
      <c r="ET730" s="16"/>
      <c r="EU730" s="16"/>
    </row>
    <row r="731" customFormat="false" ht="12.75" hidden="false" customHeight="false" outlineLevel="0" collapsed="false">
      <c r="A731" s="95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/>
      <c r="CF731" s="16"/>
      <c r="CG731" s="16"/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CU731" s="16"/>
      <c r="CV731" s="16"/>
      <c r="CW731" s="16"/>
      <c r="CX731" s="16"/>
      <c r="CY731" s="16"/>
      <c r="CZ731" s="16"/>
      <c r="DA731" s="16"/>
      <c r="DB731" s="16"/>
      <c r="DC731" s="16"/>
      <c r="DD731" s="16"/>
      <c r="DE731" s="16"/>
      <c r="DF731" s="16"/>
      <c r="DG731" s="16"/>
      <c r="DH731" s="16"/>
      <c r="DI731" s="16"/>
      <c r="DJ731" s="16"/>
      <c r="DK731" s="16"/>
      <c r="DL731" s="16"/>
      <c r="DM731" s="16"/>
      <c r="DN731" s="16"/>
      <c r="DO731" s="16"/>
      <c r="DP731" s="16"/>
      <c r="DQ731" s="16"/>
      <c r="DR731" s="16"/>
      <c r="DS731" s="16"/>
      <c r="DT731" s="16"/>
      <c r="DU731" s="16"/>
      <c r="DV731" s="16"/>
      <c r="DW731" s="16"/>
      <c r="DX731" s="16"/>
      <c r="DY731" s="16"/>
      <c r="DZ731" s="16"/>
      <c r="EA731" s="16"/>
      <c r="EB731" s="16"/>
      <c r="EC731" s="16"/>
      <c r="ED731" s="16"/>
      <c r="EE731" s="16"/>
      <c r="EF731" s="16"/>
      <c r="EG731" s="16"/>
      <c r="EH731" s="16"/>
      <c r="EI731" s="16"/>
      <c r="EJ731" s="16"/>
      <c r="EK731" s="16"/>
      <c r="EL731" s="16"/>
      <c r="EM731" s="16"/>
      <c r="EN731" s="16"/>
      <c r="EO731" s="16"/>
      <c r="EP731" s="16"/>
      <c r="EQ731" s="16"/>
      <c r="ER731" s="16"/>
      <c r="ES731" s="16"/>
      <c r="ET731" s="16"/>
      <c r="EU731" s="16"/>
    </row>
    <row r="732" customFormat="false" ht="12.75" hidden="false" customHeight="false" outlineLevel="0" collapsed="false">
      <c r="A732" s="95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/>
      <c r="CF732" s="16"/>
      <c r="CG732" s="16"/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CU732" s="16"/>
      <c r="CV732" s="16"/>
      <c r="CW732" s="16"/>
      <c r="CX732" s="16"/>
      <c r="CY732" s="16"/>
      <c r="CZ732" s="16"/>
      <c r="DA732" s="16"/>
      <c r="DB732" s="16"/>
      <c r="DC732" s="16"/>
      <c r="DD732" s="16"/>
      <c r="DE732" s="16"/>
      <c r="DF732" s="16"/>
      <c r="DG732" s="16"/>
      <c r="DH732" s="16"/>
      <c r="DI732" s="16"/>
      <c r="DJ732" s="16"/>
      <c r="DK732" s="16"/>
      <c r="DL732" s="16"/>
      <c r="DM732" s="16"/>
      <c r="DN732" s="16"/>
      <c r="DO732" s="16"/>
      <c r="DP732" s="16"/>
      <c r="DQ732" s="16"/>
      <c r="DR732" s="16"/>
      <c r="DS732" s="16"/>
      <c r="DT732" s="16"/>
      <c r="DU732" s="16"/>
      <c r="DV732" s="16"/>
      <c r="DW732" s="16"/>
      <c r="DX732" s="16"/>
      <c r="DY732" s="16"/>
      <c r="DZ732" s="16"/>
      <c r="EA732" s="16"/>
      <c r="EB732" s="16"/>
      <c r="EC732" s="16"/>
      <c r="ED732" s="16"/>
      <c r="EE732" s="16"/>
      <c r="EF732" s="16"/>
      <c r="EG732" s="16"/>
      <c r="EH732" s="16"/>
      <c r="EI732" s="16"/>
      <c r="EJ732" s="16"/>
      <c r="EK732" s="16"/>
      <c r="EL732" s="16"/>
      <c r="EM732" s="16"/>
      <c r="EN732" s="16"/>
      <c r="EO732" s="16"/>
      <c r="EP732" s="16"/>
      <c r="EQ732" s="16"/>
      <c r="ER732" s="16"/>
      <c r="ES732" s="16"/>
      <c r="ET732" s="16"/>
      <c r="EU732" s="16"/>
    </row>
    <row r="733" customFormat="false" ht="12.75" hidden="false" customHeight="false" outlineLevel="0" collapsed="false">
      <c r="A733" s="95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/>
      <c r="CF733" s="16"/>
      <c r="CG733" s="16"/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CU733" s="16"/>
      <c r="CV733" s="16"/>
      <c r="CW733" s="16"/>
      <c r="CX733" s="16"/>
      <c r="CY733" s="16"/>
      <c r="CZ733" s="16"/>
      <c r="DA733" s="16"/>
      <c r="DB733" s="16"/>
      <c r="DC733" s="16"/>
      <c r="DD733" s="16"/>
      <c r="DE733" s="16"/>
      <c r="DF733" s="16"/>
      <c r="DG733" s="16"/>
      <c r="DH733" s="16"/>
      <c r="DI733" s="16"/>
      <c r="DJ733" s="16"/>
      <c r="DK733" s="16"/>
      <c r="DL733" s="16"/>
      <c r="DM733" s="16"/>
      <c r="DN733" s="16"/>
      <c r="DO733" s="16"/>
      <c r="DP733" s="16"/>
      <c r="DQ733" s="16"/>
      <c r="DR733" s="16"/>
      <c r="DS733" s="16"/>
      <c r="DT733" s="16"/>
      <c r="DU733" s="16"/>
      <c r="DV733" s="16"/>
      <c r="DW733" s="16"/>
      <c r="DX733" s="16"/>
      <c r="DY733" s="16"/>
      <c r="DZ733" s="16"/>
      <c r="EA733" s="16"/>
      <c r="EB733" s="16"/>
      <c r="EC733" s="16"/>
      <c r="ED733" s="16"/>
      <c r="EE733" s="16"/>
      <c r="EF733" s="16"/>
      <c r="EG733" s="16"/>
      <c r="EH733" s="16"/>
      <c r="EI733" s="16"/>
      <c r="EJ733" s="16"/>
      <c r="EK733" s="16"/>
      <c r="EL733" s="16"/>
      <c r="EM733" s="16"/>
      <c r="EN733" s="16"/>
      <c r="EO733" s="16"/>
      <c r="EP733" s="16"/>
      <c r="EQ733" s="16"/>
      <c r="ER733" s="16"/>
      <c r="ES733" s="16"/>
      <c r="ET733" s="16"/>
      <c r="EU733" s="16"/>
    </row>
    <row r="734" customFormat="false" ht="12.75" hidden="false" customHeight="false" outlineLevel="0" collapsed="false">
      <c r="A734" s="95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/>
      <c r="CF734" s="16"/>
      <c r="CG734" s="16"/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CU734" s="16"/>
      <c r="CV734" s="16"/>
      <c r="CW734" s="16"/>
      <c r="CX734" s="16"/>
      <c r="CY734" s="16"/>
      <c r="CZ734" s="16"/>
      <c r="DA734" s="16"/>
      <c r="DB734" s="16"/>
      <c r="DC734" s="16"/>
      <c r="DD734" s="16"/>
      <c r="DE734" s="16"/>
      <c r="DF734" s="16"/>
      <c r="DG734" s="16"/>
      <c r="DH734" s="16"/>
      <c r="DI734" s="16"/>
      <c r="DJ734" s="16"/>
      <c r="DK734" s="16"/>
      <c r="DL734" s="16"/>
      <c r="DM734" s="16"/>
      <c r="DN734" s="16"/>
      <c r="DO734" s="16"/>
      <c r="DP734" s="16"/>
      <c r="DQ734" s="16"/>
      <c r="DR734" s="16"/>
      <c r="DS734" s="16"/>
      <c r="DT734" s="16"/>
      <c r="DU734" s="16"/>
      <c r="DV734" s="16"/>
      <c r="DW734" s="16"/>
      <c r="DX734" s="16"/>
      <c r="DY734" s="16"/>
      <c r="DZ734" s="16"/>
      <c r="EA734" s="16"/>
      <c r="EB734" s="16"/>
      <c r="EC734" s="16"/>
      <c r="ED734" s="16"/>
      <c r="EE734" s="16"/>
      <c r="EF734" s="16"/>
      <c r="EG734" s="16"/>
      <c r="EH734" s="16"/>
      <c r="EI734" s="16"/>
      <c r="EJ734" s="16"/>
      <c r="EK734" s="16"/>
      <c r="EL734" s="16"/>
      <c r="EM734" s="16"/>
      <c r="EN734" s="16"/>
      <c r="EO734" s="16"/>
      <c r="EP734" s="16"/>
      <c r="EQ734" s="16"/>
      <c r="ER734" s="16"/>
      <c r="ES734" s="16"/>
      <c r="ET734" s="16"/>
      <c r="EU734" s="16"/>
    </row>
    <row r="735" customFormat="false" ht="12.75" hidden="false" customHeight="false" outlineLevel="0" collapsed="false">
      <c r="A735" s="95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/>
      <c r="CF735" s="16"/>
      <c r="CG735" s="16"/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CU735" s="16"/>
      <c r="CV735" s="16"/>
      <c r="CW735" s="16"/>
      <c r="CX735" s="16"/>
      <c r="CY735" s="16"/>
      <c r="CZ735" s="16"/>
      <c r="DA735" s="16"/>
      <c r="DB735" s="16"/>
      <c r="DC735" s="16"/>
      <c r="DD735" s="16"/>
      <c r="DE735" s="16"/>
      <c r="DF735" s="16"/>
      <c r="DG735" s="16"/>
      <c r="DH735" s="16"/>
      <c r="DI735" s="16"/>
      <c r="DJ735" s="16"/>
      <c r="DK735" s="16"/>
      <c r="DL735" s="16"/>
      <c r="DM735" s="16"/>
      <c r="DN735" s="16"/>
      <c r="DO735" s="16"/>
      <c r="DP735" s="16"/>
      <c r="DQ735" s="16"/>
      <c r="DR735" s="16"/>
      <c r="DS735" s="16"/>
      <c r="DT735" s="16"/>
      <c r="DU735" s="16"/>
      <c r="DV735" s="16"/>
      <c r="DW735" s="16"/>
      <c r="DX735" s="16"/>
      <c r="DY735" s="16"/>
      <c r="DZ735" s="16"/>
      <c r="EA735" s="16"/>
      <c r="EB735" s="16"/>
      <c r="EC735" s="16"/>
      <c r="ED735" s="16"/>
      <c r="EE735" s="16"/>
      <c r="EF735" s="16"/>
      <c r="EG735" s="16"/>
      <c r="EH735" s="16"/>
      <c r="EI735" s="16"/>
      <c r="EJ735" s="16"/>
      <c r="EK735" s="16"/>
      <c r="EL735" s="16"/>
      <c r="EM735" s="16"/>
      <c r="EN735" s="16"/>
      <c r="EO735" s="16"/>
      <c r="EP735" s="16"/>
      <c r="EQ735" s="16"/>
      <c r="ER735" s="16"/>
      <c r="ES735" s="16"/>
      <c r="ET735" s="16"/>
      <c r="EU735" s="16"/>
    </row>
    <row r="736" customFormat="false" ht="12.75" hidden="false" customHeight="false" outlineLevel="0" collapsed="false">
      <c r="A736" s="95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/>
      <c r="CF736" s="16"/>
      <c r="CG736" s="16"/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CU736" s="16"/>
      <c r="CV736" s="16"/>
      <c r="CW736" s="16"/>
      <c r="CX736" s="16"/>
      <c r="CY736" s="16"/>
      <c r="CZ736" s="16"/>
      <c r="DA736" s="16"/>
      <c r="DB736" s="16"/>
      <c r="DC736" s="16"/>
      <c r="DD736" s="16"/>
      <c r="DE736" s="16"/>
      <c r="DF736" s="16"/>
      <c r="DG736" s="16"/>
      <c r="DH736" s="16"/>
      <c r="DI736" s="16"/>
      <c r="DJ736" s="16"/>
      <c r="DK736" s="16"/>
      <c r="DL736" s="16"/>
      <c r="DM736" s="16"/>
      <c r="DN736" s="16"/>
      <c r="DO736" s="16"/>
      <c r="DP736" s="16"/>
      <c r="DQ736" s="16"/>
      <c r="DR736" s="16"/>
      <c r="DS736" s="16"/>
      <c r="DT736" s="16"/>
      <c r="DU736" s="16"/>
      <c r="DV736" s="16"/>
      <c r="DW736" s="16"/>
      <c r="DX736" s="16"/>
      <c r="DY736" s="16"/>
      <c r="DZ736" s="16"/>
      <c r="EA736" s="16"/>
      <c r="EB736" s="16"/>
      <c r="EC736" s="16"/>
      <c r="ED736" s="16"/>
      <c r="EE736" s="16"/>
      <c r="EF736" s="16"/>
      <c r="EG736" s="16"/>
      <c r="EH736" s="16"/>
      <c r="EI736" s="16"/>
      <c r="EJ736" s="16"/>
      <c r="EK736" s="16"/>
      <c r="EL736" s="16"/>
      <c r="EM736" s="16"/>
      <c r="EN736" s="16"/>
      <c r="EO736" s="16"/>
      <c r="EP736" s="16"/>
      <c r="EQ736" s="16"/>
      <c r="ER736" s="16"/>
      <c r="ES736" s="16"/>
      <c r="ET736" s="16"/>
      <c r="EU736" s="16"/>
    </row>
    <row r="737" customFormat="false" ht="12.75" hidden="false" customHeight="false" outlineLevel="0" collapsed="false">
      <c r="A737" s="95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  <c r="EC737" s="16"/>
      <c r="ED737" s="16"/>
      <c r="EE737" s="16"/>
      <c r="EF737" s="16"/>
      <c r="EG737" s="16"/>
      <c r="EH737" s="16"/>
      <c r="EI737" s="16"/>
      <c r="EJ737" s="16"/>
      <c r="EK737" s="16"/>
      <c r="EL737" s="16"/>
      <c r="EM737" s="16"/>
      <c r="EN737" s="16"/>
      <c r="EO737" s="16"/>
      <c r="EP737" s="16"/>
      <c r="EQ737" s="16"/>
      <c r="ER737" s="16"/>
      <c r="ES737" s="16"/>
      <c r="ET737" s="16"/>
      <c r="EU737" s="16"/>
    </row>
    <row r="738" customFormat="false" ht="12.75" hidden="false" customHeight="false" outlineLevel="0" collapsed="false">
      <c r="A738" s="95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  <c r="EC738" s="16"/>
      <c r="ED738" s="16"/>
      <c r="EE738" s="16"/>
      <c r="EF738" s="16"/>
      <c r="EG738" s="16"/>
      <c r="EH738" s="16"/>
      <c r="EI738" s="16"/>
      <c r="EJ738" s="16"/>
      <c r="EK738" s="16"/>
      <c r="EL738" s="16"/>
      <c r="EM738" s="16"/>
      <c r="EN738" s="16"/>
      <c r="EO738" s="16"/>
      <c r="EP738" s="16"/>
      <c r="EQ738" s="16"/>
      <c r="ER738" s="16"/>
      <c r="ES738" s="16"/>
      <c r="ET738" s="16"/>
      <c r="EU738" s="16"/>
    </row>
    <row r="739" customFormat="false" ht="12.75" hidden="false" customHeight="false" outlineLevel="0" collapsed="false">
      <c r="A739" s="95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/>
      <c r="CF739" s="16"/>
      <c r="CG739" s="16"/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CU739" s="16"/>
      <c r="CV739" s="16"/>
      <c r="CW739" s="16"/>
      <c r="CX739" s="16"/>
      <c r="CY739" s="16"/>
      <c r="CZ739" s="16"/>
      <c r="DA739" s="16"/>
      <c r="DB739" s="16"/>
      <c r="DC739" s="16"/>
      <c r="DD739" s="16"/>
      <c r="DE739" s="16"/>
      <c r="DF739" s="16"/>
      <c r="DG739" s="16"/>
      <c r="DH739" s="16"/>
      <c r="DI739" s="16"/>
      <c r="DJ739" s="16"/>
      <c r="DK739" s="16"/>
      <c r="DL739" s="16"/>
      <c r="DM739" s="16"/>
      <c r="DN739" s="16"/>
      <c r="DO739" s="16"/>
      <c r="DP739" s="16"/>
      <c r="DQ739" s="16"/>
      <c r="DR739" s="16"/>
      <c r="DS739" s="16"/>
      <c r="DT739" s="16"/>
      <c r="DU739" s="16"/>
      <c r="DV739" s="16"/>
      <c r="DW739" s="16"/>
      <c r="DX739" s="16"/>
      <c r="DY739" s="16"/>
      <c r="DZ739" s="16"/>
      <c r="EA739" s="16"/>
      <c r="EB739" s="16"/>
      <c r="EC739" s="16"/>
      <c r="ED739" s="16"/>
      <c r="EE739" s="16"/>
      <c r="EF739" s="16"/>
      <c r="EG739" s="16"/>
      <c r="EH739" s="16"/>
      <c r="EI739" s="16"/>
      <c r="EJ739" s="16"/>
      <c r="EK739" s="16"/>
      <c r="EL739" s="16"/>
      <c r="EM739" s="16"/>
      <c r="EN739" s="16"/>
      <c r="EO739" s="16"/>
      <c r="EP739" s="16"/>
      <c r="EQ739" s="16"/>
      <c r="ER739" s="16"/>
      <c r="ES739" s="16"/>
      <c r="ET739" s="16"/>
      <c r="EU739" s="16"/>
    </row>
    <row r="740" customFormat="false" ht="12.75" hidden="false" customHeight="false" outlineLevel="0" collapsed="false">
      <c r="A740" s="95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/>
      <c r="CF740" s="16"/>
      <c r="CG740" s="16"/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CU740" s="16"/>
      <c r="CV740" s="16"/>
      <c r="CW740" s="16"/>
      <c r="CX740" s="16"/>
      <c r="CY740" s="16"/>
      <c r="CZ740" s="16"/>
      <c r="DA740" s="16"/>
      <c r="DB740" s="16"/>
      <c r="DC740" s="16"/>
      <c r="DD740" s="16"/>
      <c r="DE740" s="16"/>
      <c r="DF740" s="16"/>
      <c r="DG740" s="16"/>
      <c r="DH740" s="16"/>
      <c r="DI740" s="16"/>
      <c r="DJ740" s="16"/>
      <c r="DK740" s="16"/>
      <c r="DL740" s="16"/>
      <c r="DM740" s="16"/>
      <c r="DN740" s="16"/>
      <c r="DO740" s="16"/>
      <c r="DP740" s="16"/>
      <c r="DQ740" s="16"/>
      <c r="DR740" s="16"/>
      <c r="DS740" s="16"/>
      <c r="DT740" s="16"/>
      <c r="DU740" s="16"/>
      <c r="DV740" s="16"/>
      <c r="DW740" s="16"/>
      <c r="DX740" s="16"/>
      <c r="DY740" s="16"/>
      <c r="DZ740" s="16"/>
      <c r="EA740" s="16"/>
      <c r="EB740" s="16"/>
      <c r="EC740" s="16"/>
      <c r="ED740" s="16"/>
      <c r="EE740" s="16"/>
      <c r="EF740" s="16"/>
      <c r="EG740" s="16"/>
      <c r="EH740" s="16"/>
      <c r="EI740" s="16"/>
      <c r="EJ740" s="16"/>
      <c r="EK740" s="16"/>
      <c r="EL740" s="16"/>
      <c r="EM740" s="16"/>
      <c r="EN740" s="16"/>
      <c r="EO740" s="16"/>
      <c r="EP740" s="16"/>
      <c r="EQ740" s="16"/>
      <c r="ER740" s="16"/>
      <c r="ES740" s="16"/>
      <c r="ET740" s="16"/>
      <c r="EU740" s="16"/>
    </row>
    <row r="741" customFormat="false" ht="12.75" hidden="false" customHeight="false" outlineLevel="0" collapsed="false">
      <c r="A741" s="95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/>
      <c r="CF741" s="16"/>
      <c r="CG741" s="16"/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CU741" s="16"/>
      <c r="CV741" s="16"/>
      <c r="CW741" s="16"/>
      <c r="CX741" s="16"/>
      <c r="CY741" s="16"/>
      <c r="CZ741" s="16"/>
      <c r="DA741" s="16"/>
      <c r="DB741" s="16"/>
      <c r="DC741" s="16"/>
      <c r="DD741" s="16"/>
      <c r="DE741" s="16"/>
      <c r="DF741" s="16"/>
      <c r="DG741" s="16"/>
      <c r="DH741" s="16"/>
      <c r="DI741" s="16"/>
      <c r="DJ741" s="16"/>
      <c r="DK741" s="16"/>
      <c r="DL741" s="16"/>
      <c r="DM741" s="16"/>
      <c r="DN741" s="16"/>
      <c r="DO741" s="16"/>
      <c r="DP741" s="16"/>
      <c r="DQ741" s="16"/>
      <c r="DR741" s="16"/>
      <c r="DS741" s="16"/>
      <c r="DT741" s="16"/>
      <c r="DU741" s="16"/>
      <c r="DV741" s="16"/>
      <c r="DW741" s="16"/>
      <c r="DX741" s="16"/>
      <c r="DY741" s="16"/>
      <c r="DZ741" s="16"/>
      <c r="EA741" s="16"/>
      <c r="EB741" s="16"/>
      <c r="EC741" s="16"/>
      <c r="ED741" s="16"/>
      <c r="EE741" s="16"/>
      <c r="EF741" s="16"/>
      <c r="EG741" s="16"/>
      <c r="EH741" s="16"/>
      <c r="EI741" s="16"/>
      <c r="EJ741" s="16"/>
      <c r="EK741" s="16"/>
      <c r="EL741" s="16"/>
      <c r="EM741" s="16"/>
      <c r="EN741" s="16"/>
      <c r="EO741" s="16"/>
      <c r="EP741" s="16"/>
      <c r="EQ741" s="16"/>
      <c r="ER741" s="16"/>
      <c r="ES741" s="16"/>
      <c r="ET741" s="16"/>
      <c r="EU741" s="16"/>
    </row>
    <row r="742" customFormat="false" ht="12.75" hidden="false" customHeight="false" outlineLevel="0" collapsed="false">
      <c r="A742" s="95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/>
      <c r="CF742" s="16"/>
      <c r="CG742" s="16"/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CU742" s="16"/>
      <c r="CV742" s="16"/>
      <c r="CW742" s="16"/>
      <c r="CX742" s="16"/>
      <c r="CY742" s="16"/>
      <c r="CZ742" s="16"/>
      <c r="DA742" s="16"/>
      <c r="DB742" s="16"/>
      <c r="DC742" s="16"/>
      <c r="DD742" s="16"/>
      <c r="DE742" s="16"/>
      <c r="DF742" s="16"/>
      <c r="DG742" s="16"/>
      <c r="DH742" s="16"/>
      <c r="DI742" s="16"/>
      <c r="DJ742" s="16"/>
      <c r="DK742" s="16"/>
      <c r="DL742" s="16"/>
      <c r="DM742" s="16"/>
      <c r="DN742" s="16"/>
      <c r="DO742" s="16"/>
      <c r="DP742" s="16"/>
      <c r="DQ742" s="16"/>
      <c r="DR742" s="16"/>
      <c r="DS742" s="16"/>
      <c r="DT742" s="16"/>
      <c r="DU742" s="16"/>
      <c r="DV742" s="16"/>
      <c r="DW742" s="16"/>
      <c r="DX742" s="16"/>
      <c r="DY742" s="16"/>
      <c r="DZ742" s="16"/>
      <c r="EA742" s="16"/>
      <c r="EB742" s="16"/>
      <c r="EC742" s="16"/>
      <c r="ED742" s="16"/>
      <c r="EE742" s="16"/>
      <c r="EF742" s="16"/>
      <c r="EG742" s="16"/>
      <c r="EH742" s="16"/>
      <c r="EI742" s="16"/>
      <c r="EJ742" s="16"/>
      <c r="EK742" s="16"/>
      <c r="EL742" s="16"/>
      <c r="EM742" s="16"/>
      <c r="EN742" s="16"/>
      <c r="EO742" s="16"/>
      <c r="EP742" s="16"/>
      <c r="EQ742" s="16"/>
      <c r="ER742" s="16"/>
      <c r="ES742" s="16"/>
      <c r="ET742" s="16"/>
      <c r="EU742" s="16"/>
    </row>
    <row r="743" customFormat="false" ht="12.75" hidden="false" customHeight="false" outlineLevel="0" collapsed="false">
      <c r="A743" s="95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/>
      <c r="CF743" s="16"/>
      <c r="CG743" s="16"/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CU743" s="16"/>
      <c r="CV743" s="16"/>
      <c r="CW743" s="16"/>
      <c r="CX743" s="16"/>
      <c r="CY743" s="16"/>
      <c r="CZ743" s="16"/>
      <c r="DA743" s="16"/>
      <c r="DB743" s="16"/>
      <c r="DC743" s="16"/>
      <c r="DD743" s="16"/>
      <c r="DE743" s="16"/>
      <c r="DF743" s="16"/>
      <c r="DG743" s="16"/>
      <c r="DH743" s="16"/>
      <c r="DI743" s="16"/>
      <c r="DJ743" s="16"/>
      <c r="DK743" s="16"/>
      <c r="DL743" s="16"/>
      <c r="DM743" s="16"/>
      <c r="DN743" s="16"/>
      <c r="DO743" s="16"/>
      <c r="DP743" s="16"/>
      <c r="DQ743" s="16"/>
      <c r="DR743" s="16"/>
      <c r="DS743" s="16"/>
      <c r="DT743" s="16"/>
      <c r="DU743" s="16"/>
      <c r="DV743" s="16"/>
      <c r="DW743" s="16"/>
      <c r="DX743" s="16"/>
      <c r="DY743" s="16"/>
      <c r="DZ743" s="16"/>
      <c r="EA743" s="16"/>
      <c r="EB743" s="16"/>
      <c r="EC743" s="16"/>
      <c r="ED743" s="16"/>
      <c r="EE743" s="16"/>
      <c r="EF743" s="16"/>
      <c r="EG743" s="16"/>
      <c r="EH743" s="16"/>
      <c r="EI743" s="16"/>
      <c r="EJ743" s="16"/>
      <c r="EK743" s="16"/>
      <c r="EL743" s="16"/>
      <c r="EM743" s="16"/>
      <c r="EN743" s="16"/>
      <c r="EO743" s="16"/>
      <c r="EP743" s="16"/>
      <c r="EQ743" s="16"/>
      <c r="ER743" s="16"/>
      <c r="ES743" s="16"/>
      <c r="ET743" s="16"/>
      <c r="EU743" s="16"/>
    </row>
    <row r="744" customFormat="false" ht="12.75" hidden="false" customHeight="false" outlineLevel="0" collapsed="false">
      <c r="A744" s="95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/>
      <c r="CF744" s="16"/>
      <c r="CG744" s="16"/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CU744" s="16"/>
      <c r="CV744" s="16"/>
      <c r="CW744" s="16"/>
      <c r="CX744" s="16"/>
      <c r="CY744" s="16"/>
      <c r="CZ744" s="16"/>
      <c r="DA744" s="16"/>
      <c r="DB744" s="16"/>
      <c r="DC744" s="16"/>
      <c r="DD744" s="16"/>
      <c r="DE744" s="16"/>
      <c r="DF744" s="16"/>
      <c r="DG744" s="16"/>
      <c r="DH744" s="16"/>
      <c r="DI744" s="16"/>
      <c r="DJ744" s="16"/>
      <c r="DK744" s="16"/>
      <c r="DL744" s="16"/>
      <c r="DM744" s="16"/>
      <c r="DN744" s="16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16"/>
      <c r="EA744" s="16"/>
      <c r="EB744" s="16"/>
      <c r="EC744" s="16"/>
      <c r="ED744" s="16"/>
      <c r="EE744" s="16"/>
      <c r="EF744" s="16"/>
      <c r="EG744" s="16"/>
      <c r="EH744" s="16"/>
      <c r="EI744" s="16"/>
      <c r="EJ744" s="16"/>
      <c r="EK744" s="16"/>
      <c r="EL744" s="16"/>
      <c r="EM744" s="16"/>
      <c r="EN744" s="16"/>
      <c r="EO744" s="16"/>
      <c r="EP744" s="16"/>
      <c r="EQ744" s="16"/>
      <c r="ER744" s="16"/>
      <c r="ES744" s="16"/>
      <c r="ET744" s="16"/>
      <c r="EU744" s="16"/>
    </row>
    <row r="745" customFormat="false" ht="12.75" hidden="false" customHeight="false" outlineLevel="0" collapsed="false">
      <c r="A745" s="95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/>
      <c r="CF745" s="16"/>
      <c r="CG745" s="16"/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CU745" s="16"/>
      <c r="CV745" s="16"/>
      <c r="CW745" s="16"/>
      <c r="CX745" s="16"/>
      <c r="CY745" s="16"/>
      <c r="CZ745" s="16"/>
      <c r="DA745" s="16"/>
      <c r="DB745" s="16"/>
      <c r="DC745" s="16"/>
      <c r="DD745" s="16"/>
      <c r="DE745" s="16"/>
      <c r="DF745" s="16"/>
      <c r="DG745" s="16"/>
      <c r="DH745" s="16"/>
      <c r="DI745" s="16"/>
      <c r="DJ745" s="16"/>
      <c r="DK745" s="16"/>
      <c r="DL745" s="16"/>
      <c r="DM745" s="16"/>
      <c r="DN745" s="16"/>
      <c r="DO745" s="16"/>
      <c r="DP745" s="16"/>
      <c r="DQ745" s="16"/>
      <c r="DR745" s="16"/>
      <c r="DS745" s="16"/>
      <c r="DT745" s="16"/>
      <c r="DU745" s="16"/>
      <c r="DV745" s="16"/>
      <c r="DW745" s="16"/>
      <c r="DX745" s="16"/>
      <c r="DY745" s="16"/>
      <c r="DZ745" s="16"/>
      <c r="EA745" s="16"/>
      <c r="EB745" s="16"/>
      <c r="EC745" s="16"/>
      <c r="ED745" s="16"/>
      <c r="EE745" s="16"/>
      <c r="EF745" s="16"/>
      <c r="EG745" s="16"/>
      <c r="EH745" s="16"/>
      <c r="EI745" s="16"/>
      <c r="EJ745" s="16"/>
      <c r="EK745" s="16"/>
      <c r="EL745" s="16"/>
      <c r="EM745" s="16"/>
      <c r="EN745" s="16"/>
      <c r="EO745" s="16"/>
      <c r="EP745" s="16"/>
      <c r="EQ745" s="16"/>
      <c r="ER745" s="16"/>
      <c r="ES745" s="16"/>
      <c r="ET745" s="16"/>
      <c r="EU745" s="16"/>
    </row>
    <row r="746" customFormat="false" ht="12.75" hidden="false" customHeight="false" outlineLevel="0" collapsed="false">
      <c r="A746" s="95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/>
      <c r="CF746" s="16"/>
      <c r="CG746" s="16"/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CU746" s="16"/>
      <c r="CV746" s="16"/>
      <c r="CW746" s="16"/>
      <c r="CX746" s="16"/>
      <c r="CY746" s="16"/>
      <c r="CZ746" s="16"/>
      <c r="DA746" s="16"/>
      <c r="DB746" s="16"/>
      <c r="DC746" s="16"/>
      <c r="DD746" s="16"/>
      <c r="DE746" s="16"/>
      <c r="DF746" s="16"/>
      <c r="DG746" s="16"/>
      <c r="DH746" s="16"/>
      <c r="DI746" s="16"/>
      <c r="DJ746" s="16"/>
      <c r="DK746" s="16"/>
      <c r="DL746" s="16"/>
      <c r="DM746" s="16"/>
      <c r="DN746" s="16"/>
      <c r="DO746" s="16"/>
      <c r="DP746" s="16"/>
      <c r="DQ746" s="16"/>
      <c r="DR746" s="16"/>
      <c r="DS746" s="16"/>
      <c r="DT746" s="16"/>
      <c r="DU746" s="16"/>
      <c r="DV746" s="16"/>
      <c r="DW746" s="16"/>
      <c r="DX746" s="16"/>
      <c r="DY746" s="16"/>
      <c r="DZ746" s="16"/>
      <c r="EA746" s="16"/>
      <c r="EB746" s="16"/>
      <c r="EC746" s="16"/>
      <c r="ED746" s="16"/>
      <c r="EE746" s="16"/>
      <c r="EF746" s="16"/>
      <c r="EG746" s="16"/>
      <c r="EH746" s="16"/>
      <c r="EI746" s="16"/>
      <c r="EJ746" s="16"/>
      <c r="EK746" s="16"/>
      <c r="EL746" s="16"/>
      <c r="EM746" s="16"/>
      <c r="EN746" s="16"/>
      <c r="EO746" s="16"/>
      <c r="EP746" s="16"/>
      <c r="EQ746" s="16"/>
      <c r="ER746" s="16"/>
      <c r="ES746" s="16"/>
      <c r="ET746" s="16"/>
      <c r="EU746" s="16"/>
    </row>
    <row r="747" customFormat="false" ht="12.75" hidden="false" customHeight="false" outlineLevel="0" collapsed="false">
      <c r="A747" s="95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/>
      <c r="CF747" s="16"/>
      <c r="CG747" s="16"/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CU747" s="16"/>
      <c r="CV747" s="16"/>
      <c r="CW747" s="16"/>
      <c r="CX747" s="16"/>
      <c r="CY747" s="16"/>
      <c r="CZ747" s="16"/>
      <c r="DA747" s="16"/>
      <c r="DB747" s="16"/>
      <c r="DC747" s="16"/>
      <c r="DD747" s="16"/>
      <c r="DE747" s="16"/>
      <c r="DF747" s="16"/>
      <c r="DG747" s="16"/>
      <c r="DH747" s="16"/>
      <c r="DI747" s="16"/>
      <c r="DJ747" s="16"/>
      <c r="DK747" s="16"/>
      <c r="DL747" s="16"/>
      <c r="DM747" s="16"/>
      <c r="DN747" s="16"/>
      <c r="DO747" s="16"/>
      <c r="DP747" s="16"/>
      <c r="DQ747" s="16"/>
      <c r="DR747" s="16"/>
      <c r="DS747" s="16"/>
      <c r="DT747" s="16"/>
      <c r="DU747" s="16"/>
      <c r="DV747" s="16"/>
      <c r="DW747" s="16"/>
      <c r="DX747" s="16"/>
      <c r="DY747" s="16"/>
      <c r="DZ747" s="16"/>
      <c r="EA747" s="16"/>
      <c r="EB747" s="16"/>
      <c r="EC747" s="16"/>
      <c r="ED747" s="16"/>
      <c r="EE747" s="16"/>
      <c r="EF747" s="16"/>
      <c r="EG747" s="16"/>
      <c r="EH747" s="16"/>
      <c r="EI747" s="16"/>
      <c r="EJ747" s="16"/>
      <c r="EK747" s="16"/>
      <c r="EL747" s="16"/>
      <c r="EM747" s="16"/>
      <c r="EN747" s="16"/>
      <c r="EO747" s="16"/>
      <c r="EP747" s="16"/>
      <c r="EQ747" s="16"/>
      <c r="ER747" s="16"/>
      <c r="ES747" s="16"/>
      <c r="ET747" s="16"/>
      <c r="EU747" s="16"/>
    </row>
    <row r="748" customFormat="false" ht="12.75" hidden="false" customHeight="false" outlineLevel="0" collapsed="false">
      <c r="A748" s="95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/>
      <c r="CF748" s="16"/>
      <c r="CG748" s="16"/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CU748" s="16"/>
      <c r="CV748" s="16"/>
      <c r="CW748" s="16"/>
      <c r="CX748" s="16"/>
      <c r="CY748" s="16"/>
      <c r="CZ748" s="16"/>
      <c r="DA748" s="16"/>
      <c r="DB748" s="16"/>
      <c r="DC748" s="16"/>
      <c r="DD748" s="16"/>
      <c r="DE748" s="16"/>
      <c r="DF748" s="16"/>
      <c r="DG748" s="16"/>
      <c r="DH748" s="16"/>
      <c r="DI748" s="16"/>
      <c r="DJ748" s="16"/>
      <c r="DK748" s="16"/>
      <c r="DL748" s="16"/>
      <c r="DM748" s="16"/>
      <c r="DN748" s="16"/>
      <c r="DO748" s="16"/>
      <c r="DP748" s="16"/>
      <c r="DQ748" s="16"/>
      <c r="DR748" s="16"/>
      <c r="DS748" s="16"/>
      <c r="DT748" s="16"/>
      <c r="DU748" s="16"/>
      <c r="DV748" s="16"/>
      <c r="DW748" s="16"/>
      <c r="DX748" s="16"/>
      <c r="DY748" s="16"/>
      <c r="DZ748" s="16"/>
      <c r="EA748" s="16"/>
      <c r="EB748" s="16"/>
      <c r="EC748" s="16"/>
      <c r="ED748" s="16"/>
      <c r="EE748" s="16"/>
      <c r="EF748" s="16"/>
      <c r="EG748" s="16"/>
      <c r="EH748" s="16"/>
      <c r="EI748" s="16"/>
      <c r="EJ748" s="16"/>
      <c r="EK748" s="16"/>
      <c r="EL748" s="16"/>
      <c r="EM748" s="16"/>
      <c r="EN748" s="16"/>
      <c r="EO748" s="16"/>
      <c r="EP748" s="16"/>
      <c r="EQ748" s="16"/>
      <c r="ER748" s="16"/>
      <c r="ES748" s="16"/>
      <c r="ET748" s="16"/>
      <c r="EU748" s="16"/>
    </row>
    <row r="749" customFormat="false" ht="12.75" hidden="false" customHeight="false" outlineLevel="0" collapsed="false">
      <c r="A749" s="95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/>
      <c r="CF749" s="16"/>
      <c r="CG749" s="16"/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CU749" s="16"/>
      <c r="CV749" s="16"/>
      <c r="CW749" s="16"/>
      <c r="CX749" s="16"/>
      <c r="CY749" s="16"/>
      <c r="CZ749" s="16"/>
      <c r="DA749" s="16"/>
      <c r="DB749" s="16"/>
      <c r="DC749" s="16"/>
      <c r="DD749" s="16"/>
      <c r="DE749" s="16"/>
      <c r="DF749" s="16"/>
      <c r="DG749" s="16"/>
      <c r="DH749" s="16"/>
      <c r="DI749" s="16"/>
      <c r="DJ749" s="16"/>
      <c r="DK749" s="16"/>
      <c r="DL749" s="16"/>
      <c r="DM749" s="16"/>
      <c r="DN749" s="16"/>
      <c r="DO749" s="16"/>
      <c r="DP749" s="16"/>
      <c r="DQ749" s="16"/>
      <c r="DR749" s="16"/>
      <c r="DS749" s="16"/>
      <c r="DT749" s="16"/>
      <c r="DU749" s="16"/>
      <c r="DV749" s="16"/>
      <c r="DW749" s="16"/>
      <c r="DX749" s="16"/>
      <c r="DY749" s="16"/>
      <c r="DZ749" s="16"/>
      <c r="EA749" s="16"/>
      <c r="EB749" s="16"/>
      <c r="EC749" s="16"/>
      <c r="ED749" s="16"/>
      <c r="EE749" s="16"/>
      <c r="EF749" s="16"/>
      <c r="EG749" s="16"/>
      <c r="EH749" s="16"/>
      <c r="EI749" s="16"/>
      <c r="EJ749" s="16"/>
      <c r="EK749" s="16"/>
      <c r="EL749" s="16"/>
      <c r="EM749" s="16"/>
      <c r="EN749" s="16"/>
      <c r="EO749" s="16"/>
      <c r="EP749" s="16"/>
      <c r="EQ749" s="16"/>
      <c r="ER749" s="16"/>
      <c r="ES749" s="16"/>
      <c r="ET749" s="16"/>
      <c r="EU749" s="16"/>
    </row>
    <row r="750" customFormat="false" ht="12.75" hidden="false" customHeight="false" outlineLevel="0" collapsed="false">
      <c r="A750" s="95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/>
      <c r="CF750" s="16"/>
      <c r="CG750" s="16"/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CU750" s="16"/>
      <c r="CV750" s="16"/>
      <c r="CW750" s="16"/>
      <c r="CX750" s="16"/>
      <c r="CY750" s="16"/>
      <c r="CZ750" s="16"/>
      <c r="DA750" s="16"/>
      <c r="DB750" s="16"/>
      <c r="DC750" s="16"/>
      <c r="DD750" s="16"/>
      <c r="DE750" s="16"/>
      <c r="DF750" s="16"/>
      <c r="DG750" s="16"/>
      <c r="DH750" s="16"/>
      <c r="DI750" s="16"/>
      <c r="DJ750" s="16"/>
      <c r="DK750" s="16"/>
      <c r="DL750" s="16"/>
      <c r="DM750" s="16"/>
      <c r="DN750" s="16"/>
      <c r="DO750" s="16"/>
      <c r="DP750" s="16"/>
      <c r="DQ750" s="16"/>
      <c r="DR750" s="16"/>
      <c r="DS750" s="16"/>
      <c r="DT750" s="16"/>
      <c r="DU750" s="16"/>
      <c r="DV750" s="16"/>
      <c r="DW750" s="16"/>
      <c r="DX750" s="16"/>
      <c r="DY750" s="16"/>
      <c r="DZ750" s="16"/>
      <c r="EA750" s="16"/>
      <c r="EB750" s="16"/>
      <c r="EC750" s="16"/>
      <c r="ED750" s="16"/>
      <c r="EE750" s="16"/>
      <c r="EF750" s="16"/>
      <c r="EG750" s="16"/>
      <c r="EH750" s="16"/>
      <c r="EI750" s="16"/>
      <c r="EJ750" s="16"/>
      <c r="EK750" s="16"/>
      <c r="EL750" s="16"/>
      <c r="EM750" s="16"/>
      <c r="EN750" s="16"/>
      <c r="EO750" s="16"/>
      <c r="EP750" s="16"/>
      <c r="EQ750" s="16"/>
      <c r="ER750" s="16"/>
      <c r="ES750" s="16"/>
      <c r="ET750" s="16"/>
      <c r="EU750" s="16"/>
    </row>
    <row r="751" customFormat="false" ht="12.75" hidden="false" customHeight="false" outlineLevel="0" collapsed="false">
      <c r="A751" s="95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/>
      <c r="CF751" s="16"/>
      <c r="CG751" s="16"/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CU751" s="16"/>
      <c r="CV751" s="16"/>
      <c r="CW751" s="16"/>
      <c r="CX751" s="16"/>
      <c r="CY751" s="16"/>
      <c r="CZ751" s="16"/>
      <c r="DA751" s="16"/>
      <c r="DB751" s="16"/>
      <c r="DC751" s="16"/>
      <c r="DD751" s="16"/>
      <c r="DE751" s="16"/>
      <c r="DF751" s="16"/>
      <c r="DG751" s="16"/>
      <c r="DH751" s="16"/>
      <c r="DI751" s="16"/>
      <c r="DJ751" s="16"/>
      <c r="DK751" s="16"/>
      <c r="DL751" s="16"/>
      <c r="DM751" s="16"/>
      <c r="DN751" s="16"/>
      <c r="DO751" s="16"/>
      <c r="DP751" s="16"/>
      <c r="DQ751" s="16"/>
      <c r="DR751" s="16"/>
      <c r="DS751" s="16"/>
      <c r="DT751" s="16"/>
      <c r="DU751" s="16"/>
      <c r="DV751" s="16"/>
      <c r="DW751" s="16"/>
      <c r="DX751" s="16"/>
      <c r="DY751" s="16"/>
      <c r="DZ751" s="16"/>
      <c r="EA751" s="16"/>
      <c r="EB751" s="16"/>
      <c r="EC751" s="16"/>
      <c r="ED751" s="16"/>
      <c r="EE751" s="16"/>
      <c r="EF751" s="16"/>
      <c r="EG751" s="16"/>
      <c r="EH751" s="16"/>
      <c r="EI751" s="16"/>
      <c r="EJ751" s="16"/>
      <c r="EK751" s="16"/>
      <c r="EL751" s="16"/>
      <c r="EM751" s="16"/>
      <c r="EN751" s="16"/>
      <c r="EO751" s="16"/>
      <c r="EP751" s="16"/>
      <c r="EQ751" s="16"/>
      <c r="ER751" s="16"/>
      <c r="ES751" s="16"/>
      <c r="ET751" s="16"/>
      <c r="EU751" s="16"/>
    </row>
    <row r="752" customFormat="false" ht="12.75" hidden="false" customHeight="false" outlineLevel="0" collapsed="false">
      <c r="A752" s="95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/>
      <c r="CF752" s="16"/>
      <c r="CG752" s="16"/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CU752" s="16"/>
      <c r="CV752" s="16"/>
      <c r="CW752" s="16"/>
      <c r="CX752" s="16"/>
      <c r="CY752" s="16"/>
      <c r="CZ752" s="16"/>
      <c r="DA752" s="16"/>
      <c r="DB752" s="16"/>
      <c r="DC752" s="16"/>
      <c r="DD752" s="16"/>
      <c r="DE752" s="16"/>
      <c r="DF752" s="16"/>
      <c r="DG752" s="16"/>
      <c r="DH752" s="16"/>
      <c r="DI752" s="16"/>
      <c r="DJ752" s="16"/>
      <c r="DK752" s="16"/>
      <c r="DL752" s="16"/>
      <c r="DM752" s="16"/>
      <c r="DN752" s="16"/>
      <c r="DO752" s="16"/>
      <c r="DP752" s="16"/>
      <c r="DQ752" s="16"/>
      <c r="DR752" s="16"/>
      <c r="DS752" s="16"/>
      <c r="DT752" s="16"/>
      <c r="DU752" s="16"/>
      <c r="DV752" s="16"/>
      <c r="DW752" s="16"/>
      <c r="DX752" s="16"/>
      <c r="DY752" s="16"/>
      <c r="DZ752" s="16"/>
      <c r="EA752" s="16"/>
      <c r="EB752" s="16"/>
      <c r="EC752" s="16"/>
      <c r="ED752" s="16"/>
      <c r="EE752" s="16"/>
      <c r="EF752" s="16"/>
      <c r="EG752" s="16"/>
      <c r="EH752" s="16"/>
      <c r="EI752" s="16"/>
      <c r="EJ752" s="16"/>
      <c r="EK752" s="16"/>
      <c r="EL752" s="16"/>
      <c r="EM752" s="16"/>
      <c r="EN752" s="16"/>
      <c r="EO752" s="16"/>
      <c r="EP752" s="16"/>
      <c r="EQ752" s="16"/>
      <c r="ER752" s="16"/>
      <c r="ES752" s="16"/>
      <c r="ET752" s="16"/>
      <c r="EU752" s="16"/>
    </row>
    <row r="753" customFormat="false" ht="12.75" hidden="false" customHeight="false" outlineLevel="0" collapsed="false">
      <c r="A753" s="95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/>
      <c r="CF753" s="16"/>
      <c r="CG753" s="16"/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CU753" s="16"/>
      <c r="CV753" s="16"/>
      <c r="CW753" s="16"/>
      <c r="CX753" s="16"/>
      <c r="CY753" s="16"/>
      <c r="CZ753" s="16"/>
      <c r="DA753" s="16"/>
      <c r="DB753" s="16"/>
      <c r="DC753" s="16"/>
      <c r="DD753" s="16"/>
      <c r="DE753" s="16"/>
      <c r="DF753" s="16"/>
      <c r="DG753" s="16"/>
      <c r="DH753" s="16"/>
      <c r="DI753" s="16"/>
      <c r="DJ753" s="16"/>
      <c r="DK753" s="16"/>
      <c r="DL753" s="16"/>
      <c r="DM753" s="16"/>
      <c r="DN753" s="16"/>
      <c r="DO753" s="16"/>
      <c r="DP753" s="16"/>
      <c r="DQ753" s="16"/>
      <c r="DR753" s="16"/>
      <c r="DS753" s="16"/>
      <c r="DT753" s="16"/>
      <c r="DU753" s="16"/>
      <c r="DV753" s="16"/>
      <c r="DW753" s="16"/>
      <c r="DX753" s="16"/>
      <c r="DY753" s="16"/>
      <c r="DZ753" s="16"/>
      <c r="EA753" s="16"/>
      <c r="EB753" s="16"/>
      <c r="EC753" s="16"/>
      <c r="ED753" s="16"/>
      <c r="EE753" s="16"/>
      <c r="EF753" s="16"/>
      <c r="EG753" s="16"/>
      <c r="EH753" s="16"/>
      <c r="EI753" s="16"/>
      <c r="EJ753" s="16"/>
      <c r="EK753" s="16"/>
      <c r="EL753" s="16"/>
      <c r="EM753" s="16"/>
      <c r="EN753" s="16"/>
      <c r="EO753" s="16"/>
      <c r="EP753" s="16"/>
      <c r="EQ753" s="16"/>
      <c r="ER753" s="16"/>
      <c r="ES753" s="16"/>
      <c r="ET753" s="16"/>
      <c r="EU753" s="16"/>
    </row>
    <row r="754" customFormat="false" ht="12.75" hidden="false" customHeight="false" outlineLevel="0" collapsed="false">
      <c r="A754" s="95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/>
      <c r="CF754" s="16"/>
      <c r="CG754" s="16"/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CU754" s="16"/>
      <c r="CV754" s="16"/>
      <c r="CW754" s="16"/>
      <c r="CX754" s="16"/>
      <c r="CY754" s="16"/>
      <c r="CZ754" s="16"/>
      <c r="DA754" s="16"/>
      <c r="DB754" s="16"/>
      <c r="DC754" s="16"/>
      <c r="DD754" s="16"/>
      <c r="DE754" s="16"/>
      <c r="DF754" s="16"/>
      <c r="DG754" s="16"/>
      <c r="DH754" s="16"/>
      <c r="DI754" s="16"/>
      <c r="DJ754" s="16"/>
      <c r="DK754" s="16"/>
      <c r="DL754" s="16"/>
      <c r="DM754" s="16"/>
      <c r="DN754" s="16"/>
      <c r="DO754" s="16"/>
      <c r="DP754" s="16"/>
      <c r="DQ754" s="16"/>
      <c r="DR754" s="16"/>
      <c r="DS754" s="16"/>
      <c r="DT754" s="16"/>
      <c r="DU754" s="16"/>
      <c r="DV754" s="16"/>
      <c r="DW754" s="16"/>
      <c r="DX754" s="16"/>
      <c r="DY754" s="16"/>
      <c r="DZ754" s="16"/>
      <c r="EA754" s="16"/>
      <c r="EB754" s="16"/>
      <c r="EC754" s="16"/>
      <c r="ED754" s="16"/>
      <c r="EE754" s="16"/>
      <c r="EF754" s="16"/>
      <c r="EG754" s="16"/>
      <c r="EH754" s="16"/>
      <c r="EI754" s="16"/>
      <c r="EJ754" s="16"/>
      <c r="EK754" s="16"/>
      <c r="EL754" s="16"/>
      <c r="EM754" s="16"/>
      <c r="EN754" s="16"/>
      <c r="EO754" s="16"/>
      <c r="EP754" s="16"/>
      <c r="EQ754" s="16"/>
      <c r="ER754" s="16"/>
      <c r="ES754" s="16"/>
      <c r="ET754" s="16"/>
      <c r="EU754" s="16"/>
    </row>
    <row r="755" customFormat="false" ht="12.75" hidden="false" customHeight="false" outlineLevel="0" collapsed="false">
      <c r="A755" s="95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/>
      <c r="CF755" s="16"/>
      <c r="CG755" s="16"/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CU755" s="16"/>
      <c r="CV755" s="16"/>
      <c r="CW755" s="16"/>
      <c r="CX755" s="16"/>
      <c r="CY755" s="16"/>
      <c r="CZ755" s="16"/>
      <c r="DA755" s="16"/>
      <c r="DB755" s="16"/>
      <c r="DC755" s="16"/>
      <c r="DD755" s="16"/>
      <c r="DE755" s="16"/>
      <c r="DF755" s="16"/>
      <c r="DG755" s="16"/>
      <c r="DH755" s="16"/>
      <c r="DI755" s="16"/>
      <c r="DJ755" s="16"/>
      <c r="DK755" s="16"/>
      <c r="DL755" s="16"/>
      <c r="DM755" s="16"/>
      <c r="DN755" s="16"/>
      <c r="DO755" s="16"/>
      <c r="DP755" s="16"/>
      <c r="DQ755" s="16"/>
      <c r="DR755" s="16"/>
      <c r="DS755" s="16"/>
      <c r="DT755" s="16"/>
      <c r="DU755" s="16"/>
      <c r="DV755" s="16"/>
      <c r="DW755" s="16"/>
      <c r="DX755" s="16"/>
      <c r="DY755" s="16"/>
      <c r="DZ755" s="16"/>
      <c r="EA755" s="16"/>
      <c r="EB755" s="16"/>
      <c r="EC755" s="16"/>
      <c r="ED755" s="16"/>
      <c r="EE755" s="16"/>
      <c r="EF755" s="16"/>
      <c r="EG755" s="16"/>
      <c r="EH755" s="16"/>
      <c r="EI755" s="16"/>
      <c r="EJ755" s="16"/>
      <c r="EK755" s="16"/>
      <c r="EL755" s="16"/>
      <c r="EM755" s="16"/>
      <c r="EN755" s="16"/>
      <c r="EO755" s="16"/>
      <c r="EP755" s="16"/>
      <c r="EQ755" s="16"/>
      <c r="ER755" s="16"/>
      <c r="ES755" s="16"/>
      <c r="ET755" s="16"/>
      <c r="EU755" s="16"/>
    </row>
    <row r="756" customFormat="false" ht="12.75" hidden="false" customHeight="false" outlineLevel="0" collapsed="false">
      <c r="A756" s="95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/>
      <c r="CF756" s="16"/>
      <c r="CG756" s="16"/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CU756" s="16"/>
      <c r="CV756" s="16"/>
      <c r="CW756" s="16"/>
      <c r="CX756" s="16"/>
      <c r="CY756" s="16"/>
      <c r="CZ756" s="16"/>
      <c r="DA756" s="16"/>
      <c r="DB756" s="16"/>
      <c r="DC756" s="16"/>
      <c r="DD756" s="16"/>
      <c r="DE756" s="16"/>
      <c r="DF756" s="16"/>
      <c r="DG756" s="16"/>
      <c r="DH756" s="16"/>
      <c r="DI756" s="16"/>
      <c r="DJ756" s="16"/>
      <c r="DK756" s="16"/>
      <c r="DL756" s="16"/>
      <c r="DM756" s="16"/>
      <c r="DN756" s="16"/>
      <c r="DO756" s="16"/>
      <c r="DP756" s="16"/>
      <c r="DQ756" s="16"/>
      <c r="DR756" s="16"/>
      <c r="DS756" s="16"/>
      <c r="DT756" s="16"/>
      <c r="DU756" s="16"/>
      <c r="DV756" s="16"/>
      <c r="DW756" s="16"/>
      <c r="DX756" s="16"/>
      <c r="DY756" s="16"/>
      <c r="DZ756" s="16"/>
      <c r="EA756" s="16"/>
      <c r="EB756" s="16"/>
      <c r="EC756" s="16"/>
      <c r="ED756" s="16"/>
      <c r="EE756" s="16"/>
      <c r="EF756" s="16"/>
      <c r="EG756" s="16"/>
      <c r="EH756" s="16"/>
      <c r="EI756" s="16"/>
      <c r="EJ756" s="16"/>
      <c r="EK756" s="16"/>
      <c r="EL756" s="16"/>
      <c r="EM756" s="16"/>
      <c r="EN756" s="16"/>
      <c r="EO756" s="16"/>
      <c r="EP756" s="16"/>
      <c r="EQ756" s="16"/>
      <c r="ER756" s="16"/>
      <c r="ES756" s="16"/>
      <c r="ET756" s="16"/>
      <c r="EU756" s="16"/>
    </row>
    <row r="757" customFormat="false" ht="12.75" hidden="false" customHeight="false" outlineLevel="0" collapsed="false">
      <c r="A757" s="95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/>
      <c r="CF757" s="16"/>
      <c r="CG757" s="16"/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CU757" s="16"/>
      <c r="CV757" s="16"/>
      <c r="CW757" s="16"/>
      <c r="CX757" s="16"/>
      <c r="CY757" s="16"/>
      <c r="CZ757" s="16"/>
      <c r="DA757" s="16"/>
      <c r="DB757" s="16"/>
      <c r="DC757" s="16"/>
      <c r="DD757" s="16"/>
      <c r="DE757" s="16"/>
      <c r="DF757" s="16"/>
      <c r="DG757" s="16"/>
      <c r="DH757" s="16"/>
      <c r="DI757" s="16"/>
      <c r="DJ757" s="16"/>
      <c r="DK757" s="16"/>
      <c r="DL757" s="16"/>
      <c r="DM757" s="16"/>
      <c r="DN757" s="16"/>
      <c r="DO757" s="16"/>
      <c r="DP757" s="16"/>
      <c r="DQ757" s="16"/>
      <c r="DR757" s="16"/>
      <c r="DS757" s="16"/>
      <c r="DT757" s="16"/>
      <c r="DU757" s="16"/>
      <c r="DV757" s="16"/>
      <c r="DW757" s="16"/>
      <c r="DX757" s="16"/>
      <c r="DY757" s="16"/>
      <c r="DZ757" s="16"/>
      <c r="EA757" s="16"/>
      <c r="EB757" s="16"/>
      <c r="EC757" s="16"/>
      <c r="ED757" s="16"/>
      <c r="EE757" s="16"/>
      <c r="EF757" s="16"/>
      <c r="EG757" s="16"/>
      <c r="EH757" s="16"/>
      <c r="EI757" s="16"/>
      <c r="EJ757" s="16"/>
      <c r="EK757" s="16"/>
      <c r="EL757" s="16"/>
      <c r="EM757" s="16"/>
      <c r="EN757" s="16"/>
      <c r="EO757" s="16"/>
      <c r="EP757" s="16"/>
      <c r="EQ757" s="16"/>
      <c r="ER757" s="16"/>
      <c r="ES757" s="16"/>
      <c r="ET757" s="16"/>
      <c r="EU757" s="16"/>
    </row>
    <row r="758" customFormat="false" ht="12.75" hidden="false" customHeight="false" outlineLevel="0" collapsed="false">
      <c r="A758" s="95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/>
      <c r="CF758" s="16"/>
      <c r="CG758" s="16"/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CU758" s="16"/>
      <c r="CV758" s="16"/>
      <c r="CW758" s="16"/>
      <c r="CX758" s="16"/>
      <c r="CY758" s="16"/>
      <c r="CZ758" s="16"/>
      <c r="DA758" s="16"/>
      <c r="DB758" s="16"/>
      <c r="DC758" s="16"/>
      <c r="DD758" s="16"/>
      <c r="DE758" s="16"/>
      <c r="DF758" s="16"/>
      <c r="DG758" s="16"/>
      <c r="DH758" s="16"/>
      <c r="DI758" s="16"/>
      <c r="DJ758" s="16"/>
      <c r="DK758" s="16"/>
      <c r="DL758" s="16"/>
      <c r="DM758" s="16"/>
      <c r="DN758" s="16"/>
      <c r="DO758" s="16"/>
      <c r="DP758" s="16"/>
      <c r="DQ758" s="16"/>
      <c r="DR758" s="16"/>
      <c r="DS758" s="16"/>
      <c r="DT758" s="16"/>
      <c r="DU758" s="16"/>
      <c r="DV758" s="16"/>
      <c r="DW758" s="16"/>
      <c r="DX758" s="16"/>
      <c r="DY758" s="16"/>
      <c r="DZ758" s="16"/>
      <c r="EA758" s="16"/>
      <c r="EB758" s="16"/>
      <c r="EC758" s="16"/>
      <c r="ED758" s="16"/>
      <c r="EE758" s="16"/>
      <c r="EF758" s="16"/>
      <c r="EG758" s="16"/>
      <c r="EH758" s="16"/>
      <c r="EI758" s="16"/>
      <c r="EJ758" s="16"/>
      <c r="EK758" s="16"/>
      <c r="EL758" s="16"/>
      <c r="EM758" s="16"/>
      <c r="EN758" s="16"/>
      <c r="EO758" s="16"/>
      <c r="EP758" s="16"/>
      <c r="EQ758" s="16"/>
      <c r="ER758" s="16"/>
      <c r="ES758" s="16"/>
      <c r="ET758" s="16"/>
      <c r="EU758" s="16"/>
    </row>
    <row r="759" customFormat="false" ht="12.75" hidden="false" customHeight="false" outlineLevel="0" collapsed="false">
      <c r="A759" s="95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/>
      <c r="CF759" s="16"/>
      <c r="CG759" s="16"/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CU759" s="16"/>
      <c r="CV759" s="16"/>
      <c r="CW759" s="16"/>
      <c r="CX759" s="16"/>
      <c r="CY759" s="16"/>
      <c r="CZ759" s="16"/>
      <c r="DA759" s="16"/>
      <c r="DB759" s="16"/>
      <c r="DC759" s="16"/>
      <c r="DD759" s="16"/>
      <c r="DE759" s="16"/>
      <c r="DF759" s="16"/>
      <c r="DG759" s="16"/>
      <c r="DH759" s="16"/>
      <c r="DI759" s="16"/>
      <c r="DJ759" s="16"/>
      <c r="DK759" s="16"/>
      <c r="DL759" s="16"/>
      <c r="DM759" s="16"/>
      <c r="DN759" s="16"/>
      <c r="DO759" s="16"/>
      <c r="DP759" s="16"/>
      <c r="DQ759" s="16"/>
      <c r="DR759" s="16"/>
      <c r="DS759" s="16"/>
      <c r="DT759" s="16"/>
      <c r="DU759" s="16"/>
      <c r="DV759" s="16"/>
      <c r="DW759" s="16"/>
      <c r="DX759" s="16"/>
      <c r="DY759" s="16"/>
      <c r="DZ759" s="16"/>
      <c r="EA759" s="16"/>
      <c r="EB759" s="16"/>
      <c r="EC759" s="16"/>
      <c r="ED759" s="16"/>
      <c r="EE759" s="16"/>
      <c r="EF759" s="16"/>
      <c r="EG759" s="16"/>
      <c r="EH759" s="16"/>
      <c r="EI759" s="16"/>
      <c r="EJ759" s="16"/>
      <c r="EK759" s="16"/>
      <c r="EL759" s="16"/>
      <c r="EM759" s="16"/>
      <c r="EN759" s="16"/>
      <c r="EO759" s="16"/>
      <c r="EP759" s="16"/>
      <c r="EQ759" s="16"/>
      <c r="ER759" s="16"/>
      <c r="ES759" s="16"/>
      <c r="ET759" s="16"/>
      <c r="EU759" s="16"/>
    </row>
    <row r="760" customFormat="false" ht="12.75" hidden="false" customHeight="false" outlineLevel="0" collapsed="false">
      <c r="A760" s="95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/>
      <c r="CF760" s="16"/>
      <c r="CG760" s="16"/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CU760" s="16"/>
      <c r="CV760" s="16"/>
      <c r="CW760" s="16"/>
      <c r="CX760" s="16"/>
      <c r="CY760" s="16"/>
      <c r="CZ760" s="16"/>
      <c r="DA760" s="16"/>
      <c r="DB760" s="16"/>
      <c r="DC760" s="16"/>
      <c r="DD760" s="16"/>
      <c r="DE760" s="16"/>
      <c r="DF760" s="16"/>
      <c r="DG760" s="16"/>
      <c r="DH760" s="16"/>
      <c r="DI760" s="16"/>
      <c r="DJ760" s="16"/>
      <c r="DK760" s="16"/>
      <c r="DL760" s="16"/>
      <c r="DM760" s="16"/>
      <c r="DN760" s="16"/>
      <c r="DO760" s="16"/>
      <c r="DP760" s="16"/>
      <c r="DQ760" s="16"/>
      <c r="DR760" s="16"/>
      <c r="DS760" s="16"/>
      <c r="DT760" s="16"/>
      <c r="DU760" s="16"/>
      <c r="DV760" s="16"/>
      <c r="DW760" s="16"/>
      <c r="DX760" s="16"/>
      <c r="DY760" s="16"/>
      <c r="DZ760" s="16"/>
      <c r="EA760" s="16"/>
      <c r="EB760" s="16"/>
      <c r="EC760" s="16"/>
      <c r="ED760" s="16"/>
      <c r="EE760" s="16"/>
      <c r="EF760" s="16"/>
      <c r="EG760" s="16"/>
      <c r="EH760" s="16"/>
      <c r="EI760" s="16"/>
      <c r="EJ760" s="16"/>
      <c r="EK760" s="16"/>
      <c r="EL760" s="16"/>
      <c r="EM760" s="16"/>
      <c r="EN760" s="16"/>
      <c r="EO760" s="16"/>
      <c r="EP760" s="16"/>
      <c r="EQ760" s="16"/>
      <c r="ER760" s="16"/>
      <c r="ES760" s="16"/>
      <c r="ET760" s="16"/>
      <c r="EU760" s="16"/>
    </row>
    <row r="761" customFormat="false" ht="12.75" hidden="false" customHeight="false" outlineLevel="0" collapsed="false">
      <c r="A761" s="95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/>
      <c r="CF761" s="16"/>
      <c r="CG761" s="16"/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CU761" s="16"/>
      <c r="CV761" s="16"/>
      <c r="CW761" s="16"/>
      <c r="CX761" s="16"/>
      <c r="CY761" s="16"/>
      <c r="CZ761" s="16"/>
      <c r="DA761" s="16"/>
      <c r="DB761" s="16"/>
      <c r="DC761" s="16"/>
      <c r="DD761" s="16"/>
      <c r="DE761" s="16"/>
      <c r="DF761" s="16"/>
      <c r="DG761" s="16"/>
      <c r="DH761" s="16"/>
      <c r="DI761" s="16"/>
      <c r="DJ761" s="16"/>
      <c r="DK761" s="16"/>
      <c r="DL761" s="16"/>
      <c r="DM761" s="16"/>
      <c r="DN761" s="16"/>
      <c r="DO761" s="16"/>
      <c r="DP761" s="16"/>
      <c r="DQ761" s="16"/>
      <c r="DR761" s="16"/>
      <c r="DS761" s="16"/>
      <c r="DT761" s="16"/>
      <c r="DU761" s="16"/>
      <c r="DV761" s="16"/>
      <c r="DW761" s="16"/>
      <c r="DX761" s="16"/>
      <c r="DY761" s="16"/>
      <c r="DZ761" s="16"/>
      <c r="EA761" s="16"/>
      <c r="EB761" s="16"/>
      <c r="EC761" s="16"/>
      <c r="ED761" s="16"/>
      <c r="EE761" s="16"/>
      <c r="EF761" s="16"/>
      <c r="EG761" s="16"/>
      <c r="EH761" s="16"/>
      <c r="EI761" s="16"/>
      <c r="EJ761" s="16"/>
      <c r="EK761" s="16"/>
      <c r="EL761" s="16"/>
      <c r="EM761" s="16"/>
      <c r="EN761" s="16"/>
      <c r="EO761" s="16"/>
      <c r="EP761" s="16"/>
      <c r="EQ761" s="16"/>
      <c r="ER761" s="16"/>
      <c r="ES761" s="16"/>
      <c r="ET761" s="16"/>
      <c r="EU761" s="16"/>
    </row>
    <row r="762" customFormat="false" ht="12.75" hidden="false" customHeight="false" outlineLevel="0" collapsed="false">
      <c r="A762" s="95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/>
      <c r="CF762" s="16"/>
      <c r="CG762" s="16"/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CU762" s="16"/>
      <c r="CV762" s="16"/>
      <c r="CW762" s="16"/>
      <c r="CX762" s="16"/>
      <c r="CY762" s="16"/>
      <c r="CZ762" s="16"/>
      <c r="DA762" s="16"/>
      <c r="DB762" s="16"/>
      <c r="DC762" s="16"/>
      <c r="DD762" s="16"/>
      <c r="DE762" s="16"/>
      <c r="DF762" s="16"/>
      <c r="DG762" s="16"/>
      <c r="DH762" s="16"/>
      <c r="DI762" s="16"/>
      <c r="DJ762" s="16"/>
      <c r="DK762" s="16"/>
      <c r="DL762" s="16"/>
      <c r="DM762" s="16"/>
      <c r="DN762" s="16"/>
      <c r="DO762" s="16"/>
      <c r="DP762" s="16"/>
      <c r="DQ762" s="16"/>
      <c r="DR762" s="16"/>
      <c r="DS762" s="16"/>
      <c r="DT762" s="16"/>
      <c r="DU762" s="16"/>
      <c r="DV762" s="16"/>
      <c r="DW762" s="16"/>
      <c r="DX762" s="16"/>
      <c r="DY762" s="16"/>
      <c r="DZ762" s="16"/>
      <c r="EA762" s="16"/>
      <c r="EB762" s="16"/>
      <c r="EC762" s="16"/>
      <c r="ED762" s="16"/>
      <c r="EE762" s="16"/>
      <c r="EF762" s="16"/>
      <c r="EG762" s="16"/>
      <c r="EH762" s="16"/>
      <c r="EI762" s="16"/>
      <c r="EJ762" s="16"/>
      <c r="EK762" s="16"/>
      <c r="EL762" s="16"/>
      <c r="EM762" s="16"/>
      <c r="EN762" s="16"/>
      <c r="EO762" s="16"/>
      <c r="EP762" s="16"/>
      <c r="EQ762" s="16"/>
      <c r="ER762" s="16"/>
      <c r="ES762" s="16"/>
      <c r="ET762" s="16"/>
      <c r="EU762" s="16"/>
    </row>
    <row r="763" customFormat="false" ht="12.75" hidden="false" customHeight="false" outlineLevel="0" collapsed="false">
      <c r="A763" s="95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/>
      <c r="CF763" s="16"/>
      <c r="CG763" s="16"/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CU763" s="16"/>
      <c r="CV763" s="16"/>
      <c r="CW763" s="16"/>
      <c r="CX763" s="16"/>
      <c r="CY763" s="16"/>
      <c r="CZ763" s="16"/>
      <c r="DA763" s="16"/>
      <c r="DB763" s="16"/>
      <c r="DC763" s="16"/>
      <c r="DD763" s="16"/>
      <c r="DE763" s="16"/>
      <c r="DF763" s="16"/>
      <c r="DG763" s="16"/>
      <c r="DH763" s="16"/>
      <c r="DI763" s="16"/>
      <c r="DJ763" s="16"/>
      <c r="DK763" s="16"/>
      <c r="DL763" s="16"/>
      <c r="DM763" s="16"/>
      <c r="DN763" s="16"/>
      <c r="DO763" s="16"/>
      <c r="DP763" s="16"/>
      <c r="DQ763" s="16"/>
      <c r="DR763" s="16"/>
      <c r="DS763" s="16"/>
      <c r="DT763" s="16"/>
      <c r="DU763" s="16"/>
      <c r="DV763" s="16"/>
      <c r="DW763" s="16"/>
      <c r="DX763" s="16"/>
      <c r="DY763" s="16"/>
      <c r="DZ763" s="16"/>
      <c r="EA763" s="16"/>
      <c r="EB763" s="16"/>
      <c r="EC763" s="16"/>
      <c r="ED763" s="16"/>
      <c r="EE763" s="16"/>
      <c r="EF763" s="16"/>
      <c r="EG763" s="16"/>
      <c r="EH763" s="16"/>
      <c r="EI763" s="16"/>
      <c r="EJ763" s="16"/>
      <c r="EK763" s="16"/>
      <c r="EL763" s="16"/>
      <c r="EM763" s="16"/>
      <c r="EN763" s="16"/>
      <c r="EO763" s="16"/>
      <c r="EP763" s="16"/>
      <c r="EQ763" s="16"/>
      <c r="ER763" s="16"/>
      <c r="ES763" s="16"/>
      <c r="ET763" s="16"/>
      <c r="EU763" s="16"/>
    </row>
    <row r="764" customFormat="false" ht="12.75" hidden="false" customHeight="false" outlineLevel="0" collapsed="false">
      <c r="A764" s="95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/>
      <c r="CF764" s="16"/>
      <c r="CG764" s="16"/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CU764" s="16"/>
      <c r="CV764" s="16"/>
      <c r="CW764" s="16"/>
      <c r="CX764" s="16"/>
      <c r="CY764" s="16"/>
      <c r="CZ764" s="16"/>
      <c r="DA764" s="16"/>
      <c r="DB764" s="16"/>
      <c r="DC764" s="16"/>
      <c r="DD764" s="16"/>
      <c r="DE764" s="16"/>
      <c r="DF764" s="16"/>
      <c r="DG764" s="16"/>
      <c r="DH764" s="16"/>
      <c r="DI764" s="16"/>
      <c r="DJ764" s="16"/>
      <c r="DK764" s="16"/>
      <c r="DL764" s="16"/>
      <c r="DM764" s="16"/>
      <c r="DN764" s="16"/>
      <c r="DO764" s="16"/>
      <c r="DP764" s="16"/>
      <c r="DQ764" s="16"/>
      <c r="DR764" s="16"/>
      <c r="DS764" s="16"/>
      <c r="DT764" s="16"/>
      <c r="DU764" s="16"/>
      <c r="DV764" s="16"/>
      <c r="DW764" s="16"/>
      <c r="DX764" s="16"/>
      <c r="DY764" s="16"/>
      <c r="DZ764" s="16"/>
      <c r="EA764" s="16"/>
      <c r="EB764" s="16"/>
      <c r="EC764" s="16"/>
      <c r="ED764" s="16"/>
      <c r="EE764" s="16"/>
      <c r="EF764" s="16"/>
      <c r="EG764" s="16"/>
      <c r="EH764" s="16"/>
      <c r="EI764" s="16"/>
      <c r="EJ764" s="16"/>
      <c r="EK764" s="16"/>
      <c r="EL764" s="16"/>
      <c r="EM764" s="16"/>
      <c r="EN764" s="16"/>
      <c r="EO764" s="16"/>
      <c r="EP764" s="16"/>
      <c r="EQ764" s="16"/>
      <c r="ER764" s="16"/>
      <c r="ES764" s="16"/>
      <c r="ET764" s="16"/>
      <c r="EU764" s="16"/>
    </row>
    <row r="765" customFormat="false" ht="12.75" hidden="false" customHeight="false" outlineLevel="0" collapsed="false">
      <c r="A765" s="95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/>
      <c r="CF765" s="16"/>
      <c r="CG765" s="16"/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CU765" s="16"/>
      <c r="CV765" s="16"/>
      <c r="CW765" s="16"/>
      <c r="CX765" s="16"/>
      <c r="CY765" s="16"/>
      <c r="CZ765" s="16"/>
      <c r="DA765" s="16"/>
      <c r="DB765" s="16"/>
      <c r="DC765" s="16"/>
      <c r="DD765" s="16"/>
      <c r="DE765" s="16"/>
      <c r="DF765" s="16"/>
      <c r="DG765" s="16"/>
      <c r="DH765" s="16"/>
      <c r="DI765" s="16"/>
      <c r="DJ765" s="16"/>
      <c r="DK765" s="16"/>
      <c r="DL765" s="16"/>
      <c r="DM765" s="16"/>
      <c r="DN765" s="16"/>
      <c r="DO765" s="16"/>
      <c r="DP765" s="16"/>
      <c r="DQ765" s="16"/>
      <c r="DR765" s="16"/>
      <c r="DS765" s="16"/>
      <c r="DT765" s="16"/>
      <c r="DU765" s="16"/>
      <c r="DV765" s="16"/>
      <c r="DW765" s="16"/>
      <c r="DX765" s="16"/>
      <c r="DY765" s="16"/>
      <c r="DZ765" s="16"/>
      <c r="EA765" s="16"/>
      <c r="EB765" s="16"/>
      <c r="EC765" s="16"/>
      <c r="ED765" s="16"/>
      <c r="EE765" s="16"/>
      <c r="EF765" s="16"/>
      <c r="EG765" s="16"/>
      <c r="EH765" s="16"/>
      <c r="EI765" s="16"/>
      <c r="EJ765" s="16"/>
      <c r="EK765" s="16"/>
      <c r="EL765" s="16"/>
      <c r="EM765" s="16"/>
      <c r="EN765" s="16"/>
      <c r="EO765" s="16"/>
      <c r="EP765" s="16"/>
      <c r="EQ765" s="16"/>
      <c r="ER765" s="16"/>
      <c r="ES765" s="16"/>
      <c r="ET765" s="16"/>
      <c r="EU765" s="16"/>
    </row>
    <row r="766" customFormat="false" ht="12.75" hidden="false" customHeight="false" outlineLevel="0" collapsed="false">
      <c r="A766" s="95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/>
      <c r="CF766" s="16"/>
      <c r="CG766" s="16"/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CU766" s="16"/>
      <c r="CV766" s="16"/>
      <c r="CW766" s="16"/>
      <c r="CX766" s="16"/>
      <c r="CY766" s="16"/>
      <c r="CZ766" s="16"/>
      <c r="DA766" s="16"/>
      <c r="DB766" s="16"/>
      <c r="DC766" s="16"/>
      <c r="DD766" s="16"/>
      <c r="DE766" s="16"/>
      <c r="DF766" s="16"/>
      <c r="DG766" s="16"/>
      <c r="DH766" s="16"/>
      <c r="DI766" s="16"/>
      <c r="DJ766" s="16"/>
      <c r="DK766" s="16"/>
      <c r="DL766" s="16"/>
      <c r="DM766" s="16"/>
      <c r="DN766" s="16"/>
      <c r="DO766" s="16"/>
      <c r="DP766" s="16"/>
      <c r="DQ766" s="16"/>
      <c r="DR766" s="16"/>
      <c r="DS766" s="16"/>
      <c r="DT766" s="16"/>
      <c r="DU766" s="16"/>
      <c r="DV766" s="16"/>
      <c r="DW766" s="16"/>
      <c r="DX766" s="16"/>
      <c r="DY766" s="16"/>
      <c r="DZ766" s="16"/>
      <c r="EA766" s="16"/>
      <c r="EB766" s="16"/>
      <c r="EC766" s="16"/>
      <c r="ED766" s="16"/>
      <c r="EE766" s="16"/>
      <c r="EF766" s="16"/>
      <c r="EG766" s="16"/>
      <c r="EH766" s="16"/>
      <c r="EI766" s="16"/>
      <c r="EJ766" s="16"/>
      <c r="EK766" s="16"/>
      <c r="EL766" s="16"/>
      <c r="EM766" s="16"/>
      <c r="EN766" s="16"/>
      <c r="EO766" s="16"/>
      <c r="EP766" s="16"/>
      <c r="EQ766" s="16"/>
      <c r="ER766" s="16"/>
      <c r="ES766" s="16"/>
      <c r="ET766" s="16"/>
      <c r="EU766" s="16"/>
    </row>
    <row r="767" customFormat="false" ht="12.75" hidden="false" customHeight="false" outlineLevel="0" collapsed="false">
      <c r="A767" s="95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/>
      <c r="CF767" s="16"/>
      <c r="CG767" s="16"/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CU767" s="16"/>
      <c r="CV767" s="16"/>
      <c r="CW767" s="16"/>
      <c r="CX767" s="16"/>
      <c r="CY767" s="16"/>
      <c r="CZ767" s="16"/>
      <c r="DA767" s="16"/>
      <c r="DB767" s="16"/>
      <c r="DC767" s="16"/>
      <c r="DD767" s="16"/>
      <c r="DE767" s="16"/>
      <c r="DF767" s="16"/>
      <c r="DG767" s="16"/>
      <c r="DH767" s="16"/>
      <c r="DI767" s="16"/>
      <c r="DJ767" s="16"/>
      <c r="DK767" s="16"/>
      <c r="DL767" s="16"/>
      <c r="DM767" s="16"/>
      <c r="DN767" s="16"/>
      <c r="DO767" s="16"/>
      <c r="DP767" s="16"/>
      <c r="DQ767" s="16"/>
      <c r="DR767" s="16"/>
      <c r="DS767" s="16"/>
      <c r="DT767" s="16"/>
      <c r="DU767" s="16"/>
      <c r="DV767" s="16"/>
      <c r="DW767" s="16"/>
      <c r="DX767" s="16"/>
      <c r="DY767" s="16"/>
      <c r="DZ767" s="16"/>
      <c r="EA767" s="16"/>
      <c r="EB767" s="16"/>
      <c r="EC767" s="16"/>
      <c r="ED767" s="16"/>
      <c r="EE767" s="16"/>
      <c r="EF767" s="16"/>
      <c r="EG767" s="16"/>
      <c r="EH767" s="16"/>
      <c r="EI767" s="16"/>
      <c r="EJ767" s="16"/>
      <c r="EK767" s="16"/>
      <c r="EL767" s="16"/>
      <c r="EM767" s="16"/>
      <c r="EN767" s="16"/>
      <c r="EO767" s="16"/>
      <c r="EP767" s="16"/>
      <c r="EQ767" s="16"/>
      <c r="ER767" s="16"/>
      <c r="ES767" s="16"/>
      <c r="ET767" s="16"/>
      <c r="EU767" s="16"/>
    </row>
    <row r="768" customFormat="false" ht="12.75" hidden="false" customHeight="false" outlineLevel="0" collapsed="false">
      <c r="A768" s="95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/>
      <c r="CF768" s="16"/>
      <c r="CG768" s="16"/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CU768" s="16"/>
      <c r="CV768" s="16"/>
      <c r="CW768" s="16"/>
      <c r="CX768" s="16"/>
      <c r="CY768" s="16"/>
      <c r="CZ768" s="16"/>
      <c r="DA768" s="16"/>
      <c r="DB768" s="16"/>
      <c r="DC768" s="16"/>
      <c r="DD768" s="16"/>
      <c r="DE768" s="16"/>
      <c r="DF768" s="16"/>
      <c r="DG768" s="16"/>
      <c r="DH768" s="16"/>
      <c r="DI768" s="16"/>
      <c r="DJ768" s="16"/>
      <c r="DK768" s="16"/>
      <c r="DL768" s="16"/>
      <c r="DM768" s="16"/>
      <c r="DN768" s="16"/>
      <c r="DO768" s="16"/>
      <c r="DP768" s="16"/>
      <c r="DQ768" s="16"/>
      <c r="DR768" s="16"/>
      <c r="DS768" s="16"/>
      <c r="DT768" s="16"/>
      <c r="DU768" s="16"/>
      <c r="DV768" s="16"/>
      <c r="DW768" s="16"/>
      <c r="DX768" s="16"/>
      <c r="DY768" s="16"/>
      <c r="DZ768" s="16"/>
      <c r="EA768" s="16"/>
      <c r="EB768" s="16"/>
      <c r="EC768" s="16"/>
      <c r="ED768" s="16"/>
      <c r="EE768" s="16"/>
      <c r="EF768" s="16"/>
      <c r="EG768" s="16"/>
      <c r="EH768" s="16"/>
      <c r="EI768" s="16"/>
      <c r="EJ768" s="16"/>
      <c r="EK768" s="16"/>
      <c r="EL768" s="16"/>
      <c r="EM768" s="16"/>
      <c r="EN768" s="16"/>
      <c r="EO768" s="16"/>
      <c r="EP768" s="16"/>
      <c r="EQ768" s="16"/>
      <c r="ER768" s="16"/>
      <c r="ES768" s="16"/>
      <c r="ET768" s="16"/>
      <c r="EU768" s="16"/>
    </row>
    <row r="769" customFormat="false" ht="12.75" hidden="false" customHeight="false" outlineLevel="0" collapsed="false">
      <c r="A769" s="95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/>
      <c r="CF769" s="16"/>
      <c r="CG769" s="16"/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CU769" s="16"/>
      <c r="CV769" s="16"/>
      <c r="CW769" s="16"/>
      <c r="CX769" s="16"/>
      <c r="CY769" s="16"/>
      <c r="CZ769" s="16"/>
      <c r="DA769" s="16"/>
      <c r="DB769" s="16"/>
      <c r="DC769" s="16"/>
      <c r="DD769" s="16"/>
      <c r="DE769" s="16"/>
      <c r="DF769" s="16"/>
      <c r="DG769" s="16"/>
      <c r="DH769" s="16"/>
      <c r="DI769" s="16"/>
      <c r="DJ769" s="16"/>
      <c r="DK769" s="16"/>
      <c r="DL769" s="16"/>
      <c r="DM769" s="16"/>
      <c r="DN769" s="16"/>
      <c r="DO769" s="16"/>
      <c r="DP769" s="16"/>
      <c r="DQ769" s="16"/>
      <c r="DR769" s="16"/>
      <c r="DS769" s="16"/>
      <c r="DT769" s="16"/>
      <c r="DU769" s="16"/>
      <c r="DV769" s="16"/>
      <c r="DW769" s="16"/>
      <c r="DX769" s="16"/>
      <c r="DY769" s="16"/>
      <c r="DZ769" s="16"/>
      <c r="EA769" s="16"/>
      <c r="EB769" s="16"/>
      <c r="EC769" s="16"/>
      <c r="ED769" s="16"/>
      <c r="EE769" s="16"/>
      <c r="EF769" s="16"/>
      <c r="EG769" s="16"/>
      <c r="EH769" s="16"/>
      <c r="EI769" s="16"/>
      <c r="EJ769" s="16"/>
      <c r="EK769" s="16"/>
      <c r="EL769" s="16"/>
      <c r="EM769" s="16"/>
      <c r="EN769" s="16"/>
      <c r="EO769" s="16"/>
      <c r="EP769" s="16"/>
      <c r="EQ769" s="16"/>
      <c r="ER769" s="16"/>
      <c r="ES769" s="16"/>
      <c r="ET769" s="16"/>
      <c r="EU769" s="16"/>
    </row>
    <row r="770" customFormat="false" ht="12.75" hidden="false" customHeight="false" outlineLevel="0" collapsed="false">
      <c r="A770" s="95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/>
      <c r="CF770" s="16"/>
      <c r="CG770" s="16"/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CU770" s="16"/>
      <c r="CV770" s="16"/>
      <c r="CW770" s="16"/>
      <c r="CX770" s="16"/>
      <c r="CY770" s="16"/>
      <c r="CZ770" s="16"/>
      <c r="DA770" s="16"/>
      <c r="DB770" s="16"/>
      <c r="DC770" s="16"/>
      <c r="DD770" s="16"/>
      <c r="DE770" s="16"/>
      <c r="DF770" s="16"/>
      <c r="DG770" s="16"/>
      <c r="DH770" s="16"/>
      <c r="DI770" s="16"/>
      <c r="DJ770" s="16"/>
      <c r="DK770" s="16"/>
      <c r="DL770" s="16"/>
      <c r="DM770" s="16"/>
      <c r="DN770" s="16"/>
      <c r="DO770" s="16"/>
      <c r="DP770" s="16"/>
      <c r="DQ770" s="16"/>
      <c r="DR770" s="16"/>
      <c r="DS770" s="16"/>
      <c r="DT770" s="16"/>
      <c r="DU770" s="16"/>
      <c r="DV770" s="16"/>
      <c r="DW770" s="16"/>
      <c r="DX770" s="16"/>
      <c r="DY770" s="16"/>
      <c r="DZ770" s="16"/>
      <c r="EA770" s="16"/>
      <c r="EB770" s="16"/>
      <c r="EC770" s="16"/>
      <c r="ED770" s="16"/>
      <c r="EE770" s="16"/>
      <c r="EF770" s="16"/>
      <c r="EG770" s="16"/>
      <c r="EH770" s="16"/>
      <c r="EI770" s="16"/>
      <c r="EJ770" s="16"/>
      <c r="EK770" s="16"/>
      <c r="EL770" s="16"/>
      <c r="EM770" s="16"/>
      <c r="EN770" s="16"/>
      <c r="EO770" s="16"/>
      <c r="EP770" s="16"/>
      <c r="EQ770" s="16"/>
      <c r="ER770" s="16"/>
      <c r="ES770" s="16"/>
      <c r="ET770" s="16"/>
      <c r="EU770" s="16"/>
    </row>
    <row r="771" customFormat="false" ht="12.75" hidden="false" customHeight="false" outlineLevel="0" collapsed="false">
      <c r="A771" s="95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/>
      <c r="CF771" s="16"/>
      <c r="CG771" s="16"/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CU771" s="16"/>
      <c r="CV771" s="16"/>
      <c r="CW771" s="16"/>
      <c r="CX771" s="16"/>
      <c r="CY771" s="16"/>
      <c r="CZ771" s="16"/>
      <c r="DA771" s="16"/>
      <c r="DB771" s="16"/>
      <c r="DC771" s="16"/>
      <c r="DD771" s="16"/>
      <c r="DE771" s="16"/>
      <c r="DF771" s="16"/>
      <c r="DG771" s="16"/>
      <c r="DH771" s="16"/>
      <c r="DI771" s="16"/>
      <c r="DJ771" s="16"/>
      <c r="DK771" s="16"/>
      <c r="DL771" s="16"/>
      <c r="DM771" s="16"/>
      <c r="DN771" s="16"/>
      <c r="DO771" s="16"/>
      <c r="DP771" s="16"/>
      <c r="DQ771" s="16"/>
      <c r="DR771" s="16"/>
      <c r="DS771" s="16"/>
      <c r="DT771" s="16"/>
      <c r="DU771" s="16"/>
      <c r="DV771" s="16"/>
      <c r="DW771" s="16"/>
      <c r="DX771" s="16"/>
      <c r="DY771" s="16"/>
      <c r="DZ771" s="16"/>
      <c r="EA771" s="16"/>
      <c r="EB771" s="16"/>
      <c r="EC771" s="16"/>
      <c r="ED771" s="16"/>
      <c r="EE771" s="16"/>
      <c r="EF771" s="16"/>
      <c r="EG771" s="16"/>
      <c r="EH771" s="16"/>
      <c r="EI771" s="16"/>
      <c r="EJ771" s="16"/>
      <c r="EK771" s="16"/>
      <c r="EL771" s="16"/>
      <c r="EM771" s="16"/>
      <c r="EN771" s="16"/>
      <c r="EO771" s="16"/>
      <c r="EP771" s="16"/>
      <c r="EQ771" s="16"/>
      <c r="ER771" s="16"/>
      <c r="ES771" s="16"/>
      <c r="ET771" s="16"/>
      <c r="EU771" s="16"/>
    </row>
    <row r="772" customFormat="false" ht="12.75" hidden="false" customHeight="false" outlineLevel="0" collapsed="false">
      <c r="A772" s="95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/>
      <c r="CF772" s="16"/>
      <c r="CG772" s="16"/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CU772" s="16"/>
      <c r="CV772" s="16"/>
      <c r="CW772" s="16"/>
      <c r="CX772" s="16"/>
      <c r="CY772" s="16"/>
      <c r="CZ772" s="16"/>
      <c r="DA772" s="16"/>
      <c r="DB772" s="16"/>
      <c r="DC772" s="16"/>
      <c r="DD772" s="16"/>
      <c r="DE772" s="16"/>
      <c r="DF772" s="16"/>
      <c r="DG772" s="16"/>
      <c r="DH772" s="16"/>
      <c r="DI772" s="16"/>
      <c r="DJ772" s="16"/>
      <c r="DK772" s="16"/>
      <c r="DL772" s="16"/>
      <c r="DM772" s="16"/>
      <c r="DN772" s="16"/>
      <c r="DO772" s="16"/>
      <c r="DP772" s="16"/>
      <c r="DQ772" s="16"/>
      <c r="DR772" s="16"/>
      <c r="DS772" s="16"/>
      <c r="DT772" s="16"/>
      <c r="DU772" s="16"/>
      <c r="DV772" s="16"/>
      <c r="DW772" s="16"/>
      <c r="DX772" s="16"/>
      <c r="DY772" s="16"/>
      <c r="DZ772" s="16"/>
      <c r="EA772" s="16"/>
      <c r="EB772" s="16"/>
      <c r="EC772" s="16"/>
      <c r="ED772" s="16"/>
      <c r="EE772" s="16"/>
      <c r="EF772" s="16"/>
      <c r="EG772" s="16"/>
      <c r="EH772" s="16"/>
      <c r="EI772" s="16"/>
      <c r="EJ772" s="16"/>
      <c r="EK772" s="16"/>
      <c r="EL772" s="16"/>
      <c r="EM772" s="16"/>
      <c r="EN772" s="16"/>
      <c r="EO772" s="16"/>
      <c r="EP772" s="16"/>
      <c r="EQ772" s="16"/>
      <c r="ER772" s="16"/>
      <c r="ES772" s="16"/>
      <c r="ET772" s="16"/>
      <c r="EU772" s="16"/>
    </row>
    <row r="773" customFormat="false" ht="12.75" hidden="false" customHeight="false" outlineLevel="0" collapsed="false">
      <c r="A773" s="95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/>
      <c r="CF773" s="16"/>
      <c r="CG773" s="16"/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CU773" s="16"/>
      <c r="CV773" s="16"/>
      <c r="CW773" s="16"/>
      <c r="CX773" s="16"/>
      <c r="CY773" s="16"/>
      <c r="CZ773" s="16"/>
      <c r="DA773" s="16"/>
      <c r="DB773" s="16"/>
      <c r="DC773" s="16"/>
      <c r="DD773" s="16"/>
      <c r="DE773" s="16"/>
      <c r="DF773" s="16"/>
      <c r="DG773" s="16"/>
      <c r="DH773" s="16"/>
      <c r="DI773" s="16"/>
      <c r="DJ773" s="16"/>
      <c r="DK773" s="16"/>
      <c r="DL773" s="16"/>
      <c r="DM773" s="16"/>
      <c r="DN773" s="16"/>
      <c r="DO773" s="16"/>
      <c r="DP773" s="16"/>
      <c r="DQ773" s="16"/>
      <c r="DR773" s="16"/>
      <c r="DS773" s="16"/>
      <c r="DT773" s="16"/>
      <c r="DU773" s="16"/>
      <c r="DV773" s="16"/>
      <c r="DW773" s="16"/>
      <c r="DX773" s="16"/>
      <c r="DY773" s="16"/>
      <c r="DZ773" s="16"/>
      <c r="EA773" s="16"/>
      <c r="EB773" s="16"/>
      <c r="EC773" s="16"/>
      <c r="ED773" s="16"/>
      <c r="EE773" s="16"/>
      <c r="EF773" s="16"/>
      <c r="EG773" s="16"/>
      <c r="EH773" s="16"/>
      <c r="EI773" s="16"/>
      <c r="EJ773" s="16"/>
      <c r="EK773" s="16"/>
      <c r="EL773" s="16"/>
      <c r="EM773" s="16"/>
      <c r="EN773" s="16"/>
      <c r="EO773" s="16"/>
      <c r="EP773" s="16"/>
      <c r="EQ773" s="16"/>
      <c r="ER773" s="16"/>
      <c r="ES773" s="16"/>
      <c r="ET773" s="16"/>
      <c r="EU773" s="16"/>
    </row>
    <row r="774" customFormat="false" ht="12.75" hidden="false" customHeight="false" outlineLevel="0" collapsed="false">
      <c r="A774" s="95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/>
      <c r="CF774" s="16"/>
      <c r="CG774" s="16"/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CU774" s="16"/>
      <c r="CV774" s="16"/>
      <c r="CW774" s="16"/>
      <c r="CX774" s="16"/>
      <c r="CY774" s="16"/>
      <c r="CZ774" s="16"/>
      <c r="DA774" s="16"/>
      <c r="DB774" s="16"/>
      <c r="DC774" s="16"/>
      <c r="DD774" s="16"/>
      <c r="DE774" s="16"/>
      <c r="DF774" s="16"/>
      <c r="DG774" s="16"/>
      <c r="DH774" s="16"/>
      <c r="DI774" s="16"/>
      <c r="DJ774" s="16"/>
      <c r="DK774" s="16"/>
      <c r="DL774" s="16"/>
      <c r="DM774" s="16"/>
      <c r="DN774" s="16"/>
      <c r="DO774" s="16"/>
      <c r="DP774" s="16"/>
      <c r="DQ774" s="16"/>
      <c r="DR774" s="16"/>
      <c r="DS774" s="16"/>
      <c r="DT774" s="16"/>
      <c r="DU774" s="16"/>
      <c r="DV774" s="16"/>
      <c r="DW774" s="16"/>
      <c r="DX774" s="16"/>
      <c r="DY774" s="16"/>
      <c r="DZ774" s="16"/>
      <c r="EA774" s="16"/>
      <c r="EB774" s="16"/>
      <c r="EC774" s="16"/>
      <c r="ED774" s="16"/>
      <c r="EE774" s="16"/>
      <c r="EF774" s="16"/>
      <c r="EG774" s="16"/>
      <c r="EH774" s="16"/>
      <c r="EI774" s="16"/>
      <c r="EJ774" s="16"/>
      <c r="EK774" s="16"/>
      <c r="EL774" s="16"/>
      <c r="EM774" s="16"/>
      <c r="EN774" s="16"/>
      <c r="EO774" s="16"/>
      <c r="EP774" s="16"/>
      <c r="EQ774" s="16"/>
      <c r="ER774" s="16"/>
      <c r="ES774" s="16"/>
      <c r="ET774" s="16"/>
      <c r="EU774" s="16"/>
    </row>
    <row r="775" customFormat="false" ht="12.75" hidden="false" customHeight="false" outlineLevel="0" collapsed="false">
      <c r="A775" s="95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/>
      <c r="CF775" s="16"/>
      <c r="CG775" s="16"/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CU775" s="16"/>
      <c r="CV775" s="16"/>
      <c r="CW775" s="16"/>
      <c r="CX775" s="16"/>
      <c r="CY775" s="16"/>
      <c r="CZ775" s="16"/>
      <c r="DA775" s="16"/>
      <c r="DB775" s="16"/>
      <c r="DC775" s="16"/>
      <c r="DD775" s="16"/>
      <c r="DE775" s="16"/>
      <c r="DF775" s="16"/>
      <c r="DG775" s="16"/>
      <c r="DH775" s="16"/>
      <c r="DI775" s="16"/>
      <c r="DJ775" s="16"/>
      <c r="DK775" s="16"/>
      <c r="DL775" s="16"/>
      <c r="DM775" s="16"/>
      <c r="DN775" s="16"/>
      <c r="DO775" s="16"/>
      <c r="DP775" s="16"/>
      <c r="DQ775" s="16"/>
      <c r="DR775" s="16"/>
      <c r="DS775" s="16"/>
      <c r="DT775" s="16"/>
      <c r="DU775" s="16"/>
      <c r="DV775" s="16"/>
      <c r="DW775" s="16"/>
      <c r="DX775" s="16"/>
      <c r="DY775" s="16"/>
      <c r="DZ775" s="16"/>
      <c r="EA775" s="16"/>
      <c r="EB775" s="16"/>
      <c r="EC775" s="16"/>
      <c r="ED775" s="16"/>
      <c r="EE775" s="16"/>
      <c r="EF775" s="16"/>
      <c r="EG775" s="16"/>
      <c r="EH775" s="16"/>
      <c r="EI775" s="16"/>
      <c r="EJ775" s="16"/>
      <c r="EK775" s="16"/>
      <c r="EL775" s="16"/>
      <c r="EM775" s="16"/>
      <c r="EN775" s="16"/>
      <c r="EO775" s="16"/>
      <c r="EP775" s="16"/>
      <c r="EQ775" s="16"/>
      <c r="ER775" s="16"/>
      <c r="ES775" s="16"/>
      <c r="ET775" s="16"/>
      <c r="EU775" s="16"/>
    </row>
    <row r="776" customFormat="false" ht="12.75" hidden="false" customHeight="false" outlineLevel="0" collapsed="false">
      <c r="A776" s="95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16"/>
      <c r="DA776" s="16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16"/>
      <c r="EK776" s="16"/>
      <c r="EL776" s="16"/>
      <c r="EM776" s="16"/>
      <c r="EN776" s="16"/>
      <c r="EO776" s="16"/>
      <c r="EP776" s="16"/>
      <c r="EQ776" s="16"/>
      <c r="ER776" s="16"/>
      <c r="ES776" s="16"/>
      <c r="ET776" s="16"/>
      <c r="EU776" s="16"/>
    </row>
    <row r="777" customFormat="false" ht="12.75" hidden="false" customHeight="false" outlineLevel="0" collapsed="false">
      <c r="A777" s="95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/>
      <c r="CF777" s="16"/>
      <c r="CG777" s="16"/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CU777" s="16"/>
      <c r="CV777" s="16"/>
      <c r="CW777" s="16"/>
      <c r="CX777" s="16"/>
      <c r="CY777" s="16"/>
      <c r="CZ777" s="16"/>
      <c r="DA777" s="16"/>
      <c r="DB777" s="16"/>
      <c r="DC777" s="16"/>
      <c r="DD777" s="16"/>
      <c r="DE777" s="16"/>
      <c r="DF777" s="16"/>
      <c r="DG777" s="16"/>
      <c r="DH777" s="16"/>
      <c r="DI777" s="16"/>
      <c r="DJ777" s="16"/>
      <c r="DK777" s="16"/>
      <c r="DL777" s="16"/>
      <c r="DM777" s="16"/>
      <c r="DN777" s="16"/>
      <c r="DO777" s="16"/>
      <c r="DP777" s="16"/>
      <c r="DQ777" s="16"/>
      <c r="DR777" s="16"/>
      <c r="DS777" s="16"/>
      <c r="DT777" s="16"/>
      <c r="DU777" s="16"/>
      <c r="DV777" s="16"/>
      <c r="DW777" s="16"/>
      <c r="DX777" s="16"/>
      <c r="DY777" s="16"/>
      <c r="DZ777" s="16"/>
      <c r="EA777" s="16"/>
      <c r="EB777" s="16"/>
      <c r="EC777" s="16"/>
      <c r="ED777" s="16"/>
      <c r="EE777" s="16"/>
      <c r="EF777" s="16"/>
      <c r="EG777" s="16"/>
      <c r="EH777" s="16"/>
      <c r="EI777" s="16"/>
      <c r="EJ777" s="16"/>
      <c r="EK777" s="16"/>
      <c r="EL777" s="16"/>
      <c r="EM777" s="16"/>
      <c r="EN777" s="16"/>
      <c r="EO777" s="16"/>
      <c r="EP777" s="16"/>
      <c r="EQ777" s="16"/>
      <c r="ER777" s="16"/>
      <c r="ES777" s="16"/>
      <c r="ET777" s="16"/>
      <c r="EU777" s="16"/>
    </row>
    <row r="778" customFormat="false" ht="12.75" hidden="false" customHeight="false" outlineLevel="0" collapsed="false">
      <c r="A778" s="95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/>
      <c r="CF778" s="16"/>
      <c r="CG778" s="16"/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CU778" s="16"/>
      <c r="CV778" s="16"/>
      <c r="CW778" s="16"/>
      <c r="CX778" s="16"/>
      <c r="CY778" s="16"/>
      <c r="CZ778" s="16"/>
      <c r="DA778" s="16"/>
      <c r="DB778" s="16"/>
      <c r="DC778" s="16"/>
      <c r="DD778" s="16"/>
      <c r="DE778" s="16"/>
      <c r="DF778" s="16"/>
      <c r="DG778" s="16"/>
      <c r="DH778" s="16"/>
      <c r="DI778" s="16"/>
      <c r="DJ778" s="16"/>
      <c r="DK778" s="16"/>
      <c r="DL778" s="16"/>
      <c r="DM778" s="16"/>
      <c r="DN778" s="16"/>
      <c r="DO778" s="16"/>
      <c r="DP778" s="16"/>
      <c r="DQ778" s="16"/>
      <c r="DR778" s="16"/>
      <c r="DS778" s="16"/>
      <c r="DT778" s="16"/>
      <c r="DU778" s="16"/>
      <c r="DV778" s="16"/>
      <c r="DW778" s="16"/>
      <c r="DX778" s="16"/>
      <c r="DY778" s="16"/>
      <c r="DZ778" s="16"/>
      <c r="EA778" s="16"/>
      <c r="EB778" s="16"/>
      <c r="EC778" s="16"/>
      <c r="ED778" s="16"/>
      <c r="EE778" s="16"/>
      <c r="EF778" s="16"/>
      <c r="EG778" s="16"/>
      <c r="EH778" s="16"/>
      <c r="EI778" s="16"/>
      <c r="EJ778" s="16"/>
      <c r="EK778" s="16"/>
      <c r="EL778" s="16"/>
      <c r="EM778" s="16"/>
      <c r="EN778" s="16"/>
      <c r="EO778" s="16"/>
      <c r="EP778" s="16"/>
      <c r="EQ778" s="16"/>
      <c r="ER778" s="16"/>
      <c r="ES778" s="16"/>
      <c r="ET778" s="16"/>
      <c r="EU778" s="16"/>
    </row>
    <row r="779" customFormat="false" ht="12.75" hidden="false" customHeight="false" outlineLevel="0" collapsed="false">
      <c r="A779" s="95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/>
      <c r="CF779" s="16"/>
      <c r="CG779" s="16"/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CU779" s="16"/>
      <c r="CV779" s="16"/>
      <c r="CW779" s="16"/>
      <c r="CX779" s="16"/>
      <c r="CY779" s="16"/>
      <c r="CZ779" s="16"/>
      <c r="DA779" s="16"/>
      <c r="DB779" s="16"/>
      <c r="DC779" s="16"/>
      <c r="DD779" s="16"/>
      <c r="DE779" s="16"/>
      <c r="DF779" s="16"/>
      <c r="DG779" s="16"/>
      <c r="DH779" s="16"/>
      <c r="DI779" s="16"/>
      <c r="DJ779" s="16"/>
      <c r="DK779" s="16"/>
      <c r="DL779" s="16"/>
      <c r="DM779" s="16"/>
      <c r="DN779" s="16"/>
      <c r="DO779" s="16"/>
      <c r="DP779" s="16"/>
      <c r="DQ779" s="16"/>
      <c r="DR779" s="16"/>
      <c r="DS779" s="16"/>
      <c r="DT779" s="16"/>
      <c r="DU779" s="16"/>
      <c r="DV779" s="16"/>
      <c r="DW779" s="16"/>
      <c r="DX779" s="16"/>
      <c r="DY779" s="16"/>
      <c r="DZ779" s="16"/>
      <c r="EA779" s="16"/>
      <c r="EB779" s="16"/>
      <c r="EC779" s="16"/>
      <c r="ED779" s="16"/>
      <c r="EE779" s="16"/>
      <c r="EF779" s="16"/>
      <c r="EG779" s="16"/>
      <c r="EH779" s="16"/>
      <c r="EI779" s="16"/>
      <c r="EJ779" s="16"/>
      <c r="EK779" s="16"/>
      <c r="EL779" s="16"/>
      <c r="EM779" s="16"/>
      <c r="EN779" s="16"/>
      <c r="EO779" s="16"/>
      <c r="EP779" s="16"/>
      <c r="EQ779" s="16"/>
      <c r="ER779" s="16"/>
      <c r="ES779" s="16"/>
      <c r="ET779" s="16"/>
      <c r="EU779" s="16"/>
    </row>
    <row r="780" customFormat="false" ht="12.75" hidden="false" customHeight="false" outlineLevel="0" collapsed="false">
      <c r="A780" s="95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/>
      <c r="CF780" s="16"/>
      <c r="CG780" s="16"/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CU780" s="16"/>
      <c r="CV780" s="16"/>
      <c r="CW780" s="16"/>
      <c r="CX780" s="16"/>
      <c r="CY780" s="16"/>
      <c r="CZ780" s="16"/>
      <c r="DA780" s="16"/>
      <c r="DB780" s="16"/>
      <c r="DC780" s="16"/>
      <c r="DD780" s="16"/>
      <c r="DE780" s="16"/>
      <c r="DF780" s="16"/>
      <c r="DG780" s="16"/>
      <c r="DH780" s="16"/>
      <c r="DI780" s="16"/>
      <c r="DJ780" s="16"/>
      <c r="DK780" s="16"/>
      <c r="DL780" s="16"/>
      <c r="DM780" s="16"/>
      <c r="DN780" s="16"/>
      <c r="DO780" s="16"/>
      <c r="DP780" s="16"/>
      <c r="DQ780" s="16"/>
      <c r="DR780" s="16"/>
      <c r="DS780" s="16"/>
      <c r="DT780" s="16"/>
      <c r="DU780" s="16"/>
      <c r="DV780" s="16"/>
      <c r="DW780" s="16"/>
      <c r="DX780" s="16"/>
      <c r="DY780" s="16"/>
      <c r="DZ780" s="16"/>
      <c r="EA780" s="16"/>
      <c r="EB780" s="16"/>
      <c r="EC780" s="16"/>
      <c r="ED780" s="16"/>
      <c r="EE780" s="16"/>
      <c r="EF780" s="16"/>
      <c r="EG780" s="16"/>
      <c r="EH780" s="16"/>
      <c r="EI780" s="16"/>
      <c r="EJ780" s="16"/>
      <c r="EK780" s="16"/>
      <c r="EL780" s="16"/>
      <c r="EM780" s="16"/>
      <c r="EN780" s="16"/>
      <c r="EO780" s="16"/>
      <c r="EP780" s="16"/>
      <c r="EQ780" s="16"/>
      <c r="ER780" s="16"/>
      <c r="ES780" s="16"/>
      <c r="ET780" s="16"/>
      <c r="EU780" s="16"/>
    </row>
    <row r="781" customFormat="false" ht="12.75" hidden="false" customHeight="false" outlineLevel="0" collapsed="false">
      <c r="A781" s="95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/>
      <c r="CF781" s="16"/>
      <c r="CG781" s="16"/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CU781" s="16"/>
      <c r="CV781" s="16"/>
      <c r="CW781" s="16"/>
      <c r="CX781" s="16"/>
      <c r="CY781" s="16"/>
      <c r="CZ781" s="16"/>
      <c r="DA781" s="16"/>
      <c r="DB781" s="16"/>
      <c r="DC781" s="16"/>
      <c r="DD781" s="16"/>
      <c r="DE781" s="16"/>
      <c r="DF781" s="16"/>
      <c r="DG781" s="16"/>
      <c r="DH781" s="16"/>
      <c r="DI781" s="16"/>
      <c r="DJ781" s="16"/>
      <c r="DK781" s="16"/>
      <c r="DL781" s="16"/>
      <c r="DM781" s="16"/>
      <c r="DN781" s="16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16"/>
      <c r="EA781" s="16"/>
      <c r="EB781" s="16"/>
      <c r="EC781" s="16"/>
      <c r="ED781" s="16"/>
      <c r="EE781" s="16"/>
      <c r="EF781" s="16"/>
      <c r="EG781" s="16"/>
      <c r="EH781" s="16"/>
      <c r="EI781" s="16"/>
      <c r="EJ781" s="16"/>
      <c r="EK781" s="16"/>
      <c r="EL781" s="16"/>
      <c r="EM781" s="16"/>
      <c r="EN781" s="16"/>
      <c r="EO781" s="16"/>
      <c r="EP781" s="16"/>
      <c r="EQ781" s="16"/>
      <c r="ER781" s="16"/>
      <c r="ES781" s="16"/>
      <c r="ET781" s="16"/>
      <c r="EU781" s="16"/>
    </row>
    <row r="782" customFormat="false" ht="12.75" hidden="false" customHeight="false" outlineLevel="0" collapsed="false">
      <c r="A782" s="95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/>
      <c r="CF782" s="16"/>
      <c r="CG782" s="16"/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CU782" s="16"/>
      <c r="CV782" s="16"/>
      <c r="CW782" s="16"/>
      <c r="CX782" s="16"/>
      <c r="CY782" s="16"/>
      <c r="CZ782" s="16"/>
      <c r="DA782" s="16"/>
      <c r="DB782" s="16"/>
      <c r="DC782" s="16"/>
      <c r="DD782" s="16"/>
      <c r="DE782" s="16"/>
      <c r="DF782" s="16"/>
      <c r="DG782" s="16"/>
      <c r="DH782" s="16"/>
      <c r="DI782" s="16"/>
      <c r="DJ782" s="16"/>
      <c r="DK782" s="16"/>
      <c r="DL782" s="16"/>
      <c r="DM782" s="16"/>
      <c r="DN782" s="16"/>
      <c r="DO782" s="16"/>
      <c r="DP782" s="16"/>
      <c r="DQ782" s="16"/>
      <c r="DR782" s="16"/>
      <c r="DS782" s="16"/>
      <c r="DT782" s="16"/>
      <c r="DU782" s="16"/>
      <c r="DV782" s="16"/>
      <c r="DW782" s="16"/>
      <c r="DX782" s="16"/>
      <c r="DY782" s="16"/>
      <c r="DZ782" s="16"/>
      <c r="EA782" s="16"/>
      <c r="EB782" s="16"/>
      <c r="EC782" s="16"/>
      <c r="ED782" s="16"/>
      <c r="EE782" s="16"/>
      <c r="EF782" s="16"/>
      <c r="EG782" s="16"/>
      <c r="EH782" s="16"/>
      <c r="EI782" s="16"/>
      <c r="EJ782" s="16"/>
      <c r="EK782" s="16"/>
      <c r="EL782" s="16"/>
      <c r="EM782" s="16"/>
      <c r="EN782" s="16"/>
      <c r="EO782" s="16"/>
      <c r="EP782" s="16"/>
      <c r="EQ782" s="16"/>
      <c r="ER782" s="16"/>
      <c r="ES782" s="16"/>
      <c r="ET782" s="16"/>
      <c r="EU782" s="16"/>
    </row>
    <row r="783" customFormat="false" ht="12.75" hidden="false" customHeight="false" outlineLevel="0" collapsed="false">
      <c r="A783" s="95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/>
      <c r="CF783" s="16"/>
      <c r="CG783" s="16"/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CU783" s="16"/>
      <c r="CV783" s="16"/>
      <c r="CW783" s="16"/>
      <c r="CX783" s="16"/>
      <c r="CY783" s="16"/>
      <c r="CZ783" s="16"/>
      <c r="DA783" s="16"/>
      <c r="DB783" s="16"/>
      <c r="DC783" s="16"/>
      <c r="DD783" s="16"/>
      <c r="DE783" s="16"/>
      <c r="DF783" s="16"/>
      <c r="DG783" s="16"/>
      <c r="DH783" s="16"/>
      <c r="DI783" s="16"/>
      <c r="DJ783" s="16"/>
      <c r="DK783" s="16"/>
      <c r="DL783" s="16"/>
      <c r="DM783" s="16"/>
      <c r="DN783" s="16"/>
      <c r="DO783" s="16"/>
      <c r="DP783" s="16"/>
      <c r="DQ783" s="16"/>
      <c r="DR783" s="16"/>
      <c r="DS783" s="16"/>
      <c r="DT783" s="16"/>
      <c r="DU783" s="16"/>
      <c r="DV783" s="16"/>
      <c r="DW783" s="16"/>
      <c r="DX783" s="16"/>
      <c r="DY783" s="16"/>
      <c r="DZ783" s="16"/>
      <c r="EA783" s="16"/>
      <c r="EB783" s="16"/>
      <c r="EC783" s="16"/>
      <c r="ED783" s="16"/>
      <c r="EE783" s="16"/>
      <c r="EF783" s="16"/>
      <c r="EG783" s="16"/>
      <c r="EH783" s="16"/>
      <c r="EI783" s="16"/>
      <c r="EJ783" s="16"/>
      <c r="EK783" s="16"/>
      <c r="EL783" s="16"/>
      <c r="EM783" s="16"/>
      <c r="EN783" s="16"/>
      <c r="EO783" s="16"/>
      <c r="EP783" s="16"/>
      <c r="EQ783" s="16"/>
      <c r="ER783" s="16"/>
      <c r="ES783" s="16"/>
      <c r="ET783" s="16"/>
      <c r="EU783" s="16"/>
    </row>
    <row r="784" customFormat="false" ht="12.75" hidden="false" customHeight="false" outlineLevel="0" collapsed="false">
      <c r="A784" s="95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/>
      <c r="CF784" s="16"/>
      <c r="CG784" s="16"/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CU784" s="16"/>
      <c r="CV784" s="16"/>
      <c r="CW784" s="16"/>
      <c r="CX784" s="16"/>
      <c r="CY784" s="16"/>
      <c r="CZ784" s="16"/>
      <c r="DA784" s="16"/>
      <c r="DB784" s="16"/>
      <c r="DC784" s="16"/>
      <c r="DD784" s="16"/>
      <c r="DE784" s="16"/>
      <c r="DF784" s="16"/>
      <c r="DG784" s="16"/>
      <c r="DH784" s="16"/>
      <c r="DI784" s="16"/>
      <c r="DJ784" s="16"/>
      <c r="DK784" s="16"/>
      <c r="DL784" s="16"/>
      <c r="DM784" s="16"/>
      <c r="DN784" s="16"/>
      <c r="DO784" s="16"/>
      <c r="DP784" s="16"/>
      <c r="DQ784" s="16"/>
      <c r="DR784" s="16"/>
      <c r="DS784" s="16"/>
      <c r="DT784" s="16"/>
      <c r="DU784" s="16"/>
      <c r="DV784" s="16"/>
      <c r="DW784" s="16"/>
      <c r="DX784" s="16"/>
      <c r="DY784" s="16"/>
      <c r="DZ784" s="16"/>
      <c r="EA784" s="16"/>
      <c r="EB784" s="16"/>
      <c r="EC784" s="16"/>
      <c r="ED784" s="16"/>
      <c r="EE784" s="16"/>
      <c r="EF784" s="16"/>
      <c r="EG784" s="16"/>
      <c r="EH784" s="16"/>
      <c r="EI784" s="16"/>
      <c r="EJ784" s="16"/>
      <c r="EK784" s="16"/>
      <c r="EL784" s="16"/>
      <c r="EM784" s="16"/>
      <c r="EN784" s="16"/>
      <c r="EO784" s="16"/>
      <c r="EP784" s="16"/>
      <c r="EQ784" s="16"/>
      <c r="ER784" s="16"/>
      <c r="ES784" s="16"/>
      <c r="ET784" s="16"/>
      <c r="EU784" s="16"/>
    </row>
    <row r="785" customFormat="false" ht="12.75" hidden="false" customHeight="false" outlineLevel="0" collapsed="false">
      <c r="A785" s="95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/>
      <c r="CF785" s="16"/>
      <c r="CG785" s="16"/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CU785" s="16"/>
      <c r="CV785" s="16"/>
      <c r="CW785" s="16"/>
      <c r="CX785" s="16"/>
      <c r="CY785" s="16"/>
      <c r="CZ785" s="16"/>
      <c r="DA785" s="16"/>
      <c r="DB785" s="16"/>
      <c r="DC785" s="16"/>
      <c r="DD785" s="16"/>
      <c r="DE785" s="16"/>
      <c r="DF785" s="16"/>
      <c r="DG785" s="16"/>
      <c r="DH785" s="16"/>
      <c r="DI785" s="16"/>
      <c r="DJ785" s="16"/>
      <c r="DK785" s="16"/>
      <c r="DL785" s="16"/>
      <c r="DM785" s="16"/>
      <c r="DN785" s="16"/>
      <c r="DO785" s="16"/>
      <c r="DP785" s="16"/>
      <c r="DQ785" s="16"/>
      <c r="DR785" s="16"/>
      <c r="DS785" s="16"/>
      <c r="DT785" s="16"/>
      <c r="DU785" s="16"/>
      <c r="DV785" s="16"/>
      <c r="DW785" s="16"/>
      <c r="DX785" s="16"/>
      <c r="DY785" s="16"/>
      <c r="DZ785" s="16"/>
      <c r="EA785" s="16"/>
      <c r="EB785" s="16"/>
      <c r="EC785" s="16"/>
      <c r="ED785" s="16"/>
      <c r="EE785" s="16"/>
      <c r="EF785" s="16"/>
      <c r="EG785" s="16"/>
      <c r="EH785" s="16"/>
      <c r="EI785" s="16"/>
      <c r="EJ785" s="16"/>
      <c r="EK785" s="16"/>
      <c r="EL785" s="16"/>
      <c r="EM785" s="16"/>
      <c r="EN785" s="16"/>
      <c r="EO785" s="16"/>
      <c r="EP785" s="16"/>
      <c r="EQ785" s="16"/>
      <c r="ER785" s="16"/>
      <c r="ES785" s="16"/>
      <c r="ET785" s="16"/>
      <c r="EU785" s="16"/>
    </row>
    <row r="786" customFormat="false" ht="12.75" hidden="false" customHeight="false" outlineLevel="0" collapsed="false">
      <c r="A786" s="95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/>
      <c r="CF786" s="16"/>
      <c r="CG786" s="16"/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CU786" s="16"/>
      <c r="CV786" s="16"/>
      <c r="CW786" s="16"/>
      <c r="CX786" s="16"/>
      <c r="CY786" s="16"/>
      <c r="CZ786" s="16"/>
      <c r="DA786" s="16"/>
      <c r="DB786" s="16"/>
      <c r="DC786" s="16"/>
      <c r="DD786" s="16"/>
      <c r="DE786" s="16"/>
      <c r="DF786" s="16"/>
      <c r="DG786" s="16"/>
      <c r="DH786" s="16"/>
      <c r="DI786" s="16"/>
      <c r="DJ786" s="16"/>
      <c r="DK786" s="16"/>
      <c r="DL786" s="16"/>
      <c r="DM786" s="16"/>
      <c r="DN786" s="16"/>
      <c r="DO786" s="16"/>
      <c r="DP786" s="16"/>
      <c r="DQ786" s="16"/>
      <c r="DR786" s="16"/>
      <c r="DS786" s="16"/>
      <c r="DT786" s="16"/>
      <c r="DU786" s="16"/>
      <c r="DV786" s="16"/>
      <c r="DW786" s="16"/>
      <c r="DX786" s="16"/>
      <c r="DY786" s="16"/>
      <c r="DZ786" s="16"/>
      <c r="EA786" s="16"/>
      <c r="EB786" s="16"/>
      <c r="EC786" s="16"/>
      <c r="ED786" s="16"/>
      <c r="EE786" s="16"/>
      <c r="EF786" s="16"/>
      <c r="EG786" s="16"/>
      <c r="EH786" s="16"/>
      <c r="EI786" s="16"/>
      <c r="EJ786" s="16"/>
      <c r="EK786" s="16"/>
      <c r="EL786" s="16"/>
      <c r="EM786" s="16"/>
      <c r="EN786" s="16"/>
      <c r="EO786" s="16"/>
      <c r="EP786" s="16"/>
      <c r="EQ786" s="16"/>
      <c r="ER786" s="16"/>
      <c r="ES786" s="16"/>
      <c r="ET786" s="16"/>
      <c r="EU786" s="16"/>
    </row>
    <row r="787" customFormat="false" ht="12.75" hidden="false" customHeight="false" outlineLevel="0" collapsed="false">
      <c r="A787" s="95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/>
      <c r="CF787" s="16"/>
      <c r="CG787" s="16"/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CU787" s="16"/>
      <c r="CV787" s="16"/>
      <c r="CW787" s="16"/>
      <c r="CX787" s="16"/>
      <c r="CY787" s="16"/>
      <c r="CZ787" s="16"/>
      <c r="DA787" s="16"/>
      <c r="DB787" s="16"/>
      <c r="DC787" s="16"/>
      <c r="DD787" s="16"/>
      <c r="DE787" s="16"/>
      <c r="DF787" s="16"/>
      <c r="DG787" s="16"/>
      <c r="DH787" s="16"/>
      <c r="DI787" s="16"/>
      <c r="DJ787" s="16"/>
      <c r="DK787" s="16"/>
      <c r="DL787" s="16"/>
      <c r="DM787" s="16"/>
      <c r="DN787" s="16"/>
      <c r="DO787" s="16"/>
      <c r="DP787" s="16"/>
      <c r="DQ787" s="16"/>
      <c r="DR787" s="16"/>
      <c r="DS787" s="16"/>
      <c r="DT787" s="16"/>
      <c r="DU787" s="16"/>
      <c r="DV787" s="16"/>
      <c r="DW787" s="16"/>
      <c r="DX787" s="16"/>
      <c r="DY787" s="16"/>
      <c r="DZ787" s="16"/>
      <c r="EA787" s="16"/>
      <c r="EB787" s="16"/>
      <c r="EC787" s="16"/>
      <c r="ED787" s="16"/>
      <c r="EE787" s="16"/>
      <c r="EF787" s="16"/>
      <c r="EG787" s="16"/>
      <c r="EH787" s="16"/>
      <c r="EI787" s="16"/>
      <c r="EJ787" s="16"/>
      <c r="EK787" s="16"/>
      <c r="EL787" s="16"/>
      <c r="EM787" s="16"/>
      <c r="EN787" s="16"/>
      <c r="EO787" s="16"/>
      <c r="EP787" s="16"/>
      <c r="EQ787" s="16"/>
      <c r="ER787" s="16"/>
      <c r="ES787" s="16"/>
      <c r="ET787" s="16"/>
      <c r="EU787" s="16"/>
    </row>
    <row r="788" customFormat="false" ht="12.75" hidden="false" customHeight="false" outlineLevel="0" collapsed="false">
      <c r="A788" s="95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/>
      <c r="CF788" s="16"/>
      <c r="CG788" s="16"/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CU788" s="16"/>
      <c r="CV788" s="16"/>
      <c r="CW788" s="16"/>
      <c r="CX788" s="16"/>
      <c r="CY788" s="16"/>
      <c r="CZ788" s="16"/>
      <c r="DA788" s="16"/>
      <c r="DB788" s="16"/>
      <c r="DC788" s="16"/>
      <c r="DD788" s="16"/>
      <c r="DE788" s="16"/>
      <c r="DF788" s="16"/>
      <c r="DG788" s="16"/>
      <c r="DH788" s="16"/>
      <c r="DI788" s="16"/>
      <c r="DJ788" s="16"/>
      <c r="DK788" s="16"/>
      <c r="DL788" s="16"/>
      <c r="DM788" s="16"/>
      <c r="DN788" s="16"/>
      <c r="DO788" s="16"/>
      <c r="DP788" s="16"/>
      <c r="DQ788" s="16"/>
      <c r="DR788" s="16"/>
      <c r="DS788" s="16"/>
      <c r="DT788" s="16"/>
      <c r="DU788" s="16"/>
      <c r="DV788" s="16"/>
      <c r="DW788" s="16"/>
      <c r="DX788" s="16"/>
      <c r="DY788" s="16"/>
      <c r="DZ788" s="16"/>
      <c r="EA788" s="16"/>
      <c r="EB788" s="16"/>
      <c r="EC788" s="16"/>
      <c r="ED788" s="16"/>
      <c r="EE788" s="16"/>
      <c r="EF788" s="16"/>
      <c r="EG788" s="16"/>
      <c r="EH788" s="16"/>
      <c r="EI788" s="16"/>
      <c r="EJ788" s="16"/>
      <c r="EK788" s="16"/>
      <c r="EL788" s="16"/>
      <c r="EM788" s="16"/>
      <c r="EN788" s="16"/>
      <c r="EO788" s="16"/>
      <c r="EP788" s="16"/>
      <c r="EQ788" s="16"/>
      <c r="ER788" s="16"/>
      <c r="ES788" s="16"/>
      <c r="ET788" s="16"/>
      <c r="EU788" s="16"/>
    </row>
    <row r="789" customFormat="false" ht="12.75" hidden="false" customHeight="false" outlineLevel="0" collapsed="false">
      <c r="A789" s="95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/>
      <c r="CF789" s="16"/>
      <c r="CG789" s="16"/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CU789" s="16"/>
      <c r="CV789" s="16"/>
      <c r="CW789" s="16"/>
      <c r="CX789" s="16"/>
      <c r="CY789" s="16"/>
      <c r="CZ789" s="16"/>
      <c r="DA789" s="16"/>
      <c r="DB789" s="16"/>
      <c r="DC789" s="16"/>
      <c r="DD789" s="16"/>
      <c r="DE789" s="16"/>
      <c r="DF789" s="16"/>
      <c r="DG789" s="16"/>
      <c r="DH789" s="16"/>
      <c r="DI789" s="16"/>
      <c r="DJ789" s="16"/>
      <c r="DK789" s="16"/>
      <c r="DL789" s="16"/>
      <c r="DM789" s="16"/>
      <c r="DN789" s="16"/>
      <c r="DO789" s="16"/>
      <c r="DP789" s="16"/>
      <c r="DQ789" s="16"/>
      <c r="DR789" s="16"/>
      <c r="DS789" s="16"/>
      <c r="DT789" s="16"/>
      <c r="DU789" s="16"/>
      <c r="DV789" s="16"/>
      <c r="DW789" s="16"/>
      <c r="DX789" s="16"/>
      <c r="DY789" s="16"/>
      <c r="DZ789" s="16"/>
      <c r="EA789" s="16"/>
      <c r="EB789" s="16"/>
      <c r="EC789" s="16"/>
      <c r="ED789" s="16"/>
      <c r="EE789" s="16"/>
      <c r="EF789" s="16"/>
      <c r="EG789" s="16"/>
      <c r="EH789" s="16"/>
      <c r="EI789" s="16"/>
      <c r="EJ789" s="16"/>
      <c r="EK789" s="16"/>
      <c r="EL789" s="16"/>
      <c r="EM789" s="16"/>
      <c r="EN789" s="16"/>
      <c r="EO789" s="16"/>
      <c r="EP789" s="16"/>
      <c r="EQ789" s="16"/>
      <c r="ER789" s="16"/>
      <c r="ES789" s="16"/>
      <c r="ET789" s="16"/>
      <c r="EU789" s="16"/>
    </row>
    <row r="790" customFormat="false" ht="12.75" hidden="false" customHeight="false" outlineLevel="0" collapsed="false">
      <c r="A790" s="95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/>
      <c r="CF790" s="16"/>
      <c r="CG790" s="16"/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CU790" s="16"/>
      <c r="CV790" s="16"/>
      <c r="CW790" s="16"/>
      <c r="CX790" s="16"/>
      <c r="CY790" s="16"/>
      <c r="CZ790" s="16"/>
      <c r="DA790" s="16"/>
      <c r="DB790" s="16"/>
      <c r="DC790" s="16"/>
      <c r="DD790" s="16"/>
      <c r="DE790" s="16"/>
      <c r="DF790" s="16"/>
      <c r="DG790" s="16"/>
      <c r="DH790" s="16"/>
      <c r="DI790" s="16"/>
      <c r="DJ790" s="16"/>
      <c r="DK790" s="16"/>
      <c r="DL790" s="16"/>
      <c r="DM790" s="16"/>
      <c r="DN790" s="16"/>
      <c r="DO790" s="16"/>
      <c r="DP790" s="16"/>
      <c r="DQ790" s="16"/>
      <c r="DR790" s="16"/>
      <c r="DS790" s="16"/>
      <c r="DT790" s="16"/>
      <c r="DU790" s="16"/>
      <c r="DV790" s="16"/>
      <c r="DW790" s="16"/>
      <c r="DX790" s="16"/>
      <c r="DY790" s="16"/>
      <c r="DZ790" s="16"/>
      <c r="EA790" s="16"/>
      <c r="EB790" s="16"/>
      <c r="EC790" s="16"/>
      <c r="ED790" s="16"/>
      <c r="EE790" s="16"/>
      <c r="EF790" s="16"/>
      <c r="EG790" s="16"/>
      <c r="EH790" s="16"/>
      <c r="EI790" s="16"/>
      <c r="EJ790" s="16"/>
      <c r="EK790" s="16"/>
      <c r="EL790" s="16"/>
      <c r="EM790" s="16"/>
      <c r="EN790" s="16"/>
      <c r="EO790" s="16"/>
      <c r="EP790" s="16"/>
      <c r="EQ790" s="16"/>
      <c r="ER790" s="16"/>
      <c r="ES790" s="16"/>
      <c r="ET790" s="16"/>
      <c r="EU790" s="16"/>
    </row>
    <row r="791" customFormat="false" ht="12.75" hidden="false" customHeight="false" outlineLevel="0" collapsed="false">
      <c r="A791" s="95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/>
      <c r="CF791" s="16"/>
      <c r="CG791" s="16"/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CU791" s="16"/>
      <c r="CV791" s="16"/>
      <c r="CW791" s="16"/>
      <c r="CX791" s="16"/>
      <c r="CY791" s="16"/>
      <c r="CZ791" s="16"/>
      <c r="DA791" s="16"/>
      <c r="DB791" s="16"/>
      <c r="DC791" s="16"/>
      <c r="DD791" s="16"/>
      <c r="DE791" s="16"/>
      <c r="DF791" s="16"/>
      <c r="DG791" s="16"/>
      <c r="DH791" s="16"/>
      <c r="DI791" s="16"/>
      <c r="DJ791" s="16"/>
      <c r="DK791" s="16"/>
      <c r="DL791" s="16"/>
      <c r="DM791" s="16"/>
      <c r="DN791" s="16"/>
      <c r="DO791" s="16"/>
      <c r="DP791" s="16"/>
      <c r="DQ791" s="16"/>
      <c r="DR791" s="16"/>
      <c r="DS791" s="16"/>
      <c r="DT791" s="16"/>
      <c r="DU791" s="16"/>
      <c r="DV791" s="16"/>
      <c r="DW791" s="16"/>
      <c r="DX791" s="16"/>
      <c r="DY791" s="16"/>
      <c r="DZ791" s="16"/>
      <c r="EA791" s="16"/>
      <c r="EB791" s="16"/>
      <c r="EC791" s="16"/>
      <c r="ED791" s="16"/>
      <c r="EE791" s="16"/>
      <c r="EF791" s="16"/>
      <c r="EG791" s="16"/>
      <c r="EH791" s="16"/>
      <c r="EI791" s="16"/>
      <c r="EJ791" s="16"/>
      <c r="EK791" s="16"/>
      <c r="EL791" s="16"/>
      <c r="EM791" s="16"/>
      <c r="EN791" s="16"/>
      <c r="EO791" s="16"/>
      <c r="EP791" s="16"/>
      <c r="EQ791" s="16"/>
      <c r="ER791" s="16"/>
      <c r="ES791" s="16"/>
      <c r="ET791" s="16"/>
      <c r="EU791" s="16"/>
    </row>
    <row r="792" customFormat="false" ht="12.75" hidden="false" customHeight="false" outlineLevel="0" collapsed="false">
      <c r="A792" s="95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/>
      <c r="CF792" s="16"/>
      <c r="CG792" s="16"/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CU792" s="16"/>
      <c r="CV792" s="16"/>
      <c r="CW792" s="16"/>
      <c r="CX792" s="16"/>
      <c r="CY792" s="16"/>
      <c r="CZ792" s="16"/>
      <c r="DA792" s="16"/>
      <c r="DB792" s="16"/>
      <c r="DC792" s="16"/>
      <c r="DD792" s="16"/>
      <c r="DE792" s="16"/>
      <c r="DF792" s="16"/>
      <c r="DG792" s="16"/>
      <c r="DH792" s="16"/>
      <c r="DI792" s="16"/>
      <c r="DJ792" s="16"/>
      <c r="DK792" s="16"/>
      <c r="DL792" s="16"/>
      <c r="DM792" s="16"/>
      <c r="DN792" s="16"/>
      <c r="DO792" s="16"/>
      <c r="DP792" s="16"/>
      <c r="DQ792" s="16"/>
      <c r="DR792" s="16"/>
      <c r="DS792" s="16"/>
      <c r="DT792" s="16"/>
      <c r="DU792" s="16"/>
      <c r="DV792" s="16"/>
      <c r="DW792" s="16"/>
      <c r="DX792" s="16"/>
      <c r="DY792" s="16"/>
      <c r="DZ792" s="16"/>
      <c r="EA792" s="16"/>
      <c r="EB792" s="16"/>
      <c r="EC792" s="16"/>
      <c r="ED792" s="16"/>
      <c r="EE792" s="16"/>
      <c r="EF792" s="16"/>
      <c r="EG792" s="16"/>
      <c r="EH792" s="16"/>
      <c r="EI792" s="16"/>
      <c r="EJ792" s="16"/>
      <c r="EK792" s="16"/>
      <c r="EL792" s="16"/>
      <c r="EM792" s="16"/>
      <c r="EN792" s="16"/>
      <c r="EO792" s="16"/>
      <c r="EP792" s="16"/>
      <c r="EQ792" s="16"/>
      <c r="ER792" s="16"/>
      <c r="ES792" s="16"/>
      <c r="ET792" s="16"/>
      <c r="EU792" s="16"/>
    </row>
    <row r="793" customFormat="false" ht="12.75" hidden="false" customHeight="false" outlineLevel="0" collapsed="false">
      <c r="A793" s="95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/>
      <c r="CF793" s="16"/>
      <c r="CG793" s="16"/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CU793" s="16"/>
      <c r="CV793" s="16"/>
      <c r="CW793" s="16"/>
      <c r="CX793" s="16"/>
      <c r="CY793" s="16"/>
      <c r="CZ793" s="16"/>
      <c r="DA793" s="16"/>
      <c r="DB793" s="16"/>
      <c r="DC793" s="16"/>
      <c r="DD793" s="16"/>
      <c r="DE793" s="16"/>
      <c r="DF793" s="16"/>
      <c r="DG793" s="16"/>
      <c r="DH793" s="16"/>
      <c r="DI793" s="16"/>
      <c r="DJ793" s="16"/>
      <c r="DK793" s="16"/>
      <c r="DL793" s="16"/>
      <c r="DM793" s="16"/>
      <c r="DN793" s="16"/>
      <c r="DO793" s="16"/>
      <c r="DP793" s="16"/>
      <c r="DQ793" s="16"/>
      <c r="DR793" s="16"/>
      <c r="DS793" s="16"/>
      <c r="DT793" s="16"/>
      <c r="DU793" s="16"/>
      <c r="DV793" s="16"/>
      <c r="DW793" s="16"/>
      <c r="DX793" s="16"/>
      <c r="DY793" s="16"/>
      <c r="DZ793" s="16"/>
      <c r="EA793" s="16"/>
      <c r="EB793" s="16"/>
      <c r="EC793" s="16"/>
      <c r="ED793" s="16"/>
      <c r="EE793" s="16"/>
      <c r="EF793" s="16"/>
      <c r="EG793" s="16"/>
      <c r="EH793" s="16"/>
      <c r="EI793" s="16"/>
      <c r="EJ793" s="16"/>
      <c r="EK793" s="16"/>
      <c r="EL793" s="16"/>
      <c r="EM793" s="16"/>
      <c r="EN793" s="16"/>
      <c r="EO793" s="16"/>
      <c r="EP793" s="16"/>
      <c r="EQ793" s="16"/>
      <c r="ER793" s="16"/>
      <c r="ES793" s="16"/>
      <c r="ET793" s="16"/>
      <c r="EU793" s="16"/>
    </row>
    <row r="794" customFormat="false" ht="12.75" hidden="false" customHeight="false" outlineLevel="0" collapsed="false">
      <c r="A794" s="95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/>
      <c r="CF794" s="16"/>
      <c r="CG794" s="16"/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CU794" s="16"/>
      <c r="CV794" s="16"/>
      <c r="CW794" s="16"/>
      <c r="CX794" s="16"/>
      <c r="CY794" s="16"/>
      <c r="CZ794" s="16"/>
      <c r="DA794" s="16"/>
      <c r="DB794" s="16"/>
      <c r="DC794" s="16"/>
      <c r="DD794" s="16"/>
      <c r="DE794" s="16"/>
      <c r="DF794" s="16"/>
      <c r="DG794" s="16"/>
      <c r="DH794" s="16"/>
      <c r="DI794" s="16"/>
      <c r="DJ794" s="16"/>
      <c r="DK794" s="16"/>
      <c r="DL794" s="16"/>
      <c r="DM794" s="16"/>
      <c r="DN794" s="16"/>
      <c r="DO794" s="16"/>
      <c r="DP794" s="16"/>
      <c r="DQ794" s="16"/>
      <c r="DR794" s="16"/>
      <c r="DS794" s="16"/>
      <c r="DT794" s="16"/>
      <c r="DU794" s="16"/>
      <c r="DV794" s="16"/>
      <c r="DW794" s="16"/>
      <c r="DX794" s="16"/>
      <c r="DY794" s="16"/>
      <c r="DZ794" s="16"/>
      <c r="EA794" s="16"/>
      <c r="EB794" s="16"/>
      <c r="EC794" s="16"/>
      <c r="ED794" s="16"/>
      <c r="EE794" s="16"/>
      <c r="EF794" s="16"/>
      <c r="EG794" s="16"/>
      <c r="EH794" s="16"/>
      <c r="EI794" s="16"/>
      <c r="EJ794" s="16"/>
      <c r="EK794" s="16"/>
      <c r="EL794" s="16"/>
      <c r="EM794" s="16"/>
      <c r="EN794" s="16"/>
      <c r="EO794" s="16"/>
      <c r="EP794" s="16"/>
      <c r="EQ794" s="16"/>
      <c r="ER794" s="16"/>
      <c r="ES794" s="16"/>
      <c r="ET794" s="16"/>
      <c r="EU794" s="16"/>
    </row>
    <row r="795" customFormat="false" ht="12.75" hidden="false" customHeight="false" outlineLevel="0" collapsed="false">
      <c r="A795" s="95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/>
      <c r="CF795" s="16"/>
      <c r="CG795" s="16"/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CU795" s="16"/>
      <c r="CV795" s="16"/>
      <c r="CW795" s="16"/>
      <c r="CX795" s="16"/>
      <c r="CY795" s="16"/>
      <c r="CZ795" s="16"/>
      <c r="DA795" s="16"/>
      <c r="DB795" s="16"/>
      <c r="DC795" s="16"/>
      <c r="DD795" s="16"/>
      <c r="DE795" s="16"/>
      <c r="DF795" s="16"/>
      <c r="DG795" s="16"/>
      <c r="DH795" s="16"/>
      <c r="DI795" s="16"/>
      <c r="DJ795" s="16"/>
      <c r="DK795" s="16"/>
      <c r="DL795" s="16"/>
      <c r="DM795" s="16"/>
      <c r="DN795" s="16"/>
      <c r="DO795" s="16"/>
      <c r="DP795" s="16"/>
      <c r="DQ795" s="16"/>
      <c r="DR795" s="16"/>
      <c r="DS795" s="16"/>
      <c r="DT795" s="16"/>
      <c r="DU795" s="16"/>
      <c r="DV795" s="16"/>
      <c r="DW795" s="16"/>
      <c r="DX795" s="16"/>
      <c r="DY795" s="16"/>
      <c r="DZ795" s="16"/>
      <c r="EA795" s="16"/>
      <c r="EB795" s="16"/>
      <c r="EC795" s="16"/>
      <c r="ED795" s="16"/>
      <c r="EE795" s="16"/>
      <c r="EF795" s="16"/>
      <c r="EG795" s="16"/>
      <c r="EH795" s="16"/>
      <c r="EI795" s="16"/>
      <c r="EJ795" s="16"/>
      <c r="EK795" s="16"/>
      <c r="EL795" s="16"/>
      <c r="EM795" s="16"/>
      <c r="EN795" s="16"/>
      <c r="EO795" s="16"/>
      <c r="EP795" s="16"/>
      <c r="EQ795" s="16"/>
      <c r="ER795" s="16"/>
      <c r="ES795" s="16"/>
      <c r="ET795" s="16"/>
      <c r="EU795" s="16"/>
    </row>
    <row r="796" customFormat="false" ht="12.75" hidden="false" customHeight="false" outlineLevel="0" collapsed="false">
      <c r="A796" s="95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/>
      <c r="CF796" s="16"/>
      <c r="CG796" s="16"/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CU796" s="16"/>
      <c r="CV796" s="16"/>
      <c r="CW796" s="16"/>
      <c r="CX796" s="16"/>
      <c r="CY796" s="16"/>
      <c r="CZ796" s="16"/>
      <c r="DA796" s="16"/>
      <c r="DB796" s="16"/>
      <c r="DC796" s="16"/>
      <c r="DD796" s="16"/>
      <c r="DE796" s="16"/>
      <c r="DF796" s="16"/>
      <c r="DG796" s="16"/>
      <c r="DH796" s="16"/>
      <c r="DI796" s="16"/>
      <c r="DJ796" s="16"/>
      <c r="DK796" s="16"/>
      <c r="DL796" s="16"/>
      <c r="DM796" s="16"/>
      <c r="DN796" s="16"/>
      <c r="DO796" s="16"/>
      <c r="DP796" s="16"/>
      <c r="DQ796" s="16"/>
      <c r="DR796" s="16"/>
      <c r="DS796" s="16"/>
      <c r="DT796" s="16"/>
      <c r="DU796" s="16"/>
      <c r="DV796" s="16"/>
      <c r="DW796" s="16"/>
      <c r="DX796" s="16"/>
      <c r="DY796" s="16"/>
      <c r="DZ796" s="16"/>
      <c r="EA796" s="16"/>
      <c r="EB796" s="16"/>
      <c r="EC796" s="16"/>
      <c r="ED796" s="16"/>
      <c r="EE796" s="16"/>
      <c r="EF796" s="16"/>
      <c r="EG796" s="16"/>
      <c r="EH796" s="16"/>
      <c r="EI796" s="16"/>
      <c r="EJ796" s="16"/>
      <c r="EK796" s="16"/>
      <c r="EL796" s="16"/>
      <c r="EM796" s="16"/>
      <c r="EN796" s="16"/>
      <c r="EO796" s="16"/>
      <c r="EP796" s="16"/>
      <c r="EQ796" s="16"/>
      <c r="ER796" s="16"/>
      <c r="ES796" s="16"/>
      <c r="ET796" s="16"/>
      <c r="EU796" s="16"/>
    </row>
    <row r="797" customFormat="false" ht="12.75" hidden="false" customHeight="false" outlineLevel="0" collapsed="false">
      <c r="A797" s="95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/>
      <c r="CF797" s="16"/>
      <c r="CG797" s="16"/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CU797" s="16"/>
      <c r="CV797" s="16"/>
      <c r="CW797" s="16"/>
      <c r="CX797" s="16"/>
      <c r="CY797" s="16"/>
      <c r="CZ797" s="16"/>
      <c r="DA797" s="16"/>
      <c r="DB797" s="16"/>
      <c r="DC797" s="16"/>
      <c r="DD797" s="16"/>
      <c r="DE797" s="16"/>
      <c r="DF797" s="16"/>
      <c r="DG797" s="16"/>
      <c r="DH797" s="16"/>
      <c r="DI797" s="16"/>
      <c r="DJ797" s="16"/>
      <c r="DK797" s="16"/>
      <c r="DL797" s="16"/>
      <c r="DM797" s="16"/>
      <c r="DN797" s="16"/>
      <c r="DO797" s="16"/>
      <c r="DP797" s="16"/>
      <c r="DQ797" s="16"/>
      <c r="DR797" s="16"/>
      <c r="DS797" s="16"/>
      <c r="DT797" s="16"/>
      <c r="DU797" s="16"/>
      <c r="DV797" s="16"/>
      <c r="DW797" s="16"/>
      <c r="DX797" s="16"/>
      <c r="DY797" s="16"/>
      <c r="DZ797" s="16"/>
      <c r="EA797" s="16"/>
      <c r="EB797" s="16"/>
      <c r="EC797" s="16"/>
      <c r="ED797" s="16"/>
      <c r="EE797" s="16"/>
      <c r="EF797" s="16"/>
      <c r="EG797" s="16"/>
      <c r="EH797" s="16"/>
      <c r="EI797" s="16"/>
      <c r="EJ797" s="16"/>
      <c r="EK797" s="16"/>
      <c r="EL797" s="16"/>
      <c r="EM797" s="16"/>
      <c r="EN797" s="16"/>
      <c r="EO797" s="16"/>
      <c r="EP797" s="16"/>
      <c r="EQ797" s="16"/>
      <c r="ER797" s="16"/>
      <c r="ES797" s="16"/>
      <c r="ET797" s="16"/>
      <c r="EU797" s="16"/>
    </row>
    <row r="798" customFormat="false" ht="12.75" hidden="false" customHeight="false" outlineLevel="0" collapsed="false">
      <c r="A798" s="95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/>
      <c r="CF798" s="16"/>
      <c r="CG798" s="16"/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CU798" s="16"/>
      <c r="CV798" s="16"/>
      <c r="CW798" s="16"/>
      <c r="CX798" s="16"/>
      <c r="CY798" s="16"/>
      <c r="CZ798" s="16"/>
      <c r="DA798" s="16"/>
      <c r="DB798" s="16"/>
      <c r="DC798" s="16"/>
      <c r="DD798" s="16"/>
      <c r="DE798" s="16"/>
      <c r="DF798" s="16"/>
      <c r="DG798" s="16"/>
      <c r="DH798" s="16"/>
      <c r="DI798" s="16"/>
      <c r="DJ798" s="16"/>
      <c r="DK798" s="16"/>
      <c r="DL798" s="16"/>
      <c r="DM798" s="16"/>
      <c r="DN798" s="16"/>
      <c r="DO798" s="16"/>
      <c r="DP798" s="16"/>
      <c r="DQ798" s="16"/>
      <c r="DR798" s="16"/>
      <c r="DS798" s="16"/>
      <c r="DT798" s="16"/>
      <c r="DU798" s="16"/>
      <c r="DV798" s="16"/>
      <c r="DW798" s="16"/>
      <c r="DX798" s="16"/>
      <c r="DY798" s="16"/>
      <c r="DZ798" s="16"/>
      <c r="EA798" s="16"/>
      <c r="EB798" s="16"/>
      <c r="EC798" s="16"/>
      <c r="ED798" s="16"/>
      <c r="EE798" s="16"/>
      <c r="EF798" s="16"/>
      <c r="EG798" s="16"/>
      <c r="EH798" s="16"/>
      <c r="EI798" s="16"/>
      <c r="EJ798" s="16"/>
      <c r="EK798" s="16"/>
      <c r="EL798" s="16"/>
      <c r="EM798" s="16"/>
      <c r="EN798" s="16"/>
      <c r="EO798" s="16"/>
      <c r="EP798" s="16"/>
      <c r="EQ798" s="16"/>
      <c r="ER798" s="16"/>
      <c r="ES798" s="16"/>
      <c r="ET798" s="16"/>
      <c r="EU798" s="16"/>
    </row>
    <row r="799" customFormat="false" ht="12.75" hidden="false" customHeight="false" outlineLevel="0" collapsed="false">
      <c r="A799" s="95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/>
      <c r="CF799" s="16"/>
      <c r="CG799" s="16"/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CU799" s="16"/>
      <c r="CV799" s="16"/>
      <c r="CW799" s="16"/>
      <c r="CX799" s="16"/>
      <c r="CY799" s="16"/>
      <c r="CZ799" s="16"/>
      <c r="DA799" s="16"/>
      <c r="DB799" s="16"/>
      <c r="DC799" s="16"/>
      <c r="DD799" s="16"/>
      <c r="DE799" s="16"/>
      <c r="DF799" s="16"/>
      <c r="DG799" s="16"/>
      <c r="DH799" s="16"/>
      <c r="DI799" s="16"/>
      <c r="DJ799" s="16"/>
      <c r="DK799" s="16"/>
      <c r="DL799" s="16"/>
      <c r="DM799" s="16"/>
      <c r="DN799" s="16"/>
      <c r="DO799" s="16"/>
      <c r="DP799" s="16"/>
      <c r="DQ799" s="16"/>
      <c r="DR799" s="16"/>
      <c r="DS799" s="16"/>
      <c r="DT799" s="16"/>
      <c r="DU799" s="16"/>
      <c r="DV799" s="16"/>
      <c r="DW799" s="16"/>
      <c r="DX799" s="16"/>
      <c r="DY799" s="16"/>
      <c r="DZ799" s="16"/>
      <c r="EA799" s="16"/>
      <c r="EB799" s="16"/>
      <c r="EC799" s="16"/>
      <c r="ED799" s="16"/>
      <c r="EE799" s="16"/>
      <c r="EF799" s="16"/>
      <c r="EG799" s="16"/>
      <c r="EH799" s="16"/>
      <c r="EI799" s="16"/>
      <c r="EJ799" s="16"/>
      <c r="EK799" s="16"/>
      <c r="EL799" s="16"/>
      <c r="EM799" s="16"/>
      <c r="EN799" s="16"/>
      <c r="EO799" s="16"/>
      <c r="EP799" s="16"/>
      <c r="EQ799" s="16"/>
      <c r="ER799" s="16"/>
      <c r="ES799" s="16"/>
      <c r="ET799" s="16"/>
      <c r="EU799" s="16"/>
    </row>
    <row r="800" customFormat="false" ht="12.75" hidden="false" customHeight="false" outlineLevel="0" collapsed="false">
      <c r="A800" s="95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/>
      <c r="CF800" s="16"/>
      <c r="CG800" s="16"/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CU800" s="16"/>
      <c r="CV800" s="16"/>
      <c r="CW800" s="16"/>
      <c r="CX800" s="16"/>
      <c r="CY800" s="16"/>
      <c r="CZ800" s="16"/>
      <c r="DA800" s="16"/>
      <c r="DB800" s="16"/>
      <c r="DC800" s="16"/>
      <c r="DD800" s="16"/>
      <c r="DE800" s="16"/>
      <c r="DF800" s="16"/>
      <c r="DG800" s="16"/>
      <c r="DH800" s="16"/>
      <c r="DI800" s="16"/>
      <c r="DJ800" s="16"/>
      <c r="DK800" s="16"/>
      <c r="DL800" s="16"/>
      <c r="DM800" s="16"/>
      <c r="DN800" s="16"/>
      <c r="DO800" s="16"/>
      <c r="DP800" s="16"/>
      <c r="DQ800" s="16"/>
      <c r="DR800" s="16"/>
      <c r="DS800" s="16"/>
      <c r="DT800" s="16"/>
      <c r="DU800" s="16"/>
      <c r="DV800" s="16"/>
      <c r="DW800" s="16"/>
      <c r="DX800" s="16"/>
      <c r="DY800" s="16"/>
      <c r="DZ800" s="16"/>
      <c r="EA800" s="16"/>
      <c r="EB800" s="16"/>
      <c r="EC800" s="16"/>
      <c r="ED800" s="16"/>
      <c r="EE800" s="16"/>
      <c r="EF800" s="16"/>
      <c r="EG800" s="16"/>
      <c r="EH800" s="16"/>
      <c r="EI800" s="16"/>
      <c r="EJ800" s="16"/>
      <c r="EK800" s="16"/>
      <c r="EL800" s="16"/>
      <c r="EM800" s="16"/>
      <c r="EN800" s="16"/>
      <c r="EO800" s="16"/>
      <c r="EP800" s="16"/>
      <c r="EQ800" s="16"/>
      <c r="ER800" s="16"/>
      <c r="ES800" s="16"/>
      <c r="ET800" s="16"/>
      <c r="EU800" s="16"/>
    </row>
    <row r="801" customFormat="false" ht="12.75" hidden="false" customHeight="false" outlineLevel="0" collapsed="false">
      <c r="A801" s="95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/>
      <c r="CF801" s="16"/>
      <c r="CG801" s="16"/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CU801" s="16"/>
      <c r="CV801" s="16"/>
      <c r="CW801" s="16"/>
      <c r="CX801" s="16"/>
      <c r="CY801" s="16"/>
      <c r="CZ801" s="16"/>
      <c r="DA801" s="16"/>
      <c r="DB801" s="16"/>
      <c r="DC801" s="16"/>
      <c r="DD801" s="16"/>
      <c r="DE801" s="16"/>
      <c r="DF801" s="16"/>
      <c r="DG801" s="16"/>
      <c r="DH801" s="16"/>
      <c r="DI801" s="16"/>
      <c r="DJ801" s="16"/>
      <c r="DK801" s="16"/>
      <c r="DL801" s="16"/>
      <c r="DM801" s="16"/>
      <c r="DN801" s="16"/>
      <c r="DO801" s="16"/>
      <c r="DP801" s="16"/>
      <c r="DQ801" s="16"/>
      <c r="DR801" s="16"/>
      <c r="DS801" s="16"/>
      <c r="DT801" s="16"/>
      <c r="DU801" s="16"/>
      <c r="DV801" s="16"/>
      <c r="DW801" s="16"/>
      <c r="DX801" s="16"/>
      <c r="DY801" s="16"/>
      <c r="DZ801" s="16"/>
      <c r="EA801" s="16"/>
      <c r="EB801" s="16"/>
      <c r="EC801" s="16"/>
      <c r="ED801" s="16"/>
      <c r="EE801" s="16"/>
      <c r="EF801" s="16"/>
      <c r="EG801" s="16"/>
      <c r="EH801" s="16"/>
      <c r="EI801" s="16"/>
      <c r="EJ801" s="16"/>
      <c r="EK801" s="16"/>
      <c r="EL801" s="16"/>
      <c r="EM801" s="16"/>
      <c r="EN801" s="16"/>
      <c r="EO801" s="16"/>
      <c r="EP801" s="16"/>
      <c r="EQ801" s="16"/>
      <c r="ER801" s="16"/>
      <c r="ES801" s="16"/>
      <c r="ET801" s="16"/>
      <c r="EU801" s="16"/>
    </row>
    <row r="802" customFormat="false" ht="12.75" hidden="false" customHeight="false" outlineLevel="0" collapsed="false">
      <c r="A802" s="95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/>
      <c r="CF802" s="16"/>
      <c r="CG802" s="16"/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CU802" s="16"/>
      <c r="CV802" s="16"/>
      <c r="CW802" s="16"/>
      <c r="CX802" s="16"/>
      <c r="CY802" s="16"/>
      <c r="CZ802" s="16"/>
      <c r="DA802" s="16"/>
      <c r="DB802" s="16"/>
      <c r="DC802" s="16"/>
      <c r="DD802" s="16"/>
      <c r="DE802" s="16"/>
      <c r="DF802" s="16"/>
      <c r="DG802" s="16"/>
      <c r="DH802" s="16"/>
      <c r="DI802" s="16"/>
      <c r="DJ802" s="16"/>
      <c r="DK802" s="16"/>
      <c r="DL802" s="16"/>
      <c r="DM802" s="16"/>
      <c r="DN802" s="16"/>
      <c r="DO802" s="16"/>
      <c r="DP802" s="16"/>
      <c r="DQ802" s="16"/>
      <c r="DR802" s="16"/>
      <c r="DS802" s="16"/>
      <c r="DT802" s="16"/>
      <c r="DU802" s="16"/>
      <c r="DV802" s="16"/>
      <c r="DW802" s="16"/>
      <c r="DX802" s="16"/>
      <c r="DY802" s="16"/>
      <c r="DZ802" s="16"/>
      <c r="EA802" s="16"/>
      <c r="EB802" s="16"/>
      <c r="EC802" s="16"/>
      <c r="ED802" s="16"/>
      <c r="EE802" s="16"/>
      <c r="EF802" s="16"/>
      <c r="EG802" s="16"/>
      <c r="EH802" s="16"/>
      <c r="EI802" s="16"/>
      <c r="EJ802" s="16"/>
      <c r="EK802" s="16"/>
      <c r="EL802" s="16"/>
      <c r="EM802" s="16"/>
      <c r="EN802" s="16"/>
      <c r="EO802" s="16"/>
      <c r="EP802" s="16"/>
      <c r="EQ802" s="16"/>
      <c r="ER802" s="16"/>
      <c r="ES802" s="16"/>
      <c r="ET802" s="16"/>
      <c r="EU802" s="16"/>
    </row>
    <row r="803" customFormat="false" ht="12.75" hidden="false" customHeight="false" outlineLevel="0" collapsed="false">
      <c r="A803" s="95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/>
      <c r="CF803" s="16"/>
      <c r="CG803" s="16"/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CU803" s="16"/>
      <c r="CV803" s="16"/>
      <c r="CW803" s="16"/>
      <c r="CX803" s="16"/>
      <c r="CY803" s="16"/>
      <c r="CZ803" s="16"/>
      <c r="DA803" s="16"/>
      <c r="DB803" s="16"/>
      <c r="DC803" s="16"/>
      <c r="DD803" s="16"/>
      <c r="DE803" s="16"/>
      <c r="DF803" s="16"/>
      <c r="DG803" s="16"/>
      <c r="DH803" s="16"/>
      <c r="DI803" s="16"/>
      <c r="DJ803" s="16"/>
      <c r="DK803" s="16"/>
      <c r="DL803" s="16"/>
      <c r="DM803" s="16"/>
      <c r="DN803" s="16"/>
      <c r="DO803" s="16"/>
      <c r="DP803" s="16"/>
      <c r="DQ803" s="16"/>
      <c r="DR803" s="16"/>
      <c r="DS803" s="16"/>
      <c r="DT803" s="16"/>
      <c r="DU803" s="16"/>
      <c r="DV803" s="16"/>
      <c r="DW803" s="16"/>
      <c r="DX803" s="16"/>
      <c r="DY803" s="16"/>
      <c r="DZ803" s="16"/>
      <c r="EA803" s="16"/>
      <c r="EB803" s="16"/>
      <c r="EC803" s="16"/>
      <c r="ED803" s="16"/>
      <c r="EE803" s="16"/>
      <c r="EF803" s="16"/>
      <c r="EG803" s="16"/>
      <c r="EH803" s="16"/>
      <c r="EI803" s="16"/>
      <c r="EJ803" s="16"/>
      <c r="EK803" s="16"/>
      <c r="EL803" s="16"/>
      <c r="EM803" s="16"/>
      <c r="EN803" s="16"/>
      <c r="EO803" s="16"/>
      <c r="EP803" s="16"/>
      <c r="EQ803" s="16"/>
      <c r="ER803" s="16"/>
      <c r="ES803" s="16"/>
      <c r="ET803" s="16"/>
      <c r="EU803" s="16"/>
    </row>
    <row r="804" customFormat="false" ht="12.75" hidden="false" customHeight="false" outlineLevel="0" collapsed="false">
      <c r="A804" s="95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/>
      <c r="CF804" s="16"/>
      <c r="CG804" s="16"/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CU804" s="16"/>
      <c r="CV804" s="16"/>
      <c r="CW804" s="16"/>
      <c r="CX804" s="16"/>
      <c r="CY804" s="16"/>
      <c r="CZ804" s="16"/>
      <c r="DA804" s="16"/>
      <c r="DB804" s="16"/>
      <c r="DC804" s="16"/>
      <c r="DD804" s="16"/>
      <c r="DE804" s="16"/>
      <c r="DF804" s="16"/>
      <c r="DG804" s="16"/>
      <c r="DH804" s="16"/>
      <c r="DI804" s="16"/>
      <c r="DJ804" s="16"/>
      <c r="DK804" s="16"/>
      <c r="DL804" s="16"/>
      <c r="DM804" s="16"/>
      <c r="DN804" s="16"/>
      <c r="DO804" s="16"/>
      <c r="DP804" s="16"/>
      <c r="DQ804" s="16"/>
      <c r="DR804" s="16"/>
      <c r="DS804" s="16"/>
      <c r="DT804" s="16"/>
      <c r="DU804" s="16"/>
      <c r="DV804" s="16"/>
      <c r="DW804" s="16"/>
      <c r="DX804" s="16"/>
      <c r="DY804" s="16"/>
      <c r="DZ804" s="16"/>
      <c r="EA804" s="16"/>
      <c r="EB804" s="16"/>
      <c r="EC804" s="16"/>
      <c r="ED804" s="16"/>
      <c r="EE804" s="16"/>
      <c r="EF804" s="16"/>
      <c r="EG804" s="16"/>
      <c r="EH804" s="16"/>
      <c r="EI804" s="16"/>
      <c r="EJ804" s="16"/>
      <c r="EK804" s="16"/>
      <c r="EL804" s="16"/>
      <c r="EM804" s="16"/>
      <c r="EN804" s="16"/>
      <c r="EO804" s="16"/>
      <c r="EP804" s="16"/>
      <c r="EQ804" s="16"/>
      <c r="ER804" s="16"/>
      <c r="ES804" s="16"/>
      <c r="ET804" s="16"/>
      <c r="EU804" s="16"/>
    </row>
    <row r="805" customFormat="false" ht="12.75" hidden="false" customHeight="false" outlineLevel="0" collapsed="false">
      <c r="A805" s="95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/>
      <c r="CF805" s="16"/>
      <c r="CG805" s="16"/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CU805" s="16"/>
      <c r="CV805" s="16"/>
      <c r="CW805" s="16"/>
      <c r="CX805" s="16"/>
      <c r="CY805" s="16"/>
      <c r="CZ805" s="16"/>
      <c r="DA805" s="16"/>
      <c r="DB805" s="16"/>
      <c r="DC805" s="16"/>
      <c r="DD805" s="16"/>
      <c r="DE805" s="16"/>
      <c r="DF805" s="16"/>
      <c r="DG805" s="16"/>
      <c r="DH805" s="16"/>
      <c r="DI805" s="16"/>
      <c r="DJ805" s="16"/>
      <c r="DK805" s="16"/>
      <c r="DL805" s="16"/>
      <c r="DM805" s="16"/>
      <c r="DN805" s="16"/>
      <c r="DO805" s="16"/>
      <c r="DP805" s="16"/>
      <c r="DQ805" s="16"/>
      <c r="DR805" s="16"/>
      <c r="DS805" s="16"/>
      <c r="DT805" s="16"/>
      <c r="DU805" s="16"/>
      <c r="DV805" s="16"/>
      <c r="DW805" s="16"/>
      <c r="DX805" s="16"/>
      <c r="DY805" s="16"/>
      <c r="DZ805" s="16"/>
      <c r="EA805" s="16"/>
      <c r="EB805" s="16"/>
      <c r="EC805" s="16"/>
      <c r="ED805" s="16"/>
      <c r="EE805" s="16"/>
      <c r="EF805" s="16"/>
      <c r="EG805" s="16"/>
      <c r="EH805" s="16"/>
      <c r="EI805" s="16"/>
      <c r="EJ805" s="16"/>
      <c r="EK805" s="16"/>
      <c r="EL805" s="16"/>
      <c r="EM805" s="16"/>
      <c r="EN805" s="16"/>
      <c r="EO805" s="16"/>
      <c r="EP805" s="16"/>
      <c r="EQ805" s="16"/>
      <c r="ER805" s="16"/>
      <c r="ES805" s="16"/>
      <c r="ET805" s="16"/>
      <c r="EU805" s="16"/>
    </row>
    <row r="806" customFormat="false" ht="12.75" hidden="false" customHeight="false" outlineLevel="0" collapsed="false">
      <c r="A806" s="95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/>
      <c r="CF806" s="16"/>
      <c r="CG806" s="16"/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CU806" s="16"/>
      <c r="CV806" s="16"/>
      <c r="CW806" s="16"/>
      <c r="CX806" s="16"/>
      <c r="CY806" s="16"/>
      <c r="CZ806" s="16"/>
      <c r="DA806" s="16"/>
      <c r="DB806" s="16"/>
      <c r="DC806" s="16"/>
      <c r="DD806" s="16"/>
      <c r="DE806" s="16"/>
      <c r="DF806" s="16"/>
      <c r="DG806" s="16"/>
      <c r="DH806" s="16"/>
      <c r="DI806" s="16"/>
      <c r="DJ806" s="16"/>
      <c r="DK806" s="16"/>
      <c r="DL806" s="16"/>
      <c r="DM806" s="16"/>
      <c r="DN806" s="16"/>
      <c r="DO806" s="16"/>
      <c r="DP806" s="16"/>
      <c r="DQ806" s="16"/>
      <c r="DR806" s="16"/>
      <c r="DS806" s="16"/>
      <c r="DT806" s="16"/>
      <c r="DU806" s="16"/>
      <c r="DV806" s="16"/>
      <c r="DW806" s="16"/>
      <c r="DX806" s="16"/>
      <c r="DY806" s="16"/>
      <c r="DZ806" s="16"/>
      <c r="EA806" s="16"/>
      <c r="EB806" s="16"/>
      <c r="EC806" s="16"/>
      <c r="ED806" s="16"/>
      <c r="EE806" s="16"/>
      <c r="EF806" s="16"/>
      <c r="EG806" s="16"/>
      <c r="EH806" s="16"/>
      <c r="EI806" s="16"/>
      <c r="EJ806" s="16"/>
      <c r="EK806" s="16"/>
      <c r="EL806" s="16"/>
      <c r="EM806" s="16"/>
      <c r="EN806" s="16"/>
      <c r="EO806" s="16"/>
      <c r="EP806" s="16"/>
      <c r="EQ806" s="16"/>
      <c r="ER806" s="16"/>
      <c r="ES806" s="16"/>
      <c r="ET806" s="16"/>
      <c r="EU806" s="16"/>
    </row>
    <row r="807" customFormat="false" ht="12.75" hidden="false" customHeight="false" outlineLevel="0" collapsed="false">
      <c r="A807" s="95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/>
      <c r="CF807" s="16"/>
      <c r="CG807" s="16"/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CU807" s="16"/>
      <c r="CV807" s="16"/>
      <c r="CW807" s="16"/>
      <c r="CX807" s="16"/>
      <c r="CY807" s="16"/>
      <c r="CZ807" s="16"/>
      <c r="DA807" s="16"/>
      <c r="DB807" s="16"/>
      <c r="DC807" s="16"/>
      <c r="DD807" s="16"/>
      <c r="DE807" s="16"/>
      <c r="DF807" s="16"/>
      <c r="DG807" s="16"/>
      <c r="DH807" s="16"/>
      <c r="DI807" s="16"/>
      <c r="DJ807" s="16"/>
      <c r="DK807" s="16"/>
      <c r="DL807" s="16"/>
      <c r="DM807" s="16"/>
      <c r="DN807" s="16"/>
      <c r="DO807" s="16"/>
      <c r="DP807" s="16"/>
      <c r="DQ807" s="16"/>
      <c r="DR807" s="16"/>
      <c r="DS807" s="16"/>
      <c r="DT807" s="16"/>
      <c r="DU807" s="16"/>
      <c r="DV807" s="16"/>
      <c r="DW807" s="16"/>
      <c r="DX807" s="16"/>
      <c r="DY807" s="16"/>
      <c r="DZ807" s="16"/>
      <c r="EA807" s="16"/>
      <c r="EB807" s="16"/>
      <c r="EC807" s="16"/>
      <c r="ED807" s="16"/>
      <c r="EE807" s="16"/>
      <c r="EF807" s="16"/>
      <c r="EG807" s="16"/>
      <c r="EH807" s="16"/>
      <c r="EI807" s="16"/>
      <c r="EJ807" s="16"/>
      <c r="EK807" s="16"/>
      <c r="EL807" s="16"/>
      <c r="EM807" s="16"/>
      <c r="EN807" s="16"/>
      <c r="EO807" s="16"/>
      <c r="EP807" s="16"/>
      <c r="EQ807" s="16"/>
      <c r="ER807" s="16"/>
      <c r="ES807" s="16"/>
      <c r="ET807" s="16"/>
      <c r="EU807" s="16"/>
    </row>
    <row r="808" customFormat="false" ht="12.75" hidden="false" customHeight="false" outlineLevel="0" collapsed="false">
      <c r="A808" s="95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/>
      <c r="CF808" s="16"/>
      <c r="CG808" s="16"/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CU808" s="16"/>
      <c r="CV808" s="16"/>
      <c r="CW808" s="16"/>
      <c r="CX808" s="16"/>
      <c r="CY808" s="16"/>
      <c r="CZ808" s="16"/>
      <c r="DA808" s="16"/>
      <c r="DB808" s="16"/>
      <c r="DC808" s="16"/>
      <c r="DD808" s="16"/>
      <c r="DE808" s="16"/>
      <c r="DF808" s="16"/>
      <c r="DG808" s="16"/>
      <c r="DH808" s="16"/>
      <c r="DI808" s="16"/>
      <c r="DJ808" s="16"/>
      <c r="DK808" s="16"/>
      <c r="DL808" s="16"/>
      <c r="DM808" s="16"/>
      <c r="DN808" s="16"/>
      <c r="DO808" s="16"/>
      <c r="DP808" s="16"/>
      <c r="DQ808" s="16"/>
      <c r="DR808" s="16"/>
      <c r="DS808" s="16"/>
      <c r="DT808" s="16"/>
      <c r="DU808" s="16"/>
      <c r="DV808" s="16"/>
      <c r="DW808" s="16"/>
      <c r="DX808" s="16"/>
      <c r="DY808" s="16"/>
      <c r="DZ808" s="16"/>
      <c r="EA808" s="16"/>
      <c r="EB808" s="16"/>
      <c r="EC808" s="16"/>
      <c r="ED808" s="16"/>
      <c r="EE808" s="16"/>
      <c r="EF808" s="16"/>
      <c r="EG808" s="16"/>
      <c r="EH808" s="16"/>
      <c r="EI808" s="16"/>
      <c r="EJ808" s="16"/>
      <c r="EK808" s="16"/>
      <c r="EL808" s="16"/>
      <c r="EM808" s="16"/>
      <c r="EN808" s="16"/>
      <c r="EO808" s="16"/>
      <c r="EP808" s="16"/>
      <c r="EQ808" s="16"/>
      <c r="ER808" s="16"/>
      <c r="ES808" s="16"/>
      <c r="ET808" s="16"/>
      <c r="EU808" s="16"/>
    </row>
    <row r="809" customFormat="false" ht="12.75" hidden="false" customHeight="false" outlineLevel="0" collapsed="false">
      <c r="A809" s="95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/>
      <c r="CF809" s="16"/>
      <c r="CG809" s="16"/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CU809" s="16"/>
      <c r="CV809" s="16"/>
      <c r="CW809" s="16"/>
      <c r="CX809" s="16"/>
      <c r="CY809" s="16"/>
      <c r="CZ809" s="16"/>
      <c r="DA809" s="16"/>
      <c r="DB809" s="16"/>
      <c r="DC809" s="16"/>
      <c r="DD809" s="16"/>
      <c r="DE809" s="16"/>
      <c r="DF809" s="16"/>
      <c r="DG809" s="16"/>
      <c r="DH809" s="16"/>
      <c r="DI809" s="16"/>
      <c r="DJ809" s="16"/>
      <c r="DK809" s="16"/>
      <c r="DL809" s="16"/>
      <c r="DM809" s="16"/>
      <c r="DN809" s="16"/>
      <c r="DO809" s="16"/>
      <c r="DP809" s="16"/>
      <c r="DQ809" s="16"/>
      <c r="DR809" s="16"/>
      <c r="DS809" s="16"/>
      <c r="DT809" s="16"/>
      <c r="DU809" s="16"/>
      <c r="DV809" s="16"/>
      <c r="DW809" s="16"/>
      <c r="DX809" s="16"/>
      <c r="DY809" s="16"/>
      <c r="DZ809" s="16"/>
      <c r="EA809" s="16"/>
      <c r="EB809" s="16"/>
      <c r="EC809" s="16"/>
      <c r="ED809" s="16"/>
      <c r="EE809" s="16"/>
      <c r="EF809" s="16"/>
      <c r="EG809" s="16"/>
      <c r="EH809" s="16"/>
      <c r="EI809" s="16"/>
      <c r="EJ809" s="16"/>
      <c r="EK809" s="16"/>
      <c r="EL809" s="16"/>
      <c r="EM809" s="16"/>
      <c r="EN809" s="16"/>
      <c r="EO809" s="16"/>
      <c r="EP809" s="16"/>
      <c r="EQ809" s="16"/>
      <c r="ER809" s="16"/>
      <c r="ES809" s="16"/>
      <c r="ET809" s="16"/>
      <c r="EU809" s="16"/>
    </row>
    <row r="810" customFormat="false" ht="12.75" hidden="false" customHeight="false" outlineLevel="0" collapsed="false">
      <c r="A810" s="95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/>
      <c r="CF810" s="16"/>
      <c r="CG810" s="16"/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CU810" s="16"/>
      <c r="CV810" s="16"/>
      <c r="CW810" s="16"/>
      <c r="CX810" s="16"/>
      <c r="CY810" s="16"/>
      <c r="CZ810" s="16"/>
      <c r="DA810" s="16"/>
      <c r="DB810" s="16"/>
      <c r="DC810" s="16"/>
      <c r="DD810" s="16"/>
      <c r="DE810" s="16"/>
      <c r="DF810" s="16"/>
      <c r="DG810" s="16"/>
      <c r="DH810" s="16"/>
      <c r="DI810" s="16"/>
      <c r="DJ810" s="16"/>
      <c r="DK810" s="16"/>
      <c r="DL810" s="16"/>
      <c r="DM810" s="16"/>
      <c r="DN810" s="16"/>
      <c r="DO810" s="16"/>
      <c r="DP810" s="16"/>
      <c r="DQ810" s="16"/>
      <c r="DR810" s="16"/>
      <c r="DS810" s="16"/>
      <c r="DT810" s="16"/>
      <c r="DU810" s="16"/>
      <c r="DV810" s="16"/>
      <c r="DW810" s="16"/>
      <c r="DX810" s="16"/>
      <c r="DY810" s="16"/>
      <c r="DZ810" s="16"/>
      <c r="EA810" s="16"/>
      <c r="EB810" s="16"/>
      <c r="EC810" s="16"/>
      <c r="ED810" s="16"/>
      <c r="EE810" s="16"/>
      <c r="EF810" s="16"/>
      <c r="EG810" s="16"/>
      <c r="EH810" s="16"/>
      <c r="EI810" s="16"/>
      <c r="EJ810" s="16"/>
      <c r="EK810" s="16"/>
      <c r="EL810" s="16"/>
      <c r="EM810" s="16"/>
      <c r="EN810" s="16"/>
      <c r="EO810" s="16"/>
      <c r="EP810" s="16"/>
      <c r="EQ810" s="16"/>
      <c r="ER810" s="16"/>
      <c r="ES810" s="16"/>
      <c r="ET810" s="16"/>
      <c r="EU810" s="16"/>
    </row>
    <row r="811" customFormat="false" ht="12.75" hidden="false" customHeight="false" outlineLevel="0" collapsed="false">
      <c r="A811" s="95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/>
      <c r="CF811" s="16"/>
      <c r="CG811" s="16"/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CU811" s="16"/>
      <c r="CV811" s="16"/>
      <c r="CW811" s="16"/>
      <c r="CX811" s="16"/>
      <c r="CY811" s="16"/>
      <c r="CZ811" s="16"/>
      <c r="DA811" s="16"/>
      <c r="DB811" s="16"/>
      <c r="DC811" s="16"/>
      <c r="DD811" s="16"/>
      <c r="DE811" s="16"/>
      <c r="DF811" s="16"/>
      <c r="DG811" s="16"/>
      <c r="DH811" s="16"/>
      <c r="DI811" s="16"/>
      <c r="DJ811" s="16"/>
      <c r="DK811" s="16"/>
      <c r="DL811" s="16"/>
      <c r="DM811" s="16"/>
      <c r="DN811" s="16"/>
      <c r="DO811" s="16"/>
      <c r="DP811" s="16"/>
      <c r="DQ811" s="16"/>
      <c r="DR811" s="16"/>
      <c r="DS811" s="16"/>
      <c r="DT811" s="16"/>
      <c r="DU811" s="16"/>
      <c r="DV811" s="16"/>
      <c r="DW811" s="16"/>
      <c r="DX811" s="16"/>
      <c r="DY811" s="16"/>
      <c r="DZ811" s="16"/>
      <c r="EA811" s="16"/>
      <c r="EB811" s="16"/>
      <c r="EC811" s="16"/>
      <c r="ED811" s="16"/>
      <c r="EE811" s="16"/>
      <c r="EF811" s="16"/>
      <c r="EG811" s="16"/>
      <c r="EH811" s="16"/>
      <c r="EI811" s="16"/>
      <c r="EJ811" s="16"/>
      <c r="EK811" s="16"/>
      <c r="EL811" s="16"/>
      <c r="EM811" s="16"/>
      <c r="EN811" s="16"/>
      <c r="EO811" s="16"/>
      <c r="EP811" s="16"/>
      <c r="EQ811" s="16"/>
      <c r="ER811" s="16"/>
      <c r="ES811" s="16"/>
      <c r="ET811" s="16"/>
      <c r="EU811" s="16"/>
    </row>
    <row r="812" customFormat="false" ht="12.75" hidden="false" customHeight="false" outlineLevel="0" collapsed="false">
      <c r="A812" s="95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/>
      <c r="CF812" s="16"/>
      <c r="CG812" s="16"/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CU812" s="16"/>
      <c r="CV812" s="16"/>
      <c r="CW812" s="16"/>
      <c r="CX812" s="16"/>
      <c r="CY812" s="16"/>
      <c r="CZ812" s="16"/>
      <c r="DA812" s="16"/>
      <c r="DB812" s="16"/>
      <c r="DC812" s="16"/>
      <c r="DD812" s="16"/>
      <c r="DE812" s="16"/>
      <c r="DF812" s="16"/>
      <c r="DG812" s="16"/>
      <c r="DH812" s="16"/>
      <c r="DI812" s="16"/>
      <c r="DJ812" s="16"/>
      <c r="DK812" s="16"/>
      <c r="DL812" s="16"/>
      <c r="DM812" s="16"/>
      <c r="DN812" s="16"/>
      <c r="DO812" s="16"/>
      <c r="DP812" s="16"/>
      <c r="DQ812" s="16"/>
      <c r="DR812" s="16"/>
      <c r="DS812" s="16"/>
      <c r="DT812" s="16"/>
      <c r="DU812" s="16"/>
      <c r="DV812" s="16"/>
      <c r="DW812" s="16"/>
      <c r="DX812" s="16"/>
      <c r="DY812" s="16"/>
      <c r="DZ812" s="16"/>
      <c r="EA812" s="16"/>
      <c r="EB812" s="16"/>
      <c r="EC812" s="16"/>
      <c r="ED812" s="16"/>
      <c r="EE812" s="16"/>
      <c r="EF812" s="16"/>
      <c r="EG812" s="16"/>
      <c r="EH812" s="16"/>
      <c r="EI812" s="16"/>
      <c r="EJ812" s="16"/>
      <c r="EK812" s="16"/>
      <c r="EL812" s="16"/>
      <c r="EM812" s="16"/>
      <c r="EN812" s="16"/>
      <c r="EO812" s="16"/>
      <c r="EP812" s="16"/>
      <c r="EQ812" s="16"/>
      <c r="ER812" s="16"/>
      <c r="ES812" s="16"/>
      <c r="ET812" s="16"/>
      <c r="EU812" s="16"/>
    </row>
    <row r="813" customFormat="false" ht="12.75" hidden="false" customHeight="false" outlineLevel="0" collapsed="false">
      <c r="A813" s="95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/>
      <c r="CF813" s="16"/>
      <c r="CG813" s="16"/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CU813" s="16"/>
      <c r="CV813" s="16"/>
      <c r="CW813" s="16"/>
      <c r="CX813" s="16"/>
      <c r="CY813" s="16"/>
      <c r="CZ813" s="16"/>
      <c r="DA813" s="16"/>
      <c r="DB813" s="16"/>
      <c r="DC813" s="16"/>
      <c r="DD813" s="16"/>
      <c r="DE813" s="16"/>
      <c r="DF813" s="16"/>
      <c r="DG813" s="16"/>
      <c r="DH813" s="16"/>
      <c r="DI813" s="16"/>
      <c r="DJ813" s="16"/>
      <c r="DK813" s="16"/>
      <c r="DL813" s="16"/>
      <c r="DM813" s="16"/>
      <c r="DN813" s="16"/>
      <c r="DO813" s="16"/>
      <c r="DP813" s="16"/>
      <c r="DQ813" s="16"/>
      <c r="DR813" s="16"/>
      <c r="DS813" s="16"/>
      <c r="DT813" s="16"/>
      <c r="DU813" s="16"/>
      <c r="DV813" s="16"/>
      <c r="DW813" s="16"/>
      <c r="DX813" s="16"/>
      <c r="DY813" s="16"/>
      <c r="DZ813" s="16"/>
      <c r="EA813" s="16"/>
      <c r="EB813" s="16"/>
      <c r="EC813" s="16"/>
      <c r="ED813" s="16"/>
      <c r="EE813" s="16"/>
      <c r="EF813" s="16"/>
      <c r="EG813" s="16"/>
      <c r="EH813" s="16"/>
      <c r="EI813" s="16"/>
      <c r="EJ813" s="16"/>
      <c r="EK813" s="16"/>
      <c r="EL813" s="16"/>
      <c r="EM813" s="16"/>
      <c r="EN813" s="16"/>
      <c r="EO813" s="16"/>
      <c r="EP813" s="16"/>
      <c r="EQ813" s="16"/>
      <c r="ER813" s="16"/>
      <c r="ES813" s="16"/>
      <c r="ET813" s="16"/>
      <c r="EU813" s="16"/>
    </row>
    <row r="814" customFormat="false" ht="12.75" hidden="false" customHeight="false" outlineLevel="0" collapsed="false">
      <c r="A814" s="95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/>
      <c r="CF814" s="16"/>
      <c r="CG814" s="16"/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CU814" s="16"/>
      <c r="CV814" s="16"/>
      <c r="CW814" s="16"/>
      <c r="CX814" s="16"/>
      <c r="CY814" s="16"/>
      <c r="CZ814" s="16"/>
      <c r="DA814" s="16"/>
      <c r="DB814" s="16"/>
      <c r="DC814" s="16"/>
      <c r="DD814" s="16"/>
      <c r="DE814" s="16"/>
      <c r="DF814" s="16"/>
      <c r="DG814" s="16"/>
      <c r="DH814" s="16"/>
      <c r="DI814" s="16"/>
      <c r="DJ814" s="16"/>
      <c r="DK814" s="16"/>
      <c r="DL814" s="16"/>
      <c r="DM814" s="16"/>
      <c r="DN814" s="16"/>
      <c r="DO814" s="16"/>
      <c r="DP814" s="16"/>
      <c r="DQ814" s="16"/>
      <c r="DR814" s="16"/>
      <c r="DS814" s="16"/>
      <c r="DT814" s="16"/>
      <c r="DU814" s="16"/>
      <c r="DV814" s="16"/>
      <c r="DW814" s="16"/>
      <c r="DX814" s="16"/>
      <c r="DY814" s="16"/>
      <c r="DZ814" s="16"/>
      <c r="EA814" s="16"/>
      <c r="EB814" s="16"/>
      <c r="EC814" s="16"/>
      <c r="ED814" s="16"/>
      <c r="EE814" s="16"/>
      <c r="EF814" s="16"/>
      <c r="EG814" s="16"/>
      <c r="EH814" s="16"/>
      <c r="EI814" s="16"/>
      <c r="EJ814" s="16"/>
      <c r="EK814" s="16"/>
      <c r="EL814" s="16"/>
      <c r="EM814" s="16"/>
      <c r="EN814" s="16"/>
      <c r="EO814" s="16"/>
      <c r="EP814" s="16"/>
      <c r="EQ814" s="16"/>
      <c r="ER814" s="16"/>
      <c r="ES814" s="16"/>
      <c r="ET814" s="16"/>
      <c r="EU814" s="16"/>
    </row>
    <row r="815" customFormat="false" ht="12.75" hidden="false" customHeight="false" outlineLevel="0" collapsed="false">
      <c r="A815" s="95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  <c r="EP815" s="16"/>
      <c r="EQ815" s="16"/>
      <c r="ER815" s="16"/>
      <c r="ES815" s="16"/>
      <c r="ET815" s="16"/>
      <c r="EU815" s="16"/>
    </row>
    <row r="816" customFormat="false" ht="12.75" hidden="false" customHeight="false" outlineLevel="0" collapsed="false">
      <c r="A816" s="95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  <c r="EP816" s="16"/>
      <c r="EQ816" s="16"/>
      <c r="ER816" s="16"/>
      <c r="ES816" s="16"/>
      <c r="ET816" s="16"/>
      <c r="EU816" s="16"/>
    </row>
    <row r="817" customFormat="false" ht="12.75" hidden="false" customHeight="false" outlineLevel="0" collapsed="false">
      <c r="A817" s="95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  <c r="EP817" s="16"/>
      <c r="EQ817" s="16"/>
      <c r="ER817" s="16"/>
      <c r="ES817" s="16"/>
      <c r="ET817" s="16"/>
      <c r="EU817" s="16"/>
    </row>
    <row r="818" customFormat="false" ht="12.75" hidden="false" customHeight="false" outlineLevel="0" collapsed="false">
      <c r="A818" s="95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  <c r="EP818" s="16"/>
      <c r="EQ818" s="16"/>
      <c r="ER818" s="16"/>
      <c r="ES818" s="16"/>
      <c r="ET818" s="16"/>
      <c r="EU818" s="16"/>
    </row>
    <row r="819" customFormat="false" ht="12.75" hidden="false" customHeight="false" outlineLevel="0" collapsed="false">
      <c r="A819" s="95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  <c r="EP819" s="16"/>
      <c r="EQ819" s="16"/>
      <c r="ER819" s="16"/>
      <c r="ES819" s="16"/>
      <c r="ET819" s="16"/>
      <c r="EU819" s="16"/>
    </row>
    <row r="820" customFormat="false" ht="12.75" hidden="false" customHeight="false" outlineLevel="0" collapsed="false">
      <c r="A820" s="95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  <c r="EP820" s="16"/>
      <c r="EQ820" s="16"/>
      <c r="ER820" s="16"/>
      <c r="ES820" s="16"/>
      <c r="ET820" s="16"/>
      <c r="EU820" s="16"/>
    </row>
    <row r="821" customFormat="false" ht="12.75" hidden="false" customHeight="false" outlineLevel="0" collapsed="false">
      <c r="A821" s="95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  <c r="EP821" s="16"/>
      <c r="EQ821" s="16"/>
      <c r="ER821" s="16"/>
      <c r="ES821" s="16"/>
      <c r="ET821" s="16"/>
      <c r="EU821" s="16"/>
    </row>
    <row r="822" customFormat="false" ht="12.75" hidden="false" customHeight="false" outlineLevel="0" collapsed="false">
      <c r="A822" s="95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  <c r="EP822" s="16"/>
      <c r="EQ822" s="16"/>
      <c r="ER822" s="16"/>
      <c r="ES822" s="16"/>
      <c r="ET822" s="16"/>
      <c r="EU822" s="16"/>
    </row>
    <row r="823" customFormat="false" ht="12.75" hidden="false" customHeight="false" outlineLevel="0" collapsed="false">
      <c r="A823" s="95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  <c r="EP823" s="16"/>
      <c r="EQ823" s="16"/>
      <c r="ER823" s="16"/>
      <c r="ES823" s="16"/>
      <c r="ET823" s="16"/>
      <c r="EU823" s="16"/>
    </row>
    <row r="824" customFormat="false" ht="12.75" hidden="false" customHeight="false" outlineLevel="0" collapsed="false">
      <c r="A824" s="95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  <c r="EP824" s="16"/>
      <c r="EQ824" s="16"/>
      <c r="ER824" s="16"/>
      <c r="ES824" s="16"/>
      <c r="ET824" s="16"/>
      <c r="EU824" s="16"/>
    </row>
    <row r="825" customFormat="false" ht="12.75" hidden="false" customHeight="false" outlineLevel="0" collapsed="false">
      <c r="A825" s="95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  <c r="EP825" s="16"/>
      <c r="EQ825" s="16"/>
      <c r="ER825" s="16"/>
      <c r="ES825" s="16"/>
      <c r="ET825" s="16"/>
      <c r="EU825" s="16"/>
    </row>
    <row r="826" customFormat="false" ht="12.75" hidden="false" customHeight="false" outlineLevel="0" collapsed="false">
      <c r="A826" s="95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  <c r="EP826" s="16"/>
      <c r="EQ826" s="16"/>
      <c r="ER826" s="16"/>
      <c r="ES826" s="16"/>
      <c r="ET826" s="16"/>
      <c r="EU826" s="16"/>
    </row>
    <row r="827" customFormat="false" ht="12.75" hidden="false" customHeight="false" outlineLevel="0" collapsed="false">
      <c r="A827" s="95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  <c r="EP827" s="16"/>
      <c r="EQ827" s="16"/>
      <c r="ER827" s="16"/>
      <c r="ES827" s="16"/>
      <c r="ET827" s="16"/>
      <c r="EU827" s="16"/>
    </row>
    <row r="828" customFormat="false" ht="12.75" hidden="false" customHeight="false" outlineLevel="0" collapsed="false">
      <c r="A828" s="95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/>
      <c r="CF828" s="16"/>
      <c r="CG828" s="16"/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CU828" s="16"/>
      <c r="CV828" s="16"/>
      <c r="CW828" s="16"/>
      <c r="CX828" s="16"/>
      <c r="CY828" s="16"/>
      <c r="CZ828" s="16"/>
      <c r="DA828" s="16"/>
      <c r="DB828" s="16"/>
      <c r="DC828" s="16"/>
      <c r="DD828" s="16"/>
      <c r="DE828" s="16"/>
      <c r="DF828" s="16"/>
      <c r="DG828" s="16"/>
      <c r="DH828" s="16"/>
      <c r="DI828" s="16"/>
      <c r="DJ828" s="16"/>
      <c r="DK828" s="16"/>
      <c r="DL828" s="16"/>
      <c r="DM828" s="16"/>
      <c r="DN828" s="16"/>
      <c r="DO828" s="16"/>
      <c r="DP828" s="16"/>
      <c r="DQ828" s="16"/>
      <c r="DR828" s="16"/>
      <c r="DS828" s="16"/>
      <c r="DT828" s="16"/>
      <c r="DU828" s="16"/>
      <c r="DV828" s="16"/>
      <c r="DW828" s="16"/>
      <c r="DX828" s="16"/>
      <c r="DY828" s="16"/>
      <c r="DZ828" s="16"/>
      <c r="EA828" s="16"/>
      <c r="EB828" s="16"/>
      <c r="EC828" s="16"/>
      <c r="ED828" s="16"/>
      <c r="EE828" s="16"/>
      <c r="EF828" s="16"/>
      <c r="EG828" s="16"/>
      <c r="EH828" s="16"/>
      <c r="EI828" s="16"/>
      <c r="EJ828" s="16"/>
      <c r="EK828" s="16"/>
      <c r="EL828" s="16"/>
      <c r="EM828" s="16"/>
      <c r="EN828" s="16"/>
      <c r="EO828" s="16"/>
      <c r="EP828" s="16"/>
      <c r="EQ828" s="16"/>
      <c r="ER828" s="16"/>
      <c r="ES828" s="16"/>
      <c r="ET828" s="16"/>
      <c r="EU828" s="16"/>
    </row>
    <row r="829" customFormat="false" ht="12.75" hidden="false" customHeight="false" outlineLevel="0" collapsed="false">
      <c r="A829" s="95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/>
      <c r="CF829" s="16"/>
      <c r="CG829" s="16"/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CU829" s="16"/>
      <c r="CV829" s="16"/>
      <c r="CW829" s="16"/>
      <c r="CX829" s="16"/>
      <c r="CY829" s="16"/>
      <c r="CZ829" s="16"/>
      <c r="DA829" s="16"/>
      <c r="DB829" s="16"/>
      <c r="DC829" s="16"/>
      <c r="DD829" s="16"/>
      <c r="DE829" s="16"/>
      <c r="DF829" s="16"/>
      <c r="DG829" s="16"/>
      <c r="DH829" s="16"/>
      <c r="DI829" s="16"/>
      <c r="DJ829" s="16"/>
      <c r="DK829" s="16"/>
      <c r="DL829" s="16"/>
      <c r="DM829" s="16"/>
      <c r="DN829" s="16"/>
      <c r="DO829" s="16"/>
      <c r="DP829" s="16"/>
      <c r="DQ829" s="16"/>
      <c r="DR829" s="16"/>
      <c r="DS829" s="16"/>
      <c r="DT829" s="16"/>
      <c r="DU829" s="16"/>
      <c r="DV829" s="16"/>
      <c r="DW829" s="16"/>
      <c r="DX829" s="16"/>
      <c r="DY829" s="16"/>
      <c r="DZ829" s="16"/>
      <c r="EA829" s="16"/>
      <c r="EB829" s="16"/>
      <c r="EC829" s="16"/>
      <c r="ED829" s="16"/>
      <c r="EE829" s="16"/>
      <c r="EF829" s="16"/>
      <c r="EG829" s="16"/>
      <c r="EH829" s="16"/>
      <c r="EI829" s="16"/>
      <c r="EJ829" s="16"/>
      <c r="EK829" s="16"/>
      <c r="EL829" s="16"/>
      <c r="EM829" s="16"/>
      <c r="EN829" s="16"/>
      <c r="EO829" s="16"/>
      <c r="EP829" s="16"/>
      <c r="EQ829" s="16"/>
      <c r="ER829" s="16"/>
      <c r="ES829" s="16"/>
      <c r="ET829" s="16"/>
      <c r="EU829" s="16"/>
    </row>
    <row r="830" customFormat="false" ht="12.75" hidden="false" customHeight="false" outlineLevel="0" collapsed="false">
      <c r="A830" s="95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/>
      <c r="CF830" s="16"/>
      <c r="CG830" s="16"/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CU830" s="16"/>
      <c r="CV830" s="16"/>
      <c r="CW830" s="16"/>
      <c r="CX830" s="16"/>
      <c r="CY830" s="16"/>
      <c r="CZ830" s="16"/>
      <c r="DA830" s="16"/>
      <c r="DB830" s="16"/>
      <c r="DC830" s="16"/>
      <c r="DD830" s="16"/>
      <c r="DE830" s="16"/>
      <c r="DF830" s="16"/>
      <c r="DG830" s="16"/>
      <c r="DH830" s="16"/>
      <c r="DI830" s="16"/>
      <c r="DJ830" s="16"/>
      <c r="DK830" s="16"/>
      <c r="DL830" s="16"/>
      <c r="DM830" s="16"/>
      <c r="DN830" s="16"/>
      <c r="DO830" s="16"/>
      <c r="DP830" s="16"/>
      <c r="DQ830" s="16"/>
      <c r="DR830" s="16"/>
      <c r="DS830" s="16"/>
      <c r="DT830" s="16"/>
      <c r="DU830" s="16"/>
      <c r="DV830" s="16"/>
      <c r="DW830" s="16"/>
      <c r="DX830" s="16"/>
      <c r="DY830" s="16"/>
      <c r="DZ830" s="16"/>
      <c r="EA830" s="16"/>
      <c r="EB830" s="16"/>
      <c r="EC830" s="16"/>
      <c r="ED830" s="16"/>
      <c r="EE830" s="16"/>
      <c r="EF830" s="16"/>
      <c r="EG830" s="16"/>
      <c r="EH830" s="16"/>
      <c r="EI830" s="16"/>
      <c r="EJ830" s="16"/>
      <c r="EK830" s="16"/>
      <c r="EL830" s="16"/>
      <c r="EM830" s="16"/>
      <c r="EN830" s="16"/>
      <c r="EO830" s="16"/>
      <c r="EP830" s="16"/>
      <c r="EQ830" s="16"/>
      <c r="ER830" s="16"/>
      <c r="ES830" s="16"/>
      <c r="ET830" s="16"/>
      <c r="EU830" s="16"/>
    </row>
    <row r="831" customFormat="false" ht="12.75" hidden="false" customHeight="false" outlineLevel="0" collapsed="false">
      <c r="A831" s="95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/>
      <c r="CF831" s="16"/>
      <c r="CG831" s="16"/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CU831" s="16"/>
      <c r="CV831" s="16"/>
      <c r="CW831" s="16"/>
      <c r="CX831" s="16"/>
      <c r="CY831" s="16"/>
      <c r="CZ831" s="16"/>
      <c r="DA831" s="16"/>
      <c r="DB831" s="16"/>
      <c r="DC831" s="16"/>
      <c r="DD831" s="16"/>
      <c r="DE831" s="16"/>
      <c r="DF831" s="16"/>
      <c r="DG831" s="16"/>
      <c r="DH831" s="16"/>
      <c r="DI831" s="16"/>
      <c r="DJ831" s="16"/>
      <c r="DK831" s="16"/>
      <c r="DL831" s="16"/>
      <c r="DM831" s="16"/>
      <c r="DN831" s="16"/>
      <c r="DO831" s="16"/>
      <c r="DP831" s="16"/>
      <c r="DQ831" s="16"/>
      <c r="DR831" s="16"/>
      <c r="DS831" s="16"/>
      <c r="DT831" s="16"/>
      <c r="DU831" s="16"/>
      <c r="DV831" s="16"/>
      <c r="DW831" s="16"/>
      <c r="DX831" s="16"/>
      <c r="DY831" s="16"/>
      <c r="DZ831" s="16"/>
      <c r="EA831" s="16"/>
      <c r="EB831" s="16"/>
      <c r="EC831" s="16"/>
      <c r="ED831" s="16"/>
      <c r="EE831" s="16"/>
      <c r="EF831" s="16"/>
      <c r="EG831" s="16"/>
      <c r="EH831" s="16"/>
      <c r="EI831" s="16"/>
      <c r="EJ831" s="16"/>
      <c r="EK831" s="16"/>
      <c r="EL831" s="16"/>
      <c r="EM831" s="16"/>
      <c r="EN831" s="16"/>
      <c r="EO831" s="16"/>
      <c r="EP831" s="16"/>
      <c r="EQ831" s="16"/>
      <c r="ER831" s="16"/>
      <c r="ES831" s="16"/>
      <c r="ET831" s="16"/>
      <c r="EU831" s="16"/>
    </row>
    <row r="832" customFormat="false" ht="12.75" hidden="false" customHeight="false" outlineLevel="0" collapsed="false">
      <c r="A832" s="95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  <c r="EA832" s="16"/>
      <c r="EB832" s="16"/>
      <c r="EC832" s="16"/>
      <c r="ED832" s="16"/>
      <c r="EE832" s="16"/>
      <c r="EF832" s="16"/>
      <c r="EG832" s="16"/>
      <c r="EH832" s="16"/>
      <c r="EI832" s="16"/>
      <c r="EJ832" s="16"/>
      <c r="EK832" s="16"/>
      <c r="EL832" s="16"/>
      <c r="EM832" s="16"/>
      <c r="EN832" s="16"/>
      <c r="EO832" s="16"/>
      <c r="EP832" s="16"/>
      <c r="EQ832" s="16"/>
      <c r="ER832" s="16"/>
      <c r="ES832" s="16"/>
      <c r="ET832" s="16"/>
      <c r="EU832" s="16"/>
    </row>
    <row r="833" customFormat="false" ht="12.75" hidden="false" customHeight="false" outlineLevel="0" collapsed="false">
      <c r="A833" s="95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  <c r="EA833" s="16"/>
      <c r="EB833" s="16"/>
      <c r="EC833" s="16"/>
      <c r="ED833" s="16"/>
      <c r="EE833" s="16"/>
      <c r="EF833" s="16"/>
      <c r="EG833" s="16"/>
      <c r="EH833" s="16"/>
      <c r="EI833" s="16"/>
      <c r="EJ833" s="16"/>
      <c r="EK833" s="16"/>
      <c r="EL833" s="16"/>
      <c r="EM833" s="16"/>
      <c r="EN833" s="16"/>
      <c r="EO833" s="16"/>
      <c r="EP833" s="16"/>
      <c r="EQ833" s="16"/>
      <c r="ER833" s="16"/>
      <c r="ES833" s="16"/>
      <c r="ET833" s="16"/>
      <c r="EU833" s="16"/>
    </row>
    <row r="834" customFormat="false" ht="12.75" hidden="false" customHeight="false" outlineLevel="0" collapsed="false">
      <c r="A834" s="95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  <c r="EA834" s="16"/>
      <c r="EB834" s="16"/>
      <c r="EC834" s="16"/>
      <c r="ED834" s="16"/>
      <c r="EE834" s="16"/>
      <c r="EF834" s="16"/>
      <c r="EG834" s="16"/>
      <c r="EH834" s="16"/>
      <c r="EI834" s="16"/>
      <c r="EJ834" s="16"/>
      <c r="EK834" s="16"/>
      <c r="EL834" s="16"/>
      <c r="EM834" s="16"/>
      <c r="EN834" s="16"/>
      <c r="EO834" s="16"/>
      <c r="EP834" s="16"/>
      <c r="EQ834" s="16"/>
      <c r="ER834" s="16"/>
      <c r="ES834" s="16"/>
      <c r="ET834" s="16"/>
      <c r="EU834" s="16"/>
    </row>
    <row r="835" customFormat="false" ht="12.75" hidden="false" customHeight="false" outlineLevel="0" collapsed="false">
      <c r="A835" s="95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/>
      <c r="CF835" s="16"/>
      <c r="CG835" s="16"/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CU835" s="16"/>
      <c r="CV835" s="16"/>
      <c r="CW835" s="16"/>
      <c r="CX835" s="16"/>
      <c r="CY835" s="16"/>
      <c r="CZ835" s="16"/>
      <c r="DA835" s="16"/>
      <c r="DB835" s="16"/>
      <c r="DC835" s="16"/>
      <c r="DD835" s="16"/>
      <c r="DE835" s="16"/>
      <c r="DF835" s="16"/>
      <c r="DG835" s="16"/>
      <c r="DH835" s="16"/>
      <c r="DI835" s="16"/>
      <c r="DJ835" s="16"/>
      <c r="DK835" s="16"/>
      <c r="DL835" s="16"/>
      <c r="DM835" s="16"/>
      <c r="DN835" s="16"/>
      <c r="DO835" s="16"/>
      <c r="DP835" s="16"/>
      <c r="DQ835" s="16"/>
      <c r="DR835" s="16"/>
      <c r="DS835" s="16"/>
      <c r="DT835" s="16"/>
      <c r="DU835" s="16"/>
      <c r="DV835" s="16"/>
      <c r="DW835" s="16"/>
      <c r="DX835" s="16"/>
      <c r="DY835" s="16"/>
      <c r="DZ835" s="16"/>
      <c r="EA835" s="16"/>
      <c r="EB835" s="16"/>
      <c r="EC835" s="16"/>
      <c r="ED835" s="16"/>
      <c r="EE835" s="16"/>
      <c r="EF835" s="16"/>
      <c r="EG835" s="16"/>
      <c r="EH835" s="16"/>
      <c r="EI835" s="16"/>
      <c r="EJ835" s="16"/>
      <c r="EK835" s="16"/>
      <c r="EL835" s="16"/>
      <c r="EM835" s="16"/>
      <c r="EN835" s="16"/>
      <c r="EO835" s="16"/>
      <c r="EP835" s="16"/>
      <c r="EQ835" s="16"/>
      <c r="ER835" s="16"/>
      <c r="ES835" s="16"/>
      <c r="ET835" s="16"/>
      <c r="EU835" s="16"/>
    </row>
    <row r="836" customFormat="false" ht="12.75" hidden="false" customHeight="false" outlineLevel="0" collapsed="false">
      <c r="A836" s="95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/>
      <c r="CF836" s="16"/>
      <c r="CG836" s="16"/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CU836" s="16"/>
      <c r="CV836" s="16"/>
      <c r="CW836" s="16"/>
      <c r="CX836" s="16"/>
      <c r="CY836" s="16"/>
      <c r="CZ836" s="16"/>
      <c r="DA836" s="16"/>
      <c r="DB836" s="16"/>
      <c r="DC836" s="16"/>
      <c r="DD836" s="16"/>
      <c r="DE836" s="16"/>
      <c r="DF836" s="16"/>
      <c r="DG836" s="16"/>
      <c r="DH836" s="16"/>
      <c r="DI836" s="16"/>
      <c r="DJ836" s="16"/>
      <c r="DK836" s="16"/>
      <c r="DL836" s="16"/>
      <c r="DM836" s="16"/>
      <c r="DN836" s="16"/>
      <c r="DO836" s="16"/>
      <c r="DP836" s="16"/>
      <c r="DQ836" s="16"/>
      <c r="DR836" s="16"/>
      <c r="DS836" s="16"/>
      <c r="DT836" s="16"/>
      <c r="DU836" s="16"/>
      <c r="DV836" s="16"/>
      <c r="DW836" s="16"/>
      <c r="DX836" s="16"/>
      <c r="DY836" s="16"/>
      <c r="DZ836" s="16"/>
      <c r="EA836" s="16"/>
      <c r="EB836" s="16"/>
      <c r="EC836" s="16"/>
      <c r="ED836" s="16"/>
      <c r="EE836" s="16"/>
      <c r="EF836" s="16"/>
      <c r="EG836" s="16"/>
      <c r="EH836" s="16"/>
      <c r="EI836" s="16"/>
      <c r="EJ836" s="16"/>
      <c r="EK836" s="16"/>
      <c r="EL836" s="16"/>
      <c r="EM836" s="16"/>
      <c r="EN836" s="16"/>
      <c r="EO836" s="16"/>
      <c r="EP836" s="16"/>
      <c r="EQ836" s="16"/>
      <c r="ER836" s="16"/>
      <c r="ES836" s="16"/>
      <c r="ET836" s="16"/>
      <c r="EU836" s="16"/>
    </row>
    <row r="837" customFormat="false" ht="12.75" hidden="false" customHeight="false" outlineLevel="0" collapsed="false">
      <c r="A837" s="95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/>
      <c r="CF837" s="16"/>
      <c r="CG837" s="16"/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CU837" s="16"/>
      <c r="CV837" s="16"/>
      <c r="CW837" s="16"/>
      <c r="CX837" s="16"/>
      <c r="CY837" s="16"/>
      <c r="CZ837" s="16"/>
      <c r="DA837" s="16"/>
      <c r="DB837" s="16"/>
      <c r="DC837" s="16"/>
      <c r="DD837" s="16"/>
      <c r="DE837" s="16"/>
      <c r="DF837" s="16"/>
      <c r="DG837" s="16"/>
      <c r="DH837" s="16"/>
      <c r="DI837" s="16"/>
      <c r="DJ837" s="16"/>
      <c r="DK837" s="16"/>
      <c r="DL837" s="16"/>
      <c r="DM837" s="16"/>
      <c r="DN837" s="16"/>
      <c r="DO837" s="16"/>
      <c r="DP837" s="16"/>
      <c r="DQ837" s="16"/>
      <c r="DR837" s="16"/>
      <c r="DS837" s="16"/>
      <c r="DT837" s="16"/>
      <c r="DU837" s="16"/>
      <c r="DV837" s="16"/>
      <c r="DW837" s="16"/>
      <c r="DX837" s="16"/>
      <c r="DY837" s="16"/>
      <c r="DZ837" s="16"/>
      <c r="EA837" s="16"/>
      <c r="EB837" s="16"/>
      <c r="EC837" s="16"/>
      <c r="ED837" s="16"/>
      <c r="EE837" s="16"/>
      <c r="EF837" s="16"/>
      <c r="EG837" s="16"/>
      <c r="EH837" s="16"/>
      <c r="EI837" s="16"/>
      <c r="EJ837" s="16"/>
      <c r="EK837" s="16"/>
      <c r="EL837" s="16"/>
      <c r="EM837" s="16"/>
      <c r="EN837" s="16"/>
      <c r="EO837" s="16"/>
      <c r="EP837" s="16"/>
      <c r="EQ837" s="16"/>
      <c r="ER837" s="16"/>
      <c r="ES837" s="16"/>
      <c r="ET837" s="16"/>
      <c r="EU837" s="16"/>
    </row>
    <row r="838" customFormat="false" ht="12.75" hidden="false" customHeight="false" outlineLevel="0" collapsed="false">
      <c r="A838" s="95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/>
      <c r="CF838" s="16"/>
      <c r="CG838" s="16"/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CU838" s="16"/>
      <c r="CV838" s="16"/>
      <c r="CW838" s="16"/>
      <c r="CX838" s="16"/>
      <c r="CY838" s="16"/>
      <c r="CZ838" s="16"/>
      <c r="DA838" s="16"/>
      <c r="DB838" s="16"/>
      <c r="DC838" s="16"/>
      <c r="DD838" s="16"/>
      <c r="DE838" s="16"/>
      <c r="DF838" s="16"/>
      <c r="DG838" s="16"/>
      <c r="DH838" s="16"/>
      <c r="DI838" s="16"/>
      <c r="DJ838" s="16"/>
      <c r="DK838" s="16"/>
      <c r="DL838" s="16"/>
      <c r="DM838" s="16"/>
      <c r="DN838" s="16"/>
      <c r="DO838" s="16"/>
      <c r="DP838" s="16"/>
      <c r="DQ838" s="16"/>
      <c r="DR838" s="16"/>
      <c r="DS838" s="16"/>
      <c r="DT838" s="16"/>
      <c r="DU838" s="16"/>
      <c r="DV838" s="16"/>
      <c r="DW838" s="16"/>
      <c r="DX838" s="16"/>
      <c r="DY838" s="16"/>
      <c r="DZ838" s="16"/>
      <c r="EA838" s="16"/>
      <c r="EB838" s="16"/>
      <c r="EC838" s="16"/>
      <c r="ED838" s="16"/>
      <c r="EE838" s="16"/>
      <c r="EF838" s="16"/>
      <c r="EG838" s="16"/>
      <c r="EH838" s="16"/>
      <c r="EI838" s="16"/>
      <c r="EJ838" s="16"/>
      <c r="EK838" s="16"/>
      <c r="EL838" s="16"/>
      <c r="EM838" s="16"/>
      <c r="EN838" s="16"/>
      <c r="EO838" s="16"/>
      <c r="EP838" s="16"/>
      <c r="EQ838" s="16"/>
      <c r="ER838" s="16"/>
      <c r="ES838" s="16"/>
      <c r="ET838" s="16"/>
      <c r="EU838" s="16"/>
    </row>
    <row r="839" customFormat="false" ht="12.75" hidden="false" customHeight="false" outlineLevel="0" collapsed="false">
      <c r="A839" s="95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/>
      <c r="CF839" s="16"/>
      <c r="CG839" s="16"/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CU839" s="16"/>
      <c r="CV839" s="16"/>
      <c r="CW839" s="16"/>
      <c r="CX839" s="16"/>
      <c r="CY839" s="16"/>
      <c r="CZ839" s="16"/>
      <c r="DA839" s="16"/>
      <c r="DB839" s="16"/>
      <c r="DC839" s="16"/>
      <c r="DD839" s="16"/>
      <c r="DE839" s="16"/>
      <c r="DF839" s="16"/>
      <c r="DG839" s="16"/>
      <c r="DH839" s="16"/>
      <c r="DI839" s="16"/>
      <c r="DJ839" s="16"/>
      <c r="DK839" s="16"/>
      <c r="DL839" s="16"/>
      <c r="DM839" s="16"/>
      <c r="DN839" s="16"/>
      <c r="DO839" s="16"/>
      <c r="DP839" s="16"/>
      <c r="DQ839" s="16"/>
      <c r="DR839" s="16"/>
      <c r="DS839" s="16"/>
      <c r="DT839" s="16"/>
      <c r="DU839" s="16"/>
      <c r="DV839" s="16"/>
      <c r="DW839" s="16"/>
      <c r="DX839" s="16"/>
      <c r="DY839" s="16"/>
      <c r="DZ839" s="16"/>
      <c r="EA839" s="16"/>
      <c r="EB839" s="16"/>
      <c r="EC839" s="16"/>
      <c r="ED839" s="16"/>
      <c r="EE839" s="16"/>
      <c r="EF839" s="16"/>
      <c r="EG839" s="16"/>
      <c r="EH839" s="16"/>
      <c r="EI839" s="16"/>
      <c r="EJ839" s="16"/>
      <c r="EK839" s="16"/>
      <c r="EL839" s="16"/>
      <c r="EM839" s="16"/>
      <c r="EN839" s="16"/>
      <c r="EO839" s="16"/>
      <c r="EP839" s="16"/>
      <c r="EQ839" s="16"/>
      <c r="ER839" s="16"/>
      <c r="ES839" s="16"/>
      <c r="ET839" s="16"/>
      <c r="EU839" s="16"/>
    </row>
    <row r="840" customFormat="false" ht="12.75" hidden="false" customHeight="false" outlineLevel="0" collapsed="false">
      <c r="A840" s="95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/>
      <c r="CF840" s="16"/>
      <c r="CG840" s="16"/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CU840" s="16"/>
      <c r="CV840" s="16"/>
      <c r="CW840" s="16"/>
      <c r="CX840" s="16"/>
      <c r="CY840" s="16"/>
      <c r="CZ840" s="16"/>
      <c r="DA840" s="16"/>
      <c r="DB840" s="16"/>
      <c r="DC840" s="16"/>
      <c r="DD840" s="16"/>
      <c r="DE840" s="16"/>
      <c r="DF840" s="16"/>
      <c r="DG840" s="16"/>
      <c r="DH840" s="16"/>
      <c r="DI840" s="16"/>
      <c r="DJ840" s="16"/>
      <c r="DK840" s="16"/>
      <c r="DL840" s="16"/>
      <c r="DM840" s="16"/>
      <c r="DN840" s="16"/>
      <c r="DO840" s="16"/>
      <c r="DP840" s="16"/>
      <c r="DQ840" s="16"/>
      <c r="DR840" s="16"/>
      <c r="DS840" s="16"/>
      <c r="DT840" s="16"/>
      <c r="DU840" s="16"/>
      <c r="DV840" s="16"/>
      <c r="DW840" s="16"/>
      <c r="DX840" s="16"/>
      <c r="DY840" s="16"/>
      <c r="DZ840" s="16"/>
      <c r="EA840" s="16"/>
      <c r="EB840" s="16"/>
      <c r="EC840" s="16"/>
      <c r="ED840" s="16"/>
      <c r="EE840" s="16"/>
      <c r="EF840" s="16"/>
      <c r="EG840" s="16"/>
      <c r="EH840" s="16"/>
      <c r="EI840" s="16"/>
      <c r="EJ840" s="16"/>
      <c r="EK840" s="16"/>
      <c r="EL840" s="16"/>
      <c r="EM840" s="16"/>
      <c r="EN840" s="16"/>
      <c r="EO840" s="16"/>
      <c r="EP840" s="16"/>
      <c r="EQ840" s="16"/>
      <c r="ER840" s="16"/>
      <c r="ES840" s="16"/>
      <c r="ET840" s="16"/>
      <c r="EU840" s="16"/>
    </row>
    <row r="841" customFormat="false" ht="12.75" hidden="false" customHeight="false" outlineLevel="0" collapsed="false">
      <c r="A841" s="95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/>
      <c r="CF841" s="16"/>
      <c r="CG841" s="16"/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CU841" s="16"/>
      <c r="CV841" s="16"/>
      <c r="CW841" s="16"/>
      <c r="CX841" s="16"/>
      <c r="CY841" s="16"/>
      <c r="CZ841" s="16"/>
      <c r="DA841" s="16"/>
      <c r="DB841" s="16"/>
      <c r="DC841" s="16"/>
      <c r="DD841" s="16"/>
      <c r="DE841" s="16"/>
      <c r="DF841" s="16"/>
      <c r="DG841" s="16"/>
      <c r="DH841" s="16"/>
      <c r="DI841" s="16"/>
      <c r="DJ841" s="16"/>
      <c r="DK841" s="16"/>
      <c r="DL841" s="16"/>
      <c r="DM841" s="16"/>
      <c r="DN841" s="16"/>
      <c r="DO841" s="16"/>
      <c r="DP841" s="16"/>
      <c r="DQ841" s="16"/>
      <c r="DR841" s="16"/>
      <c r="DS841" s="16"/>
      <c r="DT841" s="16"/>
      <c r="DU841" s="16"/>
      <c r="DV841" s="16"/>
      <c r="DW841" s="16"/>
      <c r="DX841" s="16"/>
      <c r="DY841" s="16"/>
      <c r="DZ841" s="16"/>
      <c r="EA841" s="16"/>
      <c r="EB841" s="16"/>
      <c r="EC841" s="16"/>
      <c r="ED841" s="16"/>
      <c r="EE841" s="16"/>
      <c r="EF841" s="16"/>
      <c r="EG841" s="16"/>
      <c r="EH841" s="16"/>
      <c r="EI841" s="16"/>
      <c r="EJ841" s="16"/>
      <c r="EK841" s="16"/>
      <c r="EL841" s="16"/>
      <c r="EM841" s="16"/>
      <c r="EN841" s="16"/>
      <c r="EO841" s="16"/>
      <c r="EP841" s="16"/>
      <c r="EQ841" s="16"/>
      <c r="ER841" s="16"/>
      <c r="ES841" s="16"/>
      <c r="ET841" s="16"/>
      <c r="EU841" s="16"/>
    </row>
    <row r="842" customFormat="false" ht="12.75" hidden="false" customHeight="false" outlineLevel="0" collapsed="false">
      <c r="A842" s="95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/>
      <c r="CF842" s="16"/>
      <c r="CG842" s="16"/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CU842" s="16"/>
      <c r="CV842" s="16"/>
      <c r="CW842" s="16"/>
      <c r="CX842" s="16"/>
      <c r="CY842" s="16"/>
      <c r="CZ842" s="16"/>
      <c r="DA842" s="16"/>
      <c r="DB842" s="16"/>
      <c r="DC842" s="16"/>
      <c r="DD842" s="16"/>
      <c r="DE842" s="16"/>
      <c r="DF842" s="16"/>
      <c r="DG842" s="16"/>
      <c r="DH842" s="16"/>
      <c r="DI842" s="16"/>
      <c r="DJ842" s="16"/>
      <c r="DK842" s="16"/>
      <c r="DL842" s="16"/>
      <c r="DM842" s="16"/>
      <c r="DN842" s="16"/>
      <c r="DO842" s="16"/>
      <c r="DP842" s="16"/>
      <c r="DQ842" s="16"/>
      <c r="DR842" s="16"/>
      <c r="DS842" s="16"/>
      <c r="DT842" s="16"/>
      <c r="DU842" s="16"/>
      <c r="DV842" s="16"/>
      <c r="DW842" s="16"/>
      <c r="DX842" s="16"/>
      <c r="DY842" s="16"/>
      <c r="DZ842" s="16"/>
      <c r="EA842" s="16"/>
      <c r="EB842" s="16"/>
      <c r="EC842" s="16"/>
      <c r="ED842" s="16"/>
      <c r="EE842" s="16"/>
      <c r="EF842" s="16"/>
      <c r="EG842" s="16"/>
      <c r="EH842" s="16"/>
      <c r="EI842" s="16"/>
      <c r="EJ842" s="16"/>
      <c r="EK842" s="16"/>
      <c r="EL842" s="16"/>
      <c r="EM842" s="16"/>
      <c r="EN842" s="16"/>
      <c r="EO842" s="16"/>
      <c r="EP842" s="16"/>
      <c r="EQ842" s="16"/>
      <c r="ER842" s="16"/>
      <c r="ES842" s="16"/>
      <c r="ET842" s="16"/>
      <c r="EU842" s="16"/>
    </row>
    <row r="843" customFormat="false" ht="12.75" hidden="false" customHeight="false" outlineLevel="0" collapsed="false">
      <c r="A843" s="95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/>
      <c r="CF843" s="16"/>
      <c r="CG843" s="16"/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CU843" s="16"/>
      <c r="CV843" s="16"/>
      <c r="CW843" s="16"/>
      <c r="CX843" s="16"/>
      <c r="CY843" s="16"/>
      <c r="CZ843" s="16"/>
      <c r="DA843" s="16"/>
      <c r="DB843" s="16"/>
      <c r="DC843" s="16"/>
      <c r="DD843" s="16"/>
      <c r="DE843" s="16"/>
      <c r="DF843" s="16"/>
      <c r="DG843" s="16"/>
      <c r="DH843" s="16"/>
      <c r="DI843" s="16"/>
      <c r="DJ843" s="16"/>
      <c r="DK843" s="16"/>
      <c r="DL843" s="16"/>
      <c r="DM843" s="16"/>
      <c r="DN843" s="16"/>
      <c r="DO843" s="16"/>
      <c r="DP843" s="16"/>
      <c r="DQ843" s="16"/>
      <c r="DR843" s="16"/>
      <c r="DS843" s="16"/>
      <c r="DT843" s="16"/>
      <c r="DU843" s="16"/>
      <c r="DV843" s="16"/>
      <c r="DW843" s="16"/>
      <c r="DX843" s="16"/>
      <c r="DY843" s="16"/>
      <c r="DZ843" s="16"/>
      <c r="EA843" s="16"/>
      <c r="EB843" s="16"/>
      <c r="EC843" s="16"/>
      <c r="ED843" s="16"/>
      <c r="EE843" s="16"/>
      <c r="EF843" s="16"/>
      <c r="EG843" s="16"/>
      <c r="EH843" s="16"/>
      <c r="EI843" s="16"/>
      <c r="EJ843" s="16"/>
      <c r="EK843" s="16"/>
      <c r="EL843" s="16"/>
      <c r="EM843" s="16"/>
      <c r="EN843" s="16"/>
      <c r="EO843" s="16"/>
      <c r="EP843" s="16"/>
      <c r="EQ843" s="16"/>
      <c r="ER843" s="16"/>
      <c r="ES843" s="16"/>
      <c r="ET843" s="16"/>
      <c r="EU843" s="16"/>
    </row>
    <row r="844" customFormat="false" ht="12.75" hidden="false" customHeight="false" outlineLevel="0" collapsed="false">
      <c r="A844" s="95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/>
      <c r="CF844" s="16"/>
      <c r="CG844" s="16"/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CU844" s="16"/>
      <c r="CV844" s="16"/>
      <c r="CW844" s="16"/>
      <c r="CX844" s="16"/>
      <c r="CY844" s="16"/>
      <c r="CZ844" s="16"/>
      <c r="DA844" s="16"/>
      <c r="DB844" s="16"/>
      <c r="DC844" s="16"/>
      <c r="DD844" s="16"/>
      <c r="DE844" s="16"/>
      <c r="DF844" s="16"/>
      <c r="DG844" s="16"/>
      <c r="DH844" s="16"/>
      <c r="DI844" s="16"/>
      <c r="DJ844" s="16"/>
      <c r="DK844" s="16"/>
      <c r="DL844" s="16"/>
      <c r="DM844" s="16"/>
      <c r="DN844" s="16"/>
      <c r="DO844" s="16"/>
      <c r="DP844" s="16"/>
      <c r="DQ844" s="16"/>
      <c r="DR844" s="16"/>
      <c r="DS844" s="16"/>
      <c r="DT844" s="16"/>
      <c r="DU844" s="16"/>
      <c r="DV844" s="16"/>
      <c r="DW844" s="16"/>
      <c r="DX844" s="16"/>
      <c r="DY844" s="16"/>
      <c r="DZ844" s="16"/>
      <c r="EA844" s="16"/>
      <c r="EB844" s="16"/>
      <c r="EC844" s="16"/>
      <c r="ED844" s="16"/>
      <c r="EE844" s="16"/>
      <c r="EF844" s="16"/>
      <c r="EG844" s="16"/>
      <c r="EH844" s="16"/>
      <c r="EI844" s="16"/>
      <c r="EJ844" s="16"/>
      <c r="EK844" s="16"/>
      <c r="EL844" s="16"/>
      <c r="EM844" s="16"/>
      <c r="EN844" s="16"/>
      <c r="EO844" s="16"/>
      <c r="EP844" s="16"/>
      <c r="EQ844" s="16"/>
      <c r="ER844" s="16"/>
      <c r="ES844" s="16"/>
      <c r="ET844" s="16"/>
      <c r="EU844" s="16"/>
    </row>
    <row r="845" customFormat="false" ht="12.75" hidden="false" customHeight="false" outlineLevel="0" collapsed="false">
      <c r="A845" s="95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/>
      <c r="CF845" s="16"/>
      <c r="CG845" s="16"/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CU845" s="16"/>
      <c r="CV845" s="16"/>
      <c r="CW845" s="16"/>
      <c r="CX845" s="16"/>
      <c r="CY845" s="16"/>
      <c r="CZ845" s="16"/>
      <c r="DA845" s="16"/>
      <c r="DB845" s="16"/>
      <c r="DC845" s="16"/>
      <c r="DD845" s="16"/>
      <c r="DE845" s="16"/>
      <c r="DF845" s="16"/>
      <c r="DG845" s="16"/>
      <c r="DH845" s="16"/>
      <c r="DI845" s="16"/>
      <c r="DJ845" s="16"/>
      <c r="DK845" s="16"/>
      <c r="DL845" s="16"/>
      <c r="DM845" s="16"/>
      <c r="DN845" s="16"/>
      <c r="DO845" s="16"/>
      <c r="DP845" s="16"/>
      <c r="DQ845" s="16"/>
      <c r="DR845" s="16"/>
      <c r="DS845" s="16"/>
      <c r="DT845" s="16"/>
      <c r="DU845" s="16"/>
      <c r="DV845" s="16"/>
      <c r="DW845" s="16"/>
      <c r="DX845" s="16"/>
      <c r="DY845" s="16"/>
      <c r="DZ845" s="16"/>
      <c r="EA845" s="16"/>
      <c r="EB845" s="16"/>
      <c r="EC845" s="16"/>
      <c r="ED845" s="16"/>
      <c r="EE845" s="16"/>
      <c r="EF845" s="16"/>
      <c r="EG845" s="16"/>
      <c r="EH845" s="16"/>
      <c r="EI845" s="16"/>
      <c r="EJ845" s="16"/>
      <c r="EK845" s="16"/>
      <c r="EL845" s="16"/>
      <c r="EM845" s="16"/>
      <c r="EN845" s="16"/>
      <c r="EO845" s="16"/>
      <c r="EP845" s="16"/>
      <c r="EQ845" s="16"/>
      <c r="ER845" s="16"/>
      <c r="ES845" s="16"/>
      <c r="ET845" s="16"/>
      <c r="EU845" s="16"/>
    </row>
    <row r="846" customFormat="false" ht="12.75" hidden="false" customHeight="false" outlineLevel="0" collapsed="false">
      <c r="A846" s="95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/>
      <c r="CF846" s="16"/>
      <c r="CG846" s="16"/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CU846" s="16"/>
      <c r="CV846" s="16"/>
      <c r="CW846" s="16"/>
      <c r="CX846" s="16"/>
      <c r="CY846" s="16"/>
      <c r="CZ846" s="16"/>
      <c r="DA846" s="16"/>
      <c r="DB846" s="16"/>
      <c r="DC846" s="16"/>
      <c r="DD846" s="16"/>
      <c r="DE846" s="16"/>
      <c r="DF846" s="16"/>
      <c r="DG846" s="16"/>
      <c r="DH846" s="16"/>
      <c r="DI846" s="16"/>
      <c r="DJ846" s="16"/>
      <c r="DK846" s="16"/>
      <c r="DL846" s="16"/>
      <c r="DM846" s="16"/>
      <c r="DN846" s="16"/>
      <c r="DO846" s="16"/>
      <c r="DP846" s="16"/>
      <c r="DQ846" s="16"/>
      <c r="DR846" s="16"/>
      <c r="DS846" s="16"/>
      <c r="DT846" s="16"/>
      <c r="DU846" s="16"/>
      <c r="DV846" s="16"/>
      <c r="DW846" s="16"/>
      <c r="DX846" s="16"/>
      <c r="DY846" s="16"/>
      <c r="DZ846" s="16"/>
      <c r="EA846" s="16"/>
      <c r="EB846" s="16"/>
      <c r="EC846" s="16"/>
      <c r="ED846" s="16"/>
      <c r="EE846" s="16"/>
      <c r="EF846" s="16"/>
      <c r="EG846" s="16"/>
      <c r="EH846" s="16"/>
      <c r="EI846" s="16"/>
      <c r="EJ846" s="16"/>
      <c r="EK846" s="16"/>
      <c r="EL846" s="16"/>
      <c r="EM846" s="16"/>
      <c r="EN846" s="16"/>
      <c r="EO846" s="16"/>
      <c r="EP846" s="16"/>
      <c r="EQ846" s="16"/>
      <c r="ER846" s="16"/>
      <c r="ES846" s="16"/>
      <c r="ET846" s="16"/>
      <c r="EU846" s="16"/>
    </row>
    <row r="847" customFormat="false" ht="12.75" hidden="false" customHeight="false" outlineLevel="0" collapsed="false">
      <c r="A847" s="95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/>
      <c r="CF847" s="16"/>
      <c r="CG847" s="16"/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CU847" s="16"/>
      <c r="CV847" s="16"/>
      <c r="CW847" s="16"/>
      <c r="CX847" s="16"/>
      <c r="CY847" s="16"/>
      <c r="CZ847" s="16"/>
      <c r="DA847" s="16"/>
      <c r="DB847" s="16"/>
      <c r="DC847" s="16"/>
      <c r="DD847" s="16"/>
      <c r="DE847" s="16"/>
      <c r="DF847" s="16"/>
      <c r="DG847" s="16"/>
      <c r="DH847" s="16"/>
      <c r="DI847" s="16"/>
      <c r="DJ847" s="16"/>
      <c r="DK847" s="16"/>
      <c r="DL847" s="16"/>
      <c r="DM847" s="16"/>
      <c r="DN847" s="16"/>
      <c r="DO847" s="16"/>
      <c r="DP847" s="16"/>
      <c r="DQ847" s="16"/>
      <c r="DR847" s="16"/>
      <c r="DS847" s="16"/>
      <c r="DT847" s="16"/>
      <c r="DU847" s="16"/>
      <c r="DV847" s="16"/>
      <c r="DW847" s="16"/>
      <c r="DX847" s="16"/>
      <c r="DY847" s="16"/>
      <c r="DZ847" s="16"/>
      <c r="EA847" s="16"/>
      <c r="EB847" s="16"/>
      <c r="EC847" s="16"/>
      <c r="ED847" s="16"/>
      <c r="EE847" s="16"/>
      <c r="EF847" s="16"/>
      <c r="EG847" s="16"/>
      <c r="EH847" s="16"/>
      <c r="EI847" s="16"/>
      <c r="EJ847" s="16"/>
      <c r="EK847" s="16"/>
      <c r="EL847" s="16"/>
      <c r="EM847" s="16"/>
      <c r="EN847" s="16"/>
      <c r="EO847" s="16"/>
      <c r="EP847" s="16"/>
      <c r="EQ847" s="16"/>
      <c r="ER847" s="16"/>
      <c r="ES847" s="16"/>
      <c r="ET847" s="16"/>
      <c r="EU847" s="16"/>
    </row>
    <row r="848" customFormat="false" ht="12.75" hidden="false" customHeight="false" outlineLevel="0" collapsed="false">
      <c r="A848" s="95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/>
      <c r="CF848" s="16"/>
      <c r="CG848" s="16"/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CU848" s="16"/>
      <c r="CV848" s="16"/>
      <c r="CW848" s="16"/>
      <c r="CX848" s="16"/>
      <c r="CY848" s="16"/>
      <c r="CZ848" s="16"/>
      <c r="DA848" s="16"/>
      <c r="DB848" s="16"/>
      <c r="DC848" s="16"/>
      <c r="DD848" s="16"/>
      <c r="DE848" s="16"/>
      <c r="DF848" s="16"/>
      <c r="DG848" s="16"/>
      <c r="DH848" s="16"/>
      <c r="DI848" s="16"/>
      <c r="DJ848" s="16"/>
      <c r="DK848" s="16"/>
      <c r="DL848" s="16"/>
      <c r="DM848" s="16"/>
      <c r="DN848" s="16"/>
      <c r="DO848" s="16"/>
      <c r="DP848" s="16"/>
      <c r="DQ848" s="16"/>
      <c r="DR848" s="16"/>
      <c r="DS848" s="16"/>
      <c r="DT848" s="16"/>
      <c r="DU848" s="16"/>
      <c r="DV848" s="16"/>
      <c r="DW848" s="16"/>
      <c r="DX848" s="16"/>
      <c r="DY848" s="16"/>
      <c r="DZ848" s="16"/>
      <c r="EA848" s="16"/>
      <c r="EB848" s="16"/>
      <c r="EC848" s="16"/>
      <c r="ED848" s="16"/>
      <c r="EE848" s="16"/>
      <c r="EF848" s="16"/>
      <c r="EG848" s="16"/>
      <c r="EH848" s="16"/>
      <c r="EI848" s="16"/>
      <c r="EJ848" s="16"/>
      <c r="EK848" s="16"/>
      <c r="EL848" s="16"/>
      <c r="EM848" s="16"/>
      <c r="EN848" s="16"/>
      <c r="EO848" s="16"/>
      <c r="EP848" s="16"/>
      <c r="EQ848" s="16"/>
      <c r="ER848" s="16"/>
      <c r="ES848" s="16"/>
      <c r="ET848" s="16"/>
      <c r="EU848" s="16"/>
    </row>
    <row r="849" customFormat="false" ht="12.75" hidden="false" customHeight="false" outlineLevel="0" collapsed="false">
      <c r="A849" s="95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/>
      <c r="CF849" s="16"/>
      <c r="CG849" s="16"/>
      <c r="CH849" s="16"/>
      <c r="CI849" s="16"/>
      <c r="CJ849" s="16"/>
      <c r="CK849" s="16"/>
      <c r="CL849" s="16"/>
      <c r="CM849" s="16"/>
      <c r="CN849" s="16"/>
      <c r="CO849" s="16"/>
      <c r="CP849" s="16"/>
      <c r="CQ849" s="16"/>
      <c r="CR849" s="16"/>
      <c r="CS849" s="16"/>
      <c r="CT849" s="16"/>
      <c r="CU849" s="16"/>
      <c r="CV849" s="16"/>
      <c r="CW849" s="16"/>
      <c r="CX849" s="16"/>
      <c r="CY849" s="16"/>
      <c r="CZ849" s="16"/>
      <c r="DA849" s="16"/>
      <c r="DB849" s="16"/>
      <c r="DC849" s="16"/>
      <c r="DD849" s="16"/>
      <c r="DE849" s="16"/>
      <c r="DF849" s="16"/>
      <c r="DG849" s="16"/>
      <c r="DH849" s="16"/>
      <c r="DI849" s="16"/>
      <c r="DJ849" s="16"/>
      <c r="DK849" s="16"/>
      <c r="DL849" s="16"/>
      <c r="DM849" s="16"/>
      <c r="DN849" s="16"/>
      <c r="DO849" s="16"/>
      <c r="DP849" s="16"/>
      <c r="DQ849" s="16"/>
      <c r="DR849" s="16"/>
      <c r="DS849" s="16"/>
      <c r="DT849" s="16"/>
      <c r="DU849" s="16"/>
      <c r="DV849" s="16"/>
      <c r="DW849" s="16"/>
      <c r="DX849" s="16"/>
      <c r="DY849" s="16"/>
      <c r="DZ849" s="16"/>
      <c r="EA849" s="16"/>
      <c r="EB849" s="16"/>
      <c r="EC849" s="16"/>
      <c r="ED849" s="16"/>
      <c r="EE849" s="16"/>
      <c r="EF849" s="16"/>
      <c r="EG849" s="16"/>
      <c r="EH849" s="16"/>
      <c r="EI849" s="16"/>
      <c r="EJ849" s="16"/>
      <c r="EK849" s="16"/>
      <c r="EL849" s="16"/>
      <c r="EM849" s="16"/>
      <c r="EN849" s="16"/>
      <c r="EO849" s="16"/>
      <c r="EP849" s="16"/>
      <c r="EQ849" s="16"/>
      <c r="ER849" s="16"/>
      <c r="ES849" s="16"/>
      <c r="ET849" s="16"/>
      <c r="EU849" s="16"/>
    </row>
    <row r="850" customFormat="false" ht="12.75" hidden="false" customHeight="false" outlineLevel="0" collapsed="false">
      <c r="A850" s="95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/>
      <c r="CF850" s="16"/>
      <c r="CG850" s="16"/>
      <c r="CH850" s="16"/>
      <c r="CI850" s="16"/>
      <c r="CJ850" s="16"/>
      <c r="CK850" s="16"/>
      <c r="CL850" s="16"/>
      <c r="CM850" s="16"/>
      <c r="CN850" s="16"/>
      <c r="CO850" s="16"/>
      <c r="CP850" s="16"/>
      <c r="CQ850" s="16"/>
      <c r="CR850" s="16"/>
      <c r="CS850" s="16"/>
      <c r="CT850" s="16"/>
      <c r="CU850" s="16"/>
      <c r="CV850" s="16"/>
      <c r="CW850" s="16"/>
      <c r="CX850" s="16"/>
      <c r="CY850" s="16"/>
      <c r="CZ850" s="16"/>
      <c r="DA850" s="16"/>
      <c r="DB850" s="16"/>
      <c r="DC850" s="16"/>
      <c r="DD850" s="16"/>
      <c r="DE850" s="16"/>
      <c r="DF850" s="16"/>
      <c r="DG850" s="16"/>
      <c r="DH850" s="16"/>
      <c r="DI850" s="16"/>
      <c r="DJ850" s="16"/>
      <c r="DK850" s="16"/>
      <c r="DL850" s="16"/>
      <c r="DM850" s="16"/>
      <c r="DN850" s="16"/>
      <c r="DO850" s="16"/>
      <c r="DP850" s="16"/>
      <c r="DQ850" s="16"/>
      <c r="DR850" s="16"/>
      <c r="DS850" s="16"/>
      <c r="DT850" s="16"/>
      <c r="DU850" s="16"/>
      <c r="DV850" s="16"/>
      <c r="DW850" s="16"/>
      <c r="DX850" s="16"/>
      <c r="DY850" s="16"/>
      <c r="DZ850" s="16"/>
      <c r="EA850" s="16"/>
      <c r="EB850" s="16"/>
      <c r="EC850" s="16"/>
      <c r="ED850" s="16"/>
      <c r="EE850" s="16"/>
      <c r="EF850" s="16"/>
      <c r="EG850" s="16"/>
      <c r="EH850" s="16"/>
      <c r="EI850" s="16"/>
      <c r="EJ850" s="16"/>
      <c r="EK850" s="16"/>
      <c r="EL850" s="16"/>
      <c r="EM850" s="16"/>
      <c r="EN850" s="16"/>
      <c r="EO850" s="16"/>
      <c r="EP850" s="16"/>
      <c r="EQ850" s="16"/>
      <c r="ER850" s="16"/>
      <c r="ES850" s="16"/>
      <c r="ET850" s="16"/>
      <c r="EU850" s="16"/>
    </row>
    <row r="851" customFormat="false" ht="12.75" hidden="false" customHeight="false" outlineLevel="0" collapsed="false">
      <c r="A851" s="95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/>
      <c r="CF851" s="16"/>
      <c r="CG851" s="16"/>
      <c r="CH851" s="16"/>
      <c r="CI851" s="16"/>
      <c r="CJ851" s="16"/>
      <c r="CK851" s="16"/>
      <c r="CL851" s="16"/>
      <c r="CM851" s="16"/>
      <c r="CN851" s="16"/>
      <c r="CO851" s="16"/>
      <c r="CP851" s="16"/>
      <c r="CQ851" s="16"/>
      <c r="CR851" s="16"/>
      <c r="CS851" s="16"/>
      <c r="CT851" s="16"/>
      <c r="CU851" s="16"/>
      <c r="CV851" s="16"/>
      <c r="CW851" s="16"/>
      <c r="CX851" s="16"/>
      <c r="CY851" s="16"/>
      <c r="CZ851" s="16"/>
      <c r="DA851" s="16"/>
      <c r="DB851" s="16"/>
      <c r="DC851" s="16"/>
      <c r="DD851" s="16"/>
      <c r="DE851" s="16"/>
      <c r="DF851" s="16"/>
      <c r="DG851" s="16"/>
      <c r="DH851" s="16"/>
      <c r="DI851" s="16"/>
      <c r="DJ851" s="16"/>
      <c r="DK851" s="16"/>
      <c r="DL851" s="16"/>
      <c r="DM851" s="16"/>
      <c r="DN851" s="16"/>
      <c r="DO851" s="16"/>
      <c r="DP851" s="16"/>
      <c r="DQ851" s="16"/>
      <c r="DR851" s="16"/>
      <c r="DS851" s="16"/>
      <c r="DT851" s="16"/>
      <c r="DU851" s="16"/>
      <c r="DV851" s="16"/>
      <c r="DW851" s="16"/>
      <c r="DX851" s="16"/>
      <c r="DY851" s="16"/>
      <c r="DZ851" s="16"/>
      <c r="EA851" s="16"/>
      <c r="EB851" s="16"/>
      <c r="EC851" s="16"/>
      <c r="ED851" s="16"/>
      <c r="EE851" s="16"/>
      <c r="EF851" s="16"/>
      <c r="EG851" s="16"/>
      <c r="EH851" s="16"/>
      <c r="EI851" s="16"/>
      <c r="EJ851" s="16"/>
      <c r="EK851" s="16"/>
      <c r="EL851" s="16"/>
      <c r="EM851" s="16"/>
      <c r="EN851" s="16"/>
      <c r="EO851" s="16"/>
      <c r="EP851" s="16"/>
      <c r="EQ851" s="16"/>
      <c r="ER851" s="16"/>
      <c r="ES851" s="16"/>
      <c r="ET851" s="16"/>
      <c r="EU851" s="16"/>
    </row>
    <row r="852" customFormat="false" ht="12.75" hidden="false" customHeight="false" outlineLevel="0" collapsed="false">
      <c r="A852" s="95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/>
      <c r="CF852" s="16"/>
      <c r="CG852" s="16"/>
      <c r="CH852" s="16"/>
      <c r="CI852" s="16"/>
      <c r="CJ852" s="16"/>
      <c r="CK852" s="16"/>
      <c r="CL852" s="16"/>
      <c r="CM852" s="16"/>
      <c r="CN852" s="16"/>
      <c r="CO852" s="16"/>
      <c r="CP852" s="16"/>
      <c r="CQ852" s="16"/>
      <c r="CR852" s="16"/>
      <c r="CS852" s="16"/>
      <c r="CT852" s="16"/>
      <c r="CU852" s="16"/>
      <c r="CV852" s="16"/>
      <c r="CW852" s="16"/>
      <c r="CX852" s="16"/>
      <c r="CY852" s="16"/>
      <c r="CZ852" s="16"/>
      <c r="DA852" s="16"/>
      <c r="DB852" s="16"/>
      <c r="DC852" s="16"/>
      <c r="DD852" s="16"/>
      <c r="DE852" s="16"/>
      <c r="DF852" s="16"/>
      <c r="DG852" s="16"/>
      <c r="DH852" s="16"/>
      <c r="DI852" s="16"/>
      <c r="DJ852" s="16"/>
      <c r="DK852" s="16"/>
      <c r="DL852" s="16"/>
      <c r="DM852" s="16"/>
      <c r="DN852" s="16"/>
      <c r="DO852" s="16"/>
      <c r="DP852" s="16"/>
      <c r="DQ852" s="16"/>
      <c r="DR852" s="16"/>
      <c r="DS852" s="16"/>
      <c r="DT852" s="16"/>
      <c r="DU852" s="16"/>
      <c r="DV852" s="16"/>
      <c r="DW852" s="16"/>
      <c r="DX852" s="16"/>
      <c r="DY852" s="16"/>
      <c r="DZ852" s="16"/>
      <c r="EA852" s="16"/>
      <c r="EB852" s="16"/>
      <c r="EC852" s="16"/>
      <c r="ED852" s="16"/>
      <c r="EE852" s="16"/>
      <c r="EF852" s="16"/>
      <c r="EG852" s="16"/>
      <c r="EH852" s="16"/>
      <c r="EI852" s="16"/>
      <c r="EJ852" s="16"/>
      <c r="EK852" s="16"/>
      <c r="EL852" s="16"/>
      <c r="EM852" s="16"/>
      <c r="EN852" s="16"/>
      <c r="EO852" s="16"/>
      <c r="EP852" s="16"/>
      <c r="EQ852" s="16"/>
      <c r="ER852" s="16"/>
      <c r="ES852" s="16"/>
      <c r="ET852" s="16"/>
      <c r="EU852" s="16"/>
    </row>
    <row r="853" customFormat="false" ht="12.75" hidden="false" customHeight="false" outlineLevel="0" collapsed="false">
      <c r="A853" s="95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/>
      <c r="CF853" s="16"/>
      <c r="CG853" s="16"/>
      <c r="CH853" s="16"/>
      <c r="CI853" s="16"/>
      <c r="CJ853" s="16"/>
      <c r="CK853" s="16"/>
      <c r="CL853" s="16"/>
      <c r="CM853" s="16"/>
      <c r="CN853" s="16"/>
      <c r="CO853" s="16"/>
      <c r="CP853" s="16"/>
      <c r="CQ853" s="16"/>
      <c r="CR853" s="16"/>
      <c r="CS853" s="16"/>
      <c r="CT853" s="16"/>
      <c r="CU853" s="16"/>
      <c r="CV853" s="16"/>
      <c r="CW853" s="16"/>
      <c r="CX853" s="16"/>
      <c r="CY853" s="16"/>
      <c r="CZ853" s="16"/>
      <c r="DA853" s="16"/>
      <c r="DB853" s="16"/>
      <c r="DC853" s="16"/>
      <c r="DD853" s="16"/>
      <c r="DE853" s="16"/>
      <c r="DF853" s="16"/>
      <c r="DG853" s="16"/>
      <c r="DH853" s="16"/>
      <c r="DI853" s="16"/>
      <c r="DJ853" s="16"/>
      <c r="DK853" s="16"/>
      <c r="DL853" s="16"/>
      <c r="DM853" s="16"/>
      <c r="DN853" s="16"/>
      <c r="DO853" s="16"/>
      <c r="DP853" s="16"/>
      <c r="DQ853" s="16"/>
      <c r="DR853" s="16"/>
      <c r="DS853" s="16"/>
      <c r="DT853" s="16"/>
      <c r="DU853" s="16"/>
      <c r="DV853" s="16"/>
      <c r="DW853" s="16"/>
      <c r="DX853" s="16"/>
      <c r="DY853" s="16"/>
      <c r="DZ853" s="16"/>
      <c r="EA853" s="16"/>
      <c r="EB853" s="16"/>
      <c r="EC853" s="16"/>
      <c r="ED853" s="16"/>
      <c r="EE853" s="16"/>
      <c r="EF853" s="16"/>
      <c r="EG853" s="16"/>
      <c r="EH853" s="16"/>
      <c r="EI853" s="16"/>
      <c r="EJ853" s="16"/>
      <c r="EK853" s="16"/>
      <c r="EL853" s="16"/>
      <c r="EM853" s="16"/>
      <c r="EN853" s="16"/>
      <c r="EO853" s="16"/>
      <c r="EP853" s="16"/>
      <c r="EQ853" s="16"/>
      <c r="ER853" s="16"/>
      <c r="ES853" s="16"/>
      <c r="ET853" s="16"/>
      <c r="EU853" s="16"/>
    </row>
    <row r="854" customFormat="false" ht="12.75" hidden="false" customHeight="false" outlineLevel="0" collapsed="false">
      <c r="A854" s="95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/>
      <c r="CF854" s="16"/>
      <c r="CG854" s="16"/>
      <c r="CH854" s="16"/>
      <c r="CI854" s="16"/>
      <c r="CJ854" s="16"/>
      <c r="CK854" s="16"/>
      <c r="CL854" s="16"/>
      <c r="CM854" s="16"/>
      <c r="CN854" s="16"/>
      <c r="CO854" s="16"/>
      <c r="CP854" s="16"/>
      <c r="CQ854" s="16"/>
      <c r="CR854" s="16"/>
      <c r="CS854" s="16"/>
      <c r="CT854" s="16"/>
      <c r="CU854" s="16"/>
      <c r="CV854" s="16"/>
      <c r="CW854" s="16"/>
      <c r="CX854" s="16"/>
      <c r="CY854" s="16"/>
      <c r="CZ854" s="16"/>
      <c r="DA854" s="16"/>
      <c r="DB854" s="16"/>
      <c r="DC854" s="16"/>
      <c r="DD854" s="16"/>
      <c r="DE854" s="16"/>
      <c r="DF854" s="16"/>
      <c r="DG854" s="16"/>
      <c r="DH854" s="16"/>
      <c r="DI854" s="16"/>
      <c r="DJ854" s="16"/>
      <c r="DK854" s="16"/>
      <c r="DL854" s="16"/>
      <c r="DM854" s="16"/>
      <c r="DN854" s="16"/>
      <c r="DO854" s="16"/>
      <c r="DP854" s="16"/>
      <c r="DQ854" s="16"/>
      <c r="DR854" s="16"/>
      <c r="DS854" s="16"/>
      <c r="DT854" s="16"/>
      <c r="DU854" s="16"/>
      <c r="DV854" s="16"/>
      <c r="DW854" s="16"/>
      <c r="DX854" s="16"/>
      <c r="DY854" s="16"/>
      <c r="DZ854" s="16"/>
      <c r="EA854" s="16"/>
      <c r="EB854" s="16"/>
      <c r="EC854" s="16"/>
      <c r="ED854" s="16"/>
      <c r="EE854" s="16"/>
      <c r="EF854" s="16"/>
      <c r="EG854" s="16"/>
      <c r="EH854" s="16"/>
      <c r="EI854" s="16"/>
      <c r="EJ854" s="16"/>
      <c r="EK854" s="16"/>
      <c r="EL854" s="16"/>
      <c r="EM854" s="16"/>
      <c r="EN854" s="16"/>
      <c r="EO854" s="16"/>
      <c r="EP854" s="16"/>
      <c r="EQ854" s="16"/>
      <c r="ER854" s="16"/>
      <c r="ES854" s="16"/>
      <c r="ET854" s="16"/>
      <c r="EU854" s="16"/>
    </row>
    <row r="855" customFormat="false" ht="12.75" hidden="false" customHeight="false" outlineLevel="0" collapsed="false">
      <c r="A855" s="95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/>
      <c r="CF855" s="16"/>
      <c r="CG855" s="16"/>
      <c r="CH855" s="16"/>
      <c r="CI855" s="16"/>
      <c r="CJ855" s="16"/>
      <c r="CK855" s="16"/>
      <c r="CL855" s="16"/>
      <c r="CM855" s="16"/>
      <c r="CN855" s="16"/>
      <c r="CO855" s="16"/>
      <c r="CP855" s="16"/>
      <c r="CQ855" s="16"/>
      <c r="CR855" s="16"/>
      <c r="CS855" s="16"/>
      <c r="CT855" s="16"/>
      <c r="CU855" s="16"/>
      <c r="CV855" s="16"/>
      <c r="CW855" s="16"/>
      <c r="CX855" s="16"/>
      <c r="CY855" s="16"/>
      <c r="CZ855" s="16"/>
      <c r="DA855" s="16"/>
      <c r="DB855" s="16"/>
      <c r="DC855" s="16"/>
      <c r="DD855" s="16"/>
      <c r="DE855" s="16"/>
      <c r="DF855" s="16"/>
      <c r="DG855" s="16"/>
      <c r="DH855" s="16"/>
      <c r="DI855" s="16"/>
      <c r="DJ855" s="16"/>
      <c r="DK855" s="16"/>
      <c r="DL855" s="16"/>
      <c r="DM855" s="16"/>
      <c r="DN855" s="16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16"/>
      <c r="EA855" s="16"/>
      <c r="EB855" s="16"/>
      <c r="EC855" s="16"/>
      <c r="ED855" s="16"/>
      <c r="EE855" s="16"/>
      <c r="EF855" s="16"/>
      <c r="EG855" s="16"/>
      <c r="EH855" s="16"/>
      <c r="EI855" s="16"/>
      <c r="EJ855" s="16"/>
      <c r="EK855" s="16"/>
      <c r="EL855" s="16"/>
      <c r="EM855" s="16"/>
      <c r="EN855" s="16"/>
      <c r="EO855" s="16"/>
      <c r="EP855" s="16"/>
      <c r="EQ855" s="16"/>
      <c r="ER855" s="16"/>
      <c r="ES855" s="16"/>
      <c r="ET855" s="16"/>
      <c r="EU855" s="16"/>
    </row>
    <row r="856" customFormat="false" ht="12.75" hidden="false" customHeight="false" outlineLevel="0" collapsed="false">
      <c r="A856" s="95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/>
      <c r="CF856" s="16"/>
      <c r="CG856" s="16"/>
      <c r="CH856" s="16"/>
      <c r="CI856" s="16"/>
      <c r="CJ856" s="16"/>
      <c r="CK856" s="16"/>
      <c r="CL856" s="16"/>
      <c r="CM856" s="16"/>
      <c r="CN856" s="16"/>
      <c r="CO856" s="16"/>
      <c r="CP856" s="16"/>
      <c r="CQ856" s="16"/>
      <c r="CR856" s="16"/>
      <c r="CS856" s="16"/>
      <c r="CT856" s="16"/>
      <c r="CU856" s="16"/>
      <c r="CV856" s="16"/>
      <c r="CW856" s="16"/>
      <c r="CX856" s="16"/>
      <c r="CY856" s="16"/>
      <c r="CZ856" s="16"/>
      <c r="DA856" s="16"/>
      <c r="DB856" s="16"/>
      <c r="DC856" s="16"/>
      <c r="DD856" s="16"/>
      <c r="DE856" s="16"/>
      <c r="DF856" s="16"/>
      <c r="DG856" s="16"/>
      <c r="DH856" s="16"/>
      <c r="DI856" s="16"/>
      <c r="DJ856" s="16"/>
      <c r="DK856" s="16"/>
      <c r="DL856" s="16"/>
      <c r="DM856" s="16"/>
      <c r="DN856" s="16"/>
      <c r="DO856" s="16"/>
      <c r="DP856" s="16"/>
      <c r="DQ856" s="16"/>
      <c r="DR856" s="16"/>
      <c r="DS856" s="16"/>
      <c r="DT856" s="16"/>
      <c r="DU856" s="16"/>
      <c r="DV856" s="16"/>
      <c r="DW856" s="16"/>
      <c r="DX856" s="16"/>
      <c r="DY856" s="16"/>
      <c r="DZ856" s="16"/>
      <c r="EA856" s="16"/>
      <c r="EB856" s="16"/>
      <c r="EC856" s="16"/>
      <c r="ED856" s="16"/>
      <c r="EE856" s="16"/>
      <c r="EF856" s="16"/>
      <c r="EG856" s="16"/>
      <c r="EH856" s="16"/>
      <c r="EI856" s="16"/>
      <c r="EJ856" s="16"/>
      <c r="EK856" s="16"/>
      <c r="EL856" s="16"/>
      <c r="EM856" s="16"/>
      <c r="EN856" s="16"/>
      <c r="EO856" s="16"/>
      <c r="EP856" s="16"/>
      <c r="EQ856" s="16"/>
      <c r="ER856" s="16"/>
      <c r="ES856" s="16"/>
      <c r="ET856" s="16"/>
      <c r="EU856" s="16"/>
    </row>
    <row r="857" customFormat="false" ht="12.75" hidden="false" customHeight="false" outlineLevel="0" collapsed="false">
      <c r="A857" s="95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/>
      <c r="CF857" s="16"/>
      <c r="CG857" s="16"/>
      <c r="CH857" s="16"/>
      <c r="CI857" s="16"/>
      <c r="CJ857" s="16"/>
      <c r="CK857" s="16"/>
      <c r="CL857" s="16"/>
      <c r="CM857" s="16"/>
      <c r="CN857" s="16"/>
      <c r="CO857" s="16"/>
      <c r="CP857" s="16"/>
      <c r="CQ857" s="16"/>
      <c r="CR857" s="16"/>
      <c r="CS857" s="16"/>
      <c r="CT857" s="16"/>
      <c r="CU857" s="16"/>
      <c r="CV857" s="16"/>
      <c r="CW857" s="16"/>
      <c r="CX857" s="16"/>
      <c r="CY857" s="16"/>
      <c r="CZ857" s="16"/>
      <c r="DA857" s="16"/>
      <c r="DB857" s="16"/>
      <c r="DC857" s="16"/>
      <c r="DD857" s="16"/>
      <c r="DE857" s="16"/>
      <c r="DF857" s="16"/>
      <c r="DG857" s="16"/>
      <c r="DH857" s="16"/>
      <c r="DI857" s="16"/>
      <c r="DJ857" s="16"/>
      <c r="DK857" s="16"/>
      <c r="DL857" s="16"/>
      <c r="DM857" s="16"/>
      <c r="DN857" s="16"/>
      <c r="DO857" s="16"/>
      <c r="DP857" s="16"/>
      <c r="DQ857" s="16"/>
      <c r="DR857" s="16"/>
      <c r="DS857" s="16"/>
      <c r="DT857" s="16"/>
      <c r="DU857" s="16"/>
      <c r="DV857" s="16"/>
      <c r="DW857" s="16"/>
      <c r="DX857" s="16"/>
      <c r="DY857" s="16"/>
      <c r="DZ857" s="16"/>
      <c r="EA857" s="16"/>
      <c r="EB857" s="16"/>
      <c r="EC857" s="16"/>
      <c r="ED857" s="16"/>
      <c r="EE857" s="16"/>
      <c r="EF857" s="16"/>
      <c r="EG857" s="16"/>
      <c r="EH857" s="16"/>
      <c r="EI857" s="16"/>
      <c r="EJ857" s="16"/>
      <c r="EK857" s="16"/>
      <c r="EL857" s="16"/>
      <c r="EM857" s="16"/>
      <c r="EN857" s="16"/>
      <c r="EO857" s="16"/>
      <c r="EP857" s="16"/>
      <c r="EQ857" s="16"/>
      <c r="ER857" s="16"/>
      <c r="ES857" s="16"/>
      <c r="ET857" s="16"/>
      <c r="EU857" s="16"/>
    </row>
    <row r="858" customFormat="false" ht="12.75" hidden="false" customHeight="false" outlineLevel="0" collapsed="false">
      <c r="A858" s="95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/>
      <c r="CF858" s="16"/>
      <c r="CG858" s="16"/>
      <c r="CH858" s="16"/>
      <c r="CI858" s="16"/>
      <c r="CJ858" s="16"/>
      <c r="CK858" s="16"/>
      <c r="CL858" s="16"/>
      <c r="CM858" s="16"/>
      <c r="CN858" s="16"/>
      <c r="CO858" s="16"/>
      <c r="CP858" s="16"/>
      <c r="CQ858" s="16"/>
      <c r="CR858" s="16"/>
      <c r="CS858" s="16"/>
      <c r="CT858" s="16"/>
      <c r="CU858" s="16"/>
      <c r="CV858" s="16"/>
      <c r="CW858" s="16"/>
      <c r="CX858" s="16"/>
      <c r="CY858" s="16"/>
      <c r="CZ858" s="16"/>
      <c r="DA858" s="16"/>
      <c r="DB858" s="16"/>
      <c r="DC858" s="16"/>
      <c r="DD858" s="16"/>
      <c r="DE858" s="16"/>
      <c r="DF858" s="16"/>
      <c r="DG858" s="16"/>
      <c r="DH858" s="16"/>
      <c r="DI858" s="16"/>
      <c r="DJ858" s="16"/>
      <c r="DK858" s="16"/>
      <c r="DL858" s="16"/>
      <c r="DM858" s="16"/>
      <c r="DN858" s="16"/>
      <c r="DO858" s="16"/>
      <c r="DP858" s="16"/>
      <c r="DQ858" s="16"/>
      <c r="DR858" s="16"/>
      <c r="DS858" s="16"/>
      <c r="DT858" s="16"/>
      <c r="DU858" s="16"/>
      <c r="DV858" s="16"/>
      <c r="DW858" s="16"/>
      <c r="DX858" s="16"/>
      <c r="DY858" s="16"/>
      <c r="DZ858" s="16"/>
      <c r="EA858" s="16"/>
      <c r="EB858" s="16"/>
      <c r="EC858" s="16"/>
      <c r="ED858" s="16"/>
      <c r="EE858" s="16"/>
      <c r="EF858" s="16"/>
      <c r="EG858" s="16"/>
      <c r="EH858" s="16"/>
      <c r="EI858" s="16"/>
      <c r="EJ858" s="16"/>
      <c r="EK858" s="16"/>
      <c r="EL858" s="16"/>
      <c r="EM858" s="16"/>
      <c r="EN858" s="16"/>
      <c r="EO858" s="16"/>
      <c r="EP858" s="16"/>
      <c r="EQ858" s="16"/>
      <c r="ER858" s="16"/>
      <c r="ES858" s="16"/>
      <c r="ET858" s="16"/>
      <c r="EU858" s="16"/>
    </row>
    <row r="859" customFormat="false" ht="12.75" hidden="false" customHeight="false" outlineLevel="0" collapsed="false">
      <c r="A859" s="95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/>
      <c r="CF859" s="16"/>
      <c r="CG859" s="16"/>
      <c r="CH859" s="16"/>
      <c r="CI859" s="16"/>
      <c r="CJ859" s="16"/>
      <c r="CK859" s="16"/>
      <c r="CL859" s="16"/>
      <c r="CM859" s="16"/>
      <c r="CN859" s="16"/>
      <c r="CO859" s="16"/>
      <c r="CP859" s="16"/>
      <c r="CQ859" s="16"/>
      <c r="CR859" s="16"/>
      <c r="CS859" s="16"/>
      <c r="CT859" s="16"/>
      <c r="CU859" s="16"/>
      <c r="CV859" s="16"/>
      <c r="CW859" s="16"/>
      <c r="CX859" s="16"/>
      <c r="CY859" s="16"/>
      <c r="CZ859" s="16"/>
      <c r="DA859" s="16"/>
      <c r="DB859" s="16"/>
      <c r="DC859" s="16"/>
      <c r="DD859" s="16"/>
      <c r="DE859" s="16"/>
      <c r="DF859" s="16"/>
      <c r="DG859" s="16"/>
      <c r="DH859" s="16"/>
      <c r="DI859" s="16"/>
      <c r="DJ859" s="16"/>
      <c r="DK859" s="16"/>
      <c r="DL859" s="16"/>
      <c r="DM859" s="16"/>
      <c r="DN859" s="16"/>
      <c r="DO859" s="16"/>
      <c r="DP859" s="16"/>
      <c r="DQ859" s="16"/>
      <c r="DR859" s="16"/>
      <c r="DS859" s="16"/>
      <c r="DT859" s="16"/>
      <c r="DU859" s="16"/>
      <c r="DV859" s="16"/>
      <c r="DW859" s="16"/>
      <c r="DX859" s="16"/>
      <c r="DY859" s="16"/>
      <c r="DZ859" s="16"/>
      <c r="EA859" s="16"/>
      <c r="EB859" s="16"/>
      <c r="EC859" s="16"/>
      <c r="ED859" s="16"/>
      <c r="EE859" s="16"/>
      <c r="EF859" s="16"/>
      <c r="EG859" s="16"/>
      <c r="EH859" s="16"/>
      <c r="EI859" s="16"/>
      <c r="EJ859" s="16"/>
      <c r="EK859" s="16"/>
      <c r="EL859" s="16"/>
      <c r="EM859" s="16"/>
      <c r="EN859" s="16"/>
      <c r="EO859" s="16"/>
      <c r="EP859" s="16"/>
      <c r="EQ859" s="16"/>
      <c r="ER859" s="16"/>
      <c r="ES859" s="16"/>
      <c r="ET859" s="16"/>
      <c r="EU859" s="16"/>
    </row>
    <row r="860" customFormat="false" ht="12.75" hidden="false" customHeight="false" outlineLevel="0" collapsed="false">
      <c r="A860" s="95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/>
      <c r="CF860" s="16"/>
      <c r="CG860" s="16"/>
      <c r="CH860" s="16"/>
      <c r="CI860" s="16"/>
      <c r="CJ860" s="16"/>
      <c r="CK860" s="16"/>
      <c r="CL860" s="16"/>
      <c r="CM860" s="16"/>
      <c r="CN860" s="16"/>
      <c r="CO860" s="16"/>
      <c r="CP860" s="16"/>
      <c r="CQ860" s="16"/>
      <c r="CR860" s="16"/>
      <c r="CS860" s="16"/>
      <c r="CT860" s="16"/>
      <c r="CU860" s="16"/>
      <c r="CV860" s="16"/>
      <c r="CW860" s="16"/>
      <c r="CX860" s="16"/>
      <c r="CY860" s="16"/>
      <c r="CZ860" s="16"/>
      <c r="DA860" s="16"/>
      <c r="DB860" s="16"/>
      <c r="DC860" s="16"/>
      <c r="DD860" s="16"/>
      <c r="DE860" s="16"/>
      <c r="DF860" s="16"/>
      <c r="DG860" s="16"/>
      <c r="DH860" s="16"/>
      <c r="DI860" s="16"/>
      <c r="DJ860" s="16"/>
      <c r="DK860" s="16"/>
      <c r="DL860" s="16"/>
      <c r="DM860" s="16"/>
      <c r="DN860" s="16"/>
      <c r="DO860" s="16"/>
      <c r="DP860" s="16"/>
      <c r="DQ860" s="16"/>
      <c r="DR860" s="16"/>
      <c r="DS860" s="16"/>
      <c r="DT860" s="16"/>
      <c r="DU860" s="16"/>
      <c r="DV860" s="16"/>
      <c r="DW860" s="16"/>
      <c r="DX860" s="16"/>
      <c r="DY860" s="16"/>
      <c r="DZ860" s="16"/>
      <c r="EA860" s="16"/>
      <c r="EB860" s="16"/>
      <c r="EC860" s="16"/>
      <c r="ED860" s="16"/>
      <c r="EE860" s="16"/>
      <c r="EF860" s="16"/>
      <c r="EG860" s="16"/>
      <c r="EH860" s="16"/>
      <c r="EI860" s="16"/>
      <c r="EJ860" s="16"/>
      <c r="EK860" s="16"/>
      <c r="EL860" s="16"/>
      <c r="EM860" s="16"/>
      <c r="EN860" s="16"/>
      <c r="EO860" s="16"/>
      <c r="EP860" s="16"/>
      <c r="EQ860" s="16"/>
      <c r="ER860" s="16"/>
      <c r="ES860" s="16"/>
      <c r="ET860" s="16"/>
      <c r="EU860" s="16"/>
    </row>
    <row r="861" customFormat="false" ht="12.75" hidden="false" customHeight="false" outlineLevel="0" collapsed="false">
      <c r="A861" s="95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/>
      <c r="CF861" s="16"/>
      <c r="CG861" s="16"/>
      <c r="CH861" s="16"/>
      <c r="CI861" s="16"/>
      <c r="CJ861" s="16"/>
      <c r="CK861" s="16"/>
      <c r="CL861" s="16"/>
      <c r="CM861" s="16"/>
      <c r="CN861" s="16"/>
      <c r="CO861" s="16"/>
      <c r="CP861" s="16"/>
      <c r="CQ861" s="16"/>
      <c r="CR861" s="16"/>
      <c r="CS861" s="16"/>
      <c r="CT861" s="16"/>
      <c r="CU861" s="16"/>
      <c r="CV861" s="16"/>
      <c r="CW861" s="16"/>
      <c r="CX861" s="16"/>
      <c r="CY861" s="16"/>
      <c r="CZ861" s="16"/>
      <c r="DA861" s="16"/>
      <c r="DB861" s="16"/>
      <c r="DC861" s="16"/>
      <c r="DD861" s="16"/>
      <c r="DE861" s="16"/>
      <c r="DF861" s="16"/>
      <c r="DG861" s="16"/>
      <c r="DH861" s="16"/>
      <c r="DI861" s="16"/>
      <c r="DJ861" s="16"/>
      <c r="DK861" s="16"/>
      <c r="DL861" s="16"/>
      <c r="DM861" s="16"/>
      <c r="DN861" s="16"/>
      <c r="DO861" s="16"/>
      <c r="DP861" s="16"/>
      <c r="DQ861" s="16"/>
      <c r="DR861" s="16"/>
      <c r="DS861" s="16"/>
      <c r="DT861" s="16"/>
      <c r="DU861" s="16"/>
      <c r="DV861" s="16"/>
      <c r="DW861" s="16"/>
      <c r="DX861" s="16"/>
      <c r="DY861" s="16"/>
      <c r="DZ861" s="16"/>
      <c r="EA861" s="16"/>
      <c r="EB861" s="16"/>
      <c r="EC861" s="16"/>
      <c r="ED861" s="16"/>
      <c r="EE861" s="16"/>
      <c r="EF861" s="16"/>
      <c r="EG861" s="16"/>
      <c r="EH861" s="16"/>
      <c r="EI861" s="16"/>
      <c r="EJ861" s="16"/>
      <c r="EK861" s="16"/>
      <c r="EL861" s="16"/>
      <c r="EM861" s="16"/>
      <c r="EN861" s="16"/>
      <c r="EO861" s="16"/>
      <c r="EP861" s="16"/>
      <c r="EQ861" s="16"/>
      <c r="ER861" s="16"/>
      <c r="ES861" s="16"/>
      <c r="ET861" s="16"/>
      <c r="EU861" s="16"/>
    </row>
    <row r="862" customFormat="false" ht="12.75" hidden="false" customHeight="false" outlineLevel="0" collapsed="false">
      <c r="A862" s="95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/>
      <c r="CF862" s="16"/>
      <c r="CG862" s="16"/>
      <c r="CH862" s="16"/>
      <c r="CI862" s="16"/>
      <c r="CJ862" s="16"/>
      <c r="CK862" s="16"/>
      <c r="CL862" s="16"/>
      <c r="CM862" s="16"/>
      <c r="CN862" s="16"/>
      <c r="CO862" s="16"/>
      <c r="CP862" s="16"/>
      <c r="CQ862" s="16"/>
      <c r="CR862" s="16"/>
      <c r="CS862" s="16"/>
      <c r="CT862" s="16"/>
      <c r="CU862" s="16"/>
      <c r="CV862" s="16"/>
      <c r="CW862" s="16"/>
      <c r="CX862" s="16"/>
      <c r="CY862" s="16"/>
      <c r="CZ862" s="16"/>
      <c r="DA862" s="16"/>
      <c r="DB862" s="16"/>
      <c r="DC862" s="16"/>
      <c r="DD862" s="16"/>
      <c r="DE862" s="16"/>
      <c r="DF862" s="16"/>
      <c r="DG862" s="16"/>
      <c r="DH862" s="16"/>
      <c r="DI862" s="16"/>
      <c r="DJ862" s="16"/>
      <c r="DK862" s="16"/>
      <c r="DL862" s="16"/>
      <c r="DM862" s="16"/>
      <c r="DN862" s="16"/>
      <c r="DO862" s="16"/>
      <c r="DP862" s="16"/>
      <c r="DQ862" s="16"/>
      <c r="DR862" s="16"/>
      <c r="DS862" s="16"/>
      <c r="DT862" s="16"/>
      <c r="DU862" s="16"/>
      <c r="DV862" s="16"/>
      <c r="DW862" s="16"/>
      <c r="DX862" s="16"/>
      <c r="DY862" s="16"/>
      <c r="DZ862" s="16"/>
      <c r="EA862" s="16"/>
      <c r="EB862" s="16"/>
      <c r="EC862" s="16"/>
      <c r="ED862" s="16"/>
      <c r="EE862" s="16"/>
      <c r="EF862" s="16"/>
      <c r="EG862" s="16"/>
      <c r="EH862" s="16"/>
      <c r="EI862" s="16"/>
      <c r="EJ862" s="16"/>
      <c r="EK862" s="16"/>
      <c r="EL862" s="16"/>
      <c r="EM862" s="16"/>
      <c r="EN862" s="16"/>
      <c r="EO862" s="16"/>
      <c r="EP862" s="16"/>
      <c r="EQ862" s="16"/>
      <c r="ER862" s="16"/>
      <c r="ES862" s="16"/>
      <c r="ET862" s="16"/>
      <c r="EU862" s="16"/>
    </row>
    <row r="863" customFormat="false" ht="12.75" hidden="false" customHeight="false" outlineLevel="0" collapsed="false">
      <c r="A863" s="95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/>
      <c r="CF863" s="16"/>
      <c r="CG863" s="16"/>
      <c r="CH863" s="16"/>
      <c r="CI863" s="16"/>
      <c r="CJ863" s="16"/>
      <c r="CK863" s="16"/>
      <c r="CL863" s="16"/>
      <c r="CM863" s="16"/>
      <c r="CN863" s="16"/>
      <c r="CO863" s="16"/>
      <c r="CP863" s="16"/>
      <c r="CQ863" s="16"/>
      <c r="CR863" s="16"/>
      <c r="CS863" s="16"/>
      <c r="CT863" s="16"/>
      <c r="CU863" s="16"/>
      <c r="CV863" s="16"/>
      <c r="CW863" s="16"/>
      <c r="CX863" s="16"/>
      <c r="CY863" s="16"/>
      <c r="CZ863" s="16"/>
      <c r="DA863" s="16"/>
      <c r="DB863" s="16"/>
      <c r="DC863" s="16"/>
      <c r="DD863" s="16"/>
      <c r="DE863" s="16"/>
      <c r="DF863" s="16"/>
      <c r="DG863" s="16"/>
      <c r="DH863" s="16"/>
      <c r="DI863" s="16"/>
      <c r="DJ863" s="16"/>
      <c r="DK863" s="16"/>
      <c r="DL863" s="16"/>
      <c r="DM863" s="16"/>
      <c r="DN863" s="16"/>
      <c r="DO863" s="16"/>
      <c r="DP863" s="16"/>
      <c r="DQ863" s="16"/>
      <c r="DR863" s="16"/>
      <c r="DS863" s="16"/>
      <c r="DT863" s="16"/>
      <c r="DU863" s="16"/>
      <c r="DV863" s="16"/>
      <c r="DW863" s="16"/>
      <c r="DX863" s="16"/>
      <c r="DY863" s="16"/>
      <c r="DZ863" s="16"/>
      <c r="EA863" s="16"/>
      <c r="EB863" s="16"/>
      <c r="EC863" s="16"/>
      <c r="ED863" s="16"/>
      <c r="EE863" s="16"/>
      <c r="EF863" s="16"/>
      <c r="EG863" s="16"/>
      <c r="EH863" s="16"/>
      <c r="EI863" s="16"/>
      <c r="EJ863" s="16"/>
      <c r="EK863" s="16"/>
      <c r="EL863" s="16"/>
      <c r="EM863" s="16"/>
      <c r="EN863" s="16"/>
      <c r="EO863" s="16"/>
      <c r="EP863" s="16"/>
      <c r="EQ863" s="16"/>
      <c r="ER863" s="16"/>
      <c r="ES863" s="16"/>
      <c r="ET863" s="16"/>
      <c r="EU863" s="16"/>
    </row>
    <row r="864" customFormat="false" ht="12.75" hidden="false" customHeight="false" outlineLevel="0" collapsed="false">
      <c r="A864" s="95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/>
      <c r="CF864" s="16"/>
      <c r="CG864" s="16"/>
      <c r="CH864" s="16"/>
      <c r="CI864" s="16"/>
      <c r="CJ864" s="16"/>
      <c r="CK864" s="16"/>
      <c r="CL864" s="16"/>
      <c r="CM864" s="16"/>
      <c r="CN864" s="16"/>
      <c r="CO864" s="16"/>
      <c r="CP864" s="16"/>
      <c r="CQ864" s="16"/>
      <c r="CR864" s="16"/>
      <c r="CS864" s="16"/>
      <c r="CT864" s="16"/>
      <c r="CU864" s="16"/>
      <c r="CV864" s="16"/>
      <c r="CW864" s="16"/>
      <c r="CX864" s="16"/>
      <c r="CY864" s="16"/>
      <c r="CZ864" s="16"/>
      <c r="DA864" s="16"/>
      <c r="DB864" s="16"/>
      <c r="DC864" s="16"/>
      <c r="DD864" s="16"/>
      <c r="DE864" s="16"/>
      <c r="DF864" s="16"/>
      <c r="DG864" s="16"/>
      <c r="DH864" s="16"/>
      <c r="DI864" s="16"/>
      <c r="DJ864" s="16"/>
      <c r="DK864" s="16"/>
      <c r="DL864" s="16"/>
      <c r="DM864" s="16"/>
      <c r="DN864" s="16"/>
      <c r="DO864" s="16"/>
      <c r="DP864" s="16"/>
      <c r="DQ864" s="16"/>
      <c r="DR864" s="16"/>
      <c r="DS864" s="16"/>
      <c r="DT864" s="16"/>
      <c r="DU864" s="16"/>
      <c r="DV864" s="16"/>
      <c r="DW864" s="16"/>
      <c r="DX864" s="16"/>
      <c r="DY864" s="16"/>
      <c r="DZ864" s="16"/>
      <c r="EA864" s="16"/>
      <c r="EB864" s="16"/>
      <c r="EC864" s="16"/>
      <c r="ED864" s="16"/>
      <c r="EE864" s="16"/>
      <c r="EF864" s="16"/>
      <c r="EG864" s="16"/>
      <c r="EH864" s="16"/>
      <c r="EI864" s="16"/>
      <c r="EJ864" s="16"/>
      <c r="EK864" s="16"/>
      <c r="EL864" s="16"/>
      <c r="EM864" s="16"/>
      <c r="EN864" s="16"/>
      <c r="EO864" s="16"/>
      <c r="EP864" s="16"/>
      <c r="EQ864" s="16"/>
      <c r="ER864" s="16"/>
      <c r="ES864" s="16"/>
      <c r="ET864" s="16"/>
      <c r="EU864" s="16"/>
    </row>
    <row r="865" customFormat="false" ht="12.75" hidden="false" customHeight="false" outlineLevel="0" collapsed="false">
      <c r="A865" s="95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/>
      <c r="CF865" s="16"/>
      <c r="CG865" s="16"/>
      <c r="CH865" s="16"/>
      <c r="CI865" s="16"/>
      <c r="CJ865" s="16"/>
      <c r="CK865" s="16"/>
      <c r="CL865" s="16"/>
      <c r="CM865" s="16"/>
      <c r="CN865" s="16"/>
      <c r="CO865" s="16"/>
      <c r="CP865" s="16"/>
      <c r="CQ865" s="16"/>
      <c r="CR865" s="16"/>
      <c r="CS865" s="16"/>
      <c r="CT865" s="16"/>
      <c r="CU865" s="16"/>
      <c r="CV865" s="16"/>
      <c r="CW865" s="16"/>
      <c r="CX865" s="16"/>
      <c r="CY865" s="16"/>
      <c r="CZ865" s="16"/>
      <c r="DA865" s="16"/>
      <c r="DB865" s="16"/>
      <c r="DC865" s="16"/>
      <c r="DD865" s="16"/>
      <c r="DE865" s="16"/>
      <c r="DF865" s="16"/>
      <c r="DG865" s="16"/>
      <c r="DH865" s="16"/>
      <c r="DI865" s="16"/>
      <c r="DJ865" s="16"/>
      <c r="DK865" s="16"/>
      <c r="DL865" s="16"/>
      <c r="DM865" s="16"/>
      <c r="DN865" s="16"/>
      <c r="DO865" s="16"/>
      <c r="DP865" s="16"/>
      <c r="DQ865" s="16"/>
      <c r="DR865" s="16"/>
      <c r="DS865" s="16"/>
      <c r="DT865" s="16"/>
      <c r="DU865" s="16"/>
      <c r="DV865" s="16"/>
      <c r="DW865" s="16"/>
      <c r="DX865" s="16"/>
      <c r="DY865" s="16"/>
      <c r="DZ865" s="16"/>
      <c r="EA865" s="16"/>
      <c r="EB865" s="16"/>
      <c r="EC865" s="16"/>
      <c r="ED865" s="16"/>
      <c r="EE865" s="16"/>
      <c r="EF865" s="16"/>
      <c r="EG865" s="16"/>
      <c r="EH865" s="16"/>
      <c r="EI865" s="16"/>
      <c r="EJ865" s="16"/>
      <c r="EK865" s="16"/>
      <c r="EL865" s="16"/>
      <c r="EM865" s="16"/>
      <c r="EN865" s="16"/>
      <c r="EO865" s="16"/>
      <c r="EP865" s="16"/>
      <c r="EQ865" s="16"/>
      <c r="ER865" s="16"/>
      <c r="ES865" s="16"/>
      <c r="ET865" s="16"/>
      <c r="EU865" s="16"/>
    </row>
    <row r="866" customFormat="false" ht="12.75" hidden="false" customHeight="false" outlineLevel="0" collapsed="false">
      <c r="A866" s="95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/>
      <c r="CF866" s="16"/>
      <c r="CG866" s="16"/>
      <c r="CH866" s="16"/>
      <c r="CI866" s="16"/>
      <c r="CJ866" s="16"/>
      <c r="CK866" s="16"/>
      <c r="CL866" s="16"/>
      <c r="CM866" s="16"/>
      <c r="CN866" s="16"/>
      <c r="CO866" s="16"/>
      <c r="CP866" s="16"/>
      <c r="CQ866" s="16"/>
      <c r="CR866" s="16"/>
      <c r="CS866" s="16"/>
      <c r="CT866" s="16"/>
      <c r="CU866" s="16"/>
      <c r="CV866" s="16"/>
      <c r="CW866" s="16"/>
      <c r="CX866" s="16"/>
      <c r="CY866" s="16"/>
      <c r="CZ866" s="16"/>
      <c r="DA866" s="16"/>
      <c r="DB866" s="16"/>
      <c r="DC866" s="16"/>
      <c r="DD866" s="16"/>
      <c r="DE866" s="16"/>
      <c r="DF866" s="16"/>
      <c r="DG866" s="16"/>
      <c r="DH866" s="16"/>
      <c r="DI866" s="16"/>
      <c r="DJ866" s="16"/>
      <c r="DK866" s="16"/>
      <c r="DL866" s="16"/>
      <c r="DM866" s="16"/>
      <c r="DN866" s="16"/>
      <c r="DO866" s="16"/>
      <c r="DP866" s="16"/>
      <c r="DQ866" s="16"/>
      <c r="DR866" s="16"/>
      <c r="DS866" s="16"/>
      <c r="DT866" s="16"/>
      <c r="DU866" s="16"/>
      <c r="DV866" s="16"/>
      <c r="DW866" s="16"/>
      <c r="DX866" s="16"/>
      <c r="DY866" s="16"/>
      <c r="DZ866" s="16"/>
      <c r="EA866" s="16"/>
      <c r="EB866" s="16"/>
      <c r="EC866" s="16"/>
      <c r="ED866" s="16"/>
      <c r="EE866" s="16"/>
      <c r="EF866" s="16"/>
      <c r="EG866" s="16"/>
      <c r="EH866" s="16"/>
      <c r="EI866" s="16"/>
      <c r="EJ866" s="16"/>
      <c r="EK866" s="16"/>
      <c r="EL866" s="16"/>
      <c r="EM866" s="16"/>
      <c r="EN866" s="16"/>
      <c r="EO866" s="16"/>
      <c r="EP866" s="16"/>
      <c r="EQ866" s="16"/>
      <c r="ER866" s="16"/>
      <c r="ES866" s="16"/>
      <c r="ET866" s="16"/>
      <c r="EU866" s="16"/>
    </row>
    <row r="867" customFormat="false" ht="12.75" hidden="false" customHeight="false" outlineLevel="0" collapsed="false">
      <c r="A867" s="95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/>
      <c r="CF867" s="16"/>
      <c r="CG867" s="16"/>
      <c r="CH867" s="16"/>
      <c r="CI867" s="16"/>
      <c r="CJ867" s="16"/>
      <c r="CK867" s="16"/>
      <c r="CL867" s="16"/>
      <c r="CM867" s="16"/>
      <c r="CN867" s="16"/>
      <c r="CO867" s="16"/>
      <c r="CP867" s="16"/>
      <c r="CQ867" s="16"/>
      <c r="CR867" s="16"/>
      <c r="CS867" s="16"/>
      <c r="CT867" s="16"/>
      <c r="CU867" s="16"/>
      <c r="CV867" s="16"/>
      <c r="CW867" s="16"/>
      <c r="CX867" s="16"/>
      <c r="CY867" s="16"/>
      <c r="CZ867" s="16"/>
      <c r="DA867" s="16"/>
      <c r="DB867" s="16"/>
      <c r="DC867" s="16"/>
      <c r="DD867" s="16"/>
      <c r="DE867" s="16"/>
      <c r="DF867" s="16"/>
      <c r="DG867" s="16"/>
      <c r="DH867" s="16"/>
      <c r="DI867" s="16"/>
      <c r="DJ867" s="16"/>
      <c r="DK867" s="16"/>
      <c r="DL867" s="16"/>
      <c r="DM867" s="16"/>
      <c r="DN867" s="16"/>
      <c r="DO867" s="16"/>
      <c r="DP867" s="16"/>
      <c r="DQ867" s="16"/>
      <c r="DR867" s="16"/>
      <c r="DS867" s="16"/>
      <c r="DT867" s="16"/>
      <c r="DU867" s="16"/>
      <c r="DV867" s="16"/>
      <c r="DW867" s="16"/>
      <c r="DX867" s="16"/>
      <c r="DY867" s="16"/>
      <c r="DZ867" s="16"/>
      <c r="EA867" s="16"/>
      <c r="EB867" s="16"/>
      <c r="EC867" s="16"/>
      <c r="ED867" s="16"/>
      <c r="EE867" s="16"/>
      <c r="EF867" s="16"/>
      <c r="EG867" s="16"/>
      <c r="EH867" s="16"/>
      <c r="EI867" s="16"/>
      <c r="EJ867" s="16"/>
      <c r="EK867" s="16"/>
      <c r="EL867" s="16"/>
      <c r="EM867" s="16"/>
      <c r="EN867" s="16"/>
      <c r="EO867" s="16"/>
      <c r="EP867" s="16"/>
      <c r="EQ867" s="16"/>
      <c r="ER867" s="16"/>
      <c r="ES867" s="16"/>
      <c r="ET867" s="16"/>
      <c r="EU867" s="16"/>
    </row>
    <row r="868" customFormat="false" ht="12.75" hidden="false" customHeight="false" outlineLevel="0" collapsed="false">
      <c r="A868" s="95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/>
      <c r="CF868" s="16"/>
      <c r="CG868" s="16"/>
      <c r="CH868" s="16"/>
      <c r="CI868" s="16"/>
      <c r="CJ868" s="16"/>
      <c r="CK868" s="16"/>
      <c r="CL868" s="16"/>
      <c r="CM868" s="16"/>
      <c r="CN868" s="16"/>
      <c r="CO868" s="16"/>
      <c r="CP868" s="16"/>
      <c r="CQ868" s="16"/>
      <c r="CR868" s="16"/>
      <c r="CS868" s="16"/>
      <c r="CT868" s="16"/>
      <c r="CU868" s="16"/>
      <c r="CV868" s="16"/>
      <c r="CW868" s="16"/>
      <c r="CX868" s="16"/>
      <c r="CY868" s="16"/>
      <c r="CZ868" s="16"/>
      <c r="DA868" s="16"/>
      <c r="DB868" s="16"/>
      <c r="DC868" s="16"/>
      <c r="DD868" s="16"/>
      <c r="DE868" s="16"/>
      <c r="DF868" s="16"/>
      <c r="DG868" s="16"/>
      <c r="DH868" s="16"/>
      <c r="DI868" s="16"/>
      <c r="DJ868" s="16"/>
      <c r="DK868" s="16"/>
      <c r="DL868" s="16"/>
      <c r="DM868" s="16"/>
      <c r="DN868" s="16"/>
      <c r="DO868" s="16"/>
      <c r="DP868" s="16"/>
      <c r="DQ868" s="16"/>
      <c r="DR868" s="16"/>
      <c r="DS868" s="16"/>
      <c r="DT868" s="16"/>
      <c r="DU868" s="16"/>
      <c r="DV868" s="16"/>
      <c r="DW868" s="16"/>
      <c r="DX868" s="16"/>
      <c r="DY868" s="16"/>
      <c r="DZ868" s="16"/>
      <c r="EA868" s="16"/>
      <c r="EB868" s="16"/>
      <c r="EC868" s="16"/>
      <c r="ED868" s="16"/>
      <c r="EE868" s="16"/>
      <c r="EF868" s="16"/>
      <c r="EG868" s="16"/>
      <c r="EH868" s="16"/>
      <c r="EI868" s="16"/>
      <c r="EJ868" s="16"/>
      <c r="EK868" s="16"/>
      <c r="EL868" s="16"/>
      <c r="EM868" s="16"/>
      <c r="EN868" s="16"/>
      <c r="EO868" s="16"/>
      <c r="EP868" s="16"/>
      <c r="EQ868" s="16"/>
      <c r="ER868" s="16"/>
      <c r="ES868" s="16"/>
      <c r="ET868" s="16"/>
      <c r="EU868" s="16"/>
    </row>
    <row r="869" customFormat="false" ht="12.75" hidden="false" customHeight="false" outlineLevel="0" collapsed="false">
      <c r="A869" s="95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/>
      <c r="CF869" s="16"/>
      <c r="CG869" s="16"/>
      <c r="CH869" s="16"/>
      <c r="CI869" s="16"/>
      <c r="CJ869" s="16"/>
      <c r="CK869" s="16"/>
      <c r="CL869" s="16"/>
      <c r="CM869" s="16"/>
      <c r="CN869" s="16"/>
      <c r="CO869" s="16"/>
      <c r="CP869" s="16"/>
      <c r="CQ869" s="16"/>
      <c r="CR869" s="16"/>
      <c r="CS869" s="16"/>
      <c r="CT869" s="16"/>
      <c r="CU869" s="16"/>
      <c r="CV869" s="16"/>
      <c r="CW869" s="16"/>
      <c r="CX869" s="16"/>
      <c r="CY869" s="16"/>
      <c r="CZ869" s="16"/>
      <c r="DA869" s="16"/>
      <c r="DB869" s="16"/>
      <c r="DC869" s="16"/>
      <c r="DD869" s="16"/>
      <c r="DE869" s="16"/>
      <c r="DF869" s="16"/>
      <c r="DG869" s="16"/>
      <c r="DH869" s="16"/>
      <c r="DI869" s="16"/>
      <c r="DJ869" s="16"/>
      <c r="DK869" s="16"/>
      <c r="DL869" s="16"/>
      <c r="DM869" s="16"/>
      <c r="DN869" s="16"/>
      <c r="DO869" s="16"/>
      <c r="DP869" s="16"/>
      <c r="DQ869" s="16"/>
      <c r="DR869" s="16"/>
      <c r="DS869" s="16"/>
      <c r="DT869" s="16"/>
      <c r="DU869" s="16"/>
      <c r="DV869" s="16"/>
      <c r="DW869" s="16"/>
      <c r="DX869" s="16"/>
      <c r="DY869" s="16"/>
      <c r="DZ869" s="16"/>
      <c r="EA869" s="16"/>
      <c r="EB869" s="16"/>
      <c r="EC869" s="16"/>
      <c r="ED869" s="16"/>
      <c r="EE869" s="16"/>
      <c r="EF869" s="16"/>
      <c r="EG869" s="16"/>
      <c r="EH869" s="16"/>
      <c r="EI869" s="16"/>
      <c r="EJ869" s="16"/>
      <c r="EK869" s="16"/>
      <c r="EL869" s="16"/>
      <c r="EM869" s="16"/>
      <c r="EN869" s="16"/>
      <c r="EO869" s="16"/>
      <c r="EP869" s="16"/>
      <c r="EQ869" s="16"/>
      <c r="ER869" s="16"/>
      <c r="ES869" s="16"/>
      <c r="ET869" s="16"/>
      <c r="EU869" s="16"/>
    </row>
    <row r="870" customFormat="false" ht="12.75" hidden="false" customHeight="false" outlineLevel="0" collapsed="false">
      <c r="A870" s="95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/>
      <c r="CF870" s="16"/>
      <c r="CG870" s="16"/>
      <c r="CH870" s="16"/>
      <c r="CI870" s="16"/>
      <c r="CJ870" s="16"/>
      <c r="CK870" s="16"/>
      <c r="CL870" s="16"/>
      <c r="CM870" s="16"/>
      <c r="CN870" s="16"/>
      <c r="CO870" s="16"/>
      <c r="CP870" s="16"/>
      <c r="CQ870" s="16"/>
      <c r="CR870" s="16"/>
      <c r="CS870" s="16"/>
      <c r="CT870" s="16"/>
      <c r="CU870" s="16"/>
      <c r="CV870" s="16"/>
      <c r="CW870" s="16"/>
      <c r="CX870" s="16"/>
      <c r="CY870" s="16"/>
      <c r="CZ870" s="16"/>
      <c r="DA870" s="16"/>
      <c r="DB870" s="16"/>
      <c r="DC870" s="16"/>
      <c r="DD870" s="16"/>
      <c r="DE870" s="16"/>
      <c r="DF870" s="16"/>
      <c r="DG870" s="16"/>
      <c r="DH870" s="16"/>
      <c r="DI870" s="16"/>
      <c r="DJ870" s="16"/>
      <c r="DK870" s="16"/>
      <c r="DL870" s="16"/>
      <c r="DM870" s="16"/>
      <c r="DN870" s="16"/>
      <c r="DO870" s="16"/>
      <c r="DP870" s="16"/>
      <c r="DQ870" s="16"/>
      <c r="DR870" s="16"/>
      <c r="DS870" s="16"/>
      <c r="DT870" s="16"/>
      <c r="DU870" s="16"/>
      <c r="DV870" s="16"/>
      <c r="DW870" s="16"/>
      <c r="DX870" s="16"/>
      <c r="DY870" s="16"/>
      <c r="DZ870" s="16"/>
      <c r="EA870" s="16"/>
      <c r="EB870" s="16"/>
      <c r="EC870" s="16"/>
      <c r="ED870" s="16"/>
      <c r="EE870" s="16"/>
      <c r="EF870" s="16"/>
      <c r="EG870" s="16"/>
      <c r="EH870" s="16"/>
      <c r="EI870" s="16"/>
      <c r="EJ870" s="16"/>
      <c r="EK870" s="16"/>
      <c r="EL870" s="16"/>
      <c r="EM870" s="16"/>
      <c r="EN870" s="16"/>
      <c r="EO870" s="16"/>
      <c r="EP870" s="16"/>
      <c r="EQ870" s="16"/>
      <c r="ER870" s="16"/>
      <c r="ES870" s="16"/>
      <c r="ET870" s="16"/>
      <c r="EU870" s="16"/>
    </row>
    <row r="871" customFormat="false" ht="12.75" hidden="false" customHeight="false" outlineLevel="0" collapsed="false">
      <c r="A871" s="95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/>
      <c r="CF871" s="16"/>
      <c r="CG871" s="16"/>
      <c r="CH871" s="16"/>
      <c r="CI871" s="16"/>
      <c r="CJ871" s="16"/>
      <c r="CK871" s="16"/>
      <c r="CL871" s="16"/>
      <c r="CM871" s="16"/>
      <c r="CN871" s="16"/>
      <c r="CO871" s="16"/>
      <c r="CP871" s="16"/>
      <c r="CQ871" s="16"/>
      <c r="CR871" s="16"/>
      <c r="CS871" s="16"/>
      <c r="CT871" s="16"/>
      <c r="CU871" s="16"/>
      <c r="CV871" s="16"/>
      <c r="CW871" s="16"/>
      <c r="CX871" s="16"/>
      <c r="CY871" s="16"/>
      <c r="CZ871" s="16"/>
      <c r="DA871" s="16"/>
      <c r="DB871" s="16"/>
      <c r="DC871" s="16"/>
      <c r="DD871" s="16"/>
      <c r="DE871" s="16"/>
      <c r="DF871" s="16"/>
      <c r="DG871" s="16"/>
      <c r="DH871" s="16"/>
      <c r="DI871" s="16"/>
      <c r="DJ871" s="16"/>
      <c r="DK871" s="16"/>
      <c r="DL871" s="16"/>
      <c r="DM871" s="16"/>
      <c r="DN871" s="16"/>
      <c r="DO871" s="16"/>
      <c r="DP871" s="16"/>
      <c r="DQ871" s="16"/>
      <c r="DR871" s="16"/>
      <c r="DS871" s="16"/>
      <c r="DT871" s="16"/>
      <c r="DU871" s="16"/>
      <c r="DV871" s="16"/>
      <c r="DW871" s="16"/>
      <c r="DX871" s="16"/>
      <c r="DY871" s="16"/>
      <c r="DZ871" s="16"/>
      <c r="EA871" s="16"/>
      <c r="EB871" s="16"/>
      <c r="EC871" s="16"/>
      <c r="ED871" s="16"/>
      <c r="EE871" s="16"/>
      <c r="EF871" s="16"/>
      <c r="EG871" s="16"/>
      <c r="EH871" s="16"/>
      <c r="EI871" s="16"/>
      <c r="EJ871" s="16"/>
      <c r="EK871" s="16"/>
      <c r="EL871" s="16"/>
      <c r="EM871" s="16"/>
      <c r="EN871" s="16"/>
      <c r="EO871" s="16"/>
      <c r="EP871" s="16"/>
      <c r="EQ871" s="16"/>
      <c r="ER871" s="16"/>
      <c r="ES871" s="16"/>
      <c r="ET871" s="16"/>
      <c r="EU871" s="16"/>
    </row>
    <row r="872" customFormat="false" ht="12.75" hidden="false" customHeight="false" outlineLevel="0" collapsed="false">
      <c r="A872" s="95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/>
      <c r="CF872" s="16"/>
      <c r="CG872" s="16"/>
      <c r="CH872" s="16"/>
      <c r="CI872" s="16"/>
      <c r="CJ872" s="16"/>
      <c r="CK872" s="16"/>
      <c r="CL872" s="16"/>
      <c r="CM872" s="16"/>
      <c r="CN872" s="16"/>
      <c r="CO872" s="16"/>
      <c r="CP872" s="16"/>
      <c r="CQ872" s="16"/>
      <c r="CR872" s="16"/>
      <c r="CS872" s="16"/>
      <c r="CT872" s="16"/>
      <c r="CU872" s="16"/>
      <c r="CV872" s="16"/>
      <c r="CW872" s="16"/>
      <c r="CX872" s="16"/>
      <c r="CY872" s="16"/>
      <c r="CZ872" s="16"/>
      <c r="DA872" s="16"/>
      <c r="DB872" s="16"/>
      <c r="DC872" s="16"/>
      <c r="DD872" s="16"/>
      <c r="DE872" s="16"/>
      <c r="DF872" s="16"/>
      <c r="DG872" s="16"/>
      <c r="DH872" s="16"/>
      <c r="DI872" s="16"/>
      <c r="DJ872" s="16"/>
      <c r="DK872" s="16"/>
      <c r="DL872" s="16"/>
      <c r="DM872" s="16"/>
      <c r="DN872" s="16"/>
      <c r="DO872" s="16"/>
      <c r="DP872" s="16"/>
      <c r="DQ872" s="16"/>
      <c r="DR872" s="16"/>
      <c r="DS872" s="16"/>
      <c r="DT872" s="16"/>
      <c r="DU872" s="16"/>
      <c r="DV872" s="16"/>
      <c r="DW872" s="16"/>
      <c r="DX872" s="16"/>
      <c r="DY872" s="16"/>
      <c r="DZ872" s="16"/>
      <c r="EA872" s="16"/>
      <c r="EB872" s="16"/>
      <c r="EC872" s="16"/>
      <c r="ED872" s="16"/>
      <c r="EE872" s="16"/>
      <c r="EF872" s="16"/>
      <c r="EG872" s="16"/>
      <c r="EH872" s="16"/>
      <c r="EI872" s="16"/>
      <c r="EJ872" s="16"/>
      <c r="EK872" s="16"/>
      <c r="EL872" s="16"/>
      <c r="EM872" s="16"/>
      <c r="EN872" s="16"/>
      <c r="EO872" s="16"/>
      <c r="EP872" s="16"/>
      <c r="EQ872" s="16"/>
      <c r="ER872" s="16"/>
      <c r="ES872" s="16"/>
      <c r="ET872" s="16"/>
      <c r="EU872" s="16"/>
    </row>
    <row r="873" customFormat="false" ht="12.75" hidden="false" customHeight="false" outlineLevel="0" collapsed="false">
      <c r="A873" s="95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/>
      <c r="CF873" s="16"/>
      <c r="CG873" s="16"/>
      <c r="CH873" s="16"/>
      <c r="CI873" s="16"/>
      <c r="CJ873" s="16"/>
      <c r="CK873" s="16"/>
      <c r="CL873" s="16"/>
      <c r="CM873" s="16"/>
      <c r="CN873" s="16"/>
      <c r="CO873" s="16"/>
      <c r="CP873" s="16"/>
      <c r="CQ873" s="16"/>
      <c r="CR873" s="16"/>
      <c r="CS873" s="16"/>
      <c r="CT873" s="16"/>
      <c r="CU873" s="16"/>
      <c r="CV873" s="16"/>
      <c r="CW873" s="16"/>
      <c r="CX873" s="16"/>
      <c r="CY873" s="16"/>
      <c r="CZ873" s="16"/>
      <c r="DA873" s="16"/>
      <c r="DB873" s="16"/>
      <c r="DC873" s="16"/>
      <c r="DD873" s="16"/>
      <c r="DE873" s="16"/>
      <c r="DF873" s="16"/>
      <c r="DG873" s="16"/>
      <c r="DH873" s="16"/>
      <c r="DI873" s="16"/>
      <c r="DJ873" s="16"/>
      <c r="DK873" s="16"/>
      <c r="DL873" s="16"/>
      <c r="DM873" s="16"/>
      <c r="DN873" s="16"/>
      <c r="DO873" s="16"/>
      <c r="DP873" s="16"/>
      <c r="DQ873" s="16"/>
      <c r="DR873" s="16"/>
      <c r="DS873" s="16"/>
      <c r="DT873" s="16"/>
      <c r="DU873" s="16"/>
      <c r="DV873" s="16"/>
      <c r="DW873" s="16"/>
      <c r="DX873" s="16"/>
      <c r="DY873" s="16"/>
      <c r="DZ873" s="16"/>
      <c r="EA873" s="16"/>
      <c r="EB873" s="16"/>
      <c r="EC873" s="16"/>
      <c r="ED873" s="16"/>
      <c r="EE873" s="16"/>
      <c r="EF873" s="16"/>
      <c r="EG873" s="16"/>
      <c r="EH873" s="16"/>
      <c r="EI873" s="16"/>
      <c r="EJ873" s="16"/>
      <c r="EK873" s="16"/>
      <c r="EL873" s="16"/>
      <c r="EM873" s="16"/>
      <c r="EN873" s="16"/>
      <c r="EO873" s="16"/>
      <c r="EP873" s="16"/>
      <c r="EQ873" s="16"/>
      <c r="ER873" s="16"/>
      <c r="ES873" s="16"/>
      <c r="ET873" s="16"/>
      <c r="EU873" s="16"/>
    </row>
    <row r="874" customFormat="false" ht="12.75" hidden="false" customHeight="false" outlineLevel="0" collapsed="false">
      <c r="A874" s="95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/>
      <c r="CF874" s="16"/>
      <c r="CG874" s="16"/>
      <c r="CH874" s="16"/>
      <c r="CI874" s="16"/>
      <c r="CJ874" s="16"/>
      <c r="CK874" s="16"/>
      <c r="CL874" s="16"/>
      <c r="CM874" s="16"/>
      <c r="CN874" s="16"/>
      <c r="CO874" s="16"/>
      <c r="CP874" s="16"/>
      <c r="CQ874" s="16"/>
      <c r="CR874" s="16"/>
      <c r="CS874" s="16"/>
      <c r="CT874" s="16"/>
      <c r="CU874" s="16"/>
      <c r="CV874" s="16"/>
      <c r="CW874" s="16"/>
      <c r="CX874" s="16"/>
      <c r="CY874" s="16"/>
      <c r="CZ874" s="16"/>
      <c r="DA874" s="16"/>
      <c r="DB874" s="16"/>
      <c r="DC874" s="16"/>
      <c r="DD874" s="16"/>
      <c r="DE874" s="16"/>
      <c r="DF874" s="16"/>
      <c r="DG874" s="16"/>
      <c r="DH874" s="16"/>
      <c r="DI874" s="16"/>
      <c r="DJ874" s="16"/>
      <c r="DK874" s="16"/>
      <c r="DL874" s="16"/>
      <c r="DM874" s="16"/>
      <c r="DN874" s="16"/>
      <c r="DO874" s="16"/>
      <c r="DP874" s="16"/>
      <c r="DQ874" s="16"/>
      <c r="DR874" s="16"/>
      <c r="DS874" s="16"/>
      <c r="DT874" s="16"/>
      <c r="DU874" s="16"/>
      <c r="DV874" s="16"/>
      <c r="DW874" s="16"/>
      <c r="DX874" s="16"/>
      <c r="DY874" s="16"/>
      <c r="DZ874" s="16"/>
      <c r="EA874" s="16"/>
      <c r="EB874" s="16"/>
      <c r="EC874" s="16"/>
      <c r="ED874" s="16"/>
      <c r="EE874" s="16"/>
      <c r="EF874" s="16"/>
      <c r="EG874" s="16"/>
      <c r="EH874" s="16"/>
      <c r="EI874" s="16"/>
      <c r="EJ874" s="16"/>
      <c r="EK874" s="16"/>
      <c r="EL874" s="16"/>
      <c r="EM874" s="16"/>
      <c r="EN874" s="16"/>
      <c r="EO874" s="16"/>
      <c r="EP874" s="16"/>
      <c r="EQ874" s="16"/>
      <c r="ER874" s="16"/>
      <c r="ES874" s="16"/>
      <c r="ET874" s="16"/>
      <c r="EU874" s="16"/>
    </row>
    <row r="875" customFormat="false" ht="12.75" hidden="false" customHeight="false" outlineLevel="0" collapsed="false">
      <c r="A875" s="95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/>
      <c r="CF875" s="16"/>
      <c r="CG875" s="16"/>
      <c r="CH875" s="16"/>
      <c r="CI875" s="16"/>
      <c r="CJ875" s="16"/>
      <c r="CK875" s="16"/>
      <c r="CL875" s="16"/>
      <c r="CM875" s="16"/>
      <c r="CN875" s="16"/>
      <c r="CO875" s="16"/>
      <c r="CP875" s="16"/>
      <c r="CQ875" s="16"/>
      <c r="CR875" s="16"/>
      <c r="CS875" s="16"/>
      <c r="CT875" s="16"/>
      <c r="CU875" s="16"/>
      <c r="CV875" s="16"/>
      <c r="CW875" s="16"/>
      <c r="CX875" s="16"/>
      <c r="CY875" s="16"/>
      <c r="CZ875" s="16"/>
      <c r="DA875" s="16"/>
      <c r="DB875" s="16"/>
      <c r="DC875" s="16"/>
      <c r="DD875" s="16"/>
      <c r="DE875" s="16"/>
      <c r="DF875" s="16"/>
      <c r="DG875" s="16"/>
      <c r="DH875" s="16"/>
      <c r="DI875" s="16"/>
      <c r="DJ875" s="16"/>
      <c r="DK875" s="16"/>
      <c r="DL875" s="16"/>
      <c r="DM875" s="16"/>
      <c r="DN875" s="16"/>
      <c r="DO875" s="16"/>
      <c r="DP875" s="16"/>
      <c r="DQ875" s="16"/>
      <c r="DR875" s="16"/>
      <c r="DS875" s="16"/>
      <c r="DT875" s="16"/>
      <c r="DU875" s="16"/>
      <c r="DV875" s="16"/>
      <c r="DW875" s="16"/>
      <c r="DX875" s="16"/>
      <c r="DY875" s="16"/>
      <c r="DZ875" s="16"/>
      <c r="EA875" s="16"/>
      <c r="EB875" s="16"/>
      <c r="EC875" s="16"/>
      <c r="ED875" s="16"/>
      <c r="EE875" s="16"/>
      <c r="EF875" s="16"/>
      <c r="EG875" s="16"/>
      <c r="EH875" s="16"/>
      <c r="EI875" s="16"/>
      <c r="EJ875" s="16"/>
      <c r="EK875" s="16"/>
      <c r="EL875" s="16"/>
      <c r="EM875" s="16"/>
      <c r="EN875" s="16"/>
      <c r="EO875" s="16"/>
      <c r="EP875" s="16"/>
      <c r="EQ875" s="16"/>
      <c r="ER875" s="16"/>
      <c r="ES875" s="16"/>
      <c r="ET875" s="16"/>
      <c r="EU875" s="16"/>
    </row>
    <row r="876" customFormat="false" ht="12.75" hidden="false" customHeight="false" outlineLevel="0" collapsed="false">
      <c r="A876" s="95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  <c r="EP876" s="16"/>
      <c r="EQ876" s="16"/>
      <c r="ER876" s="16"/>
      <c r="ES876" s="16"/>
      <c r="ET876" s="16"/>
      <c r="EU876" s="16"/>
    </row>
    <row r="877" customFormat="false" ht="12.75" hidden="false" customHeight="false" outlineLevel="0" collapsed="false">
      <c r="A877" s="95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  <c r="EP877" s="16"/>
      <c r="EQ877" s="16"/>
      <c r="ER877" s="16"/>
      <c r="ES877" s="16"/>
      <c r="ET877" s="16"/>
      <c r="EU877" s="16"/>
    </row>
    <row r="878" customFormat="false" ht="12.75" hidden="false" customHeight="false" outlineLevel="0" collapsed="false">
      <c r="A878" s="95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  <c r="EP878" s="16"/>
      <c r="EQ878" s="16"/>
      <c r="ER878" s="16"/>
      <c r="ES878" s="16"/>
      <c r="ET878" s="16"/>
      <c r="EU878" s="16"/>
    </row>
    <row r="879" customFormat="false" ht="12.75" hidden="false" customHeight="false" outlineLevel="0" collapsed="false">
      <c r="A879" s="95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  <c r="EP879" s="16"/>
      <c r="EQ879" s="16"/>
      <c r="ER879" s="16"/>
      <c r="ES879" s="16"/>
      <c r="ET879" s="16"/>
      <c r="EU879" s="16"/>
    </row>
    <row r="880" customFormat="false" ht="12.75" hidden="false" customHeight="false" outlineLevel="0" collapsed="false">
      <c r="A880" s="95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  <c r="EP880" s="16"/>
      <c r="EQ880" s="16"/>
      <c r="ER880" s="16"/>
      <c r="ES880" s="16"/>
      <c r="ET880" s="16"/>
      <c r="EU880" s="16"/>
    </row>
    <row r="881" customFormat="false" ht="12.75" hidden="false" customHeight="false" outlineLevel="0" collapsed="false">
      <c r="A881" s="95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  <c r="EP881" s="16"/>
      <c r="EQ881" s="16"/>
      <c r="ER881" s="16"/>
      <c r="ES881" s="16"/>
      <c r="ET881" s="16"/>
      <c r="EU881" s="16"/>
    </row>
    <row r="882" customFormat="false" ht="12.75" hidden="false" customHeight="false" outlineLevel="0" collapsed="false">
      <c r="A882" s="95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  <c r="EP882" s="16"/>
      <c r="EQ882" s="16"/>
      <c r="ER882" s="16"/>
      <c r="ES882" s="16"/>
      <c r="ET882" s="16"/>
      <c r="EU882" s="16"/>
    </row>
    <row r="883" customFormat="false" ht="12.75" hidden="false" customHeight="false" outlineLevel="0" collapsed="false">
      <c r="A883" s="95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  <c r="EP883" s="16"/>
      <c r="EQ883" s="16"/>
      <c r="ER883" s="16"/>
      <c r="ES883" s="16"/>
      <c r="ET883" s="16"/>
      <c r="EU883" s="16"/>
    </row>
    <row r="884" customFormat="false" ht="12.75" hidden="false" customHeight="false" outlineLevel="0" collapsed="false">
      <c r="A884" s="95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  <c r="EP884" s="16"/>
      <c r="EQ884" s="16"/>
      <c r="ER884" s="16"/>
      <c r="ES884" s="16"/>
      <c r="ET884" s="16"/>
      <c r="EU884" s="16"/>
    </row>
    <row r="885" customFormat="false" ht="12.75" hidden="false" customHeight="false" outlineLevel="0" collapsed="false">
      <c r="A885" s="95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  <c r="EP885" s="16"/>
      <c r="EQ885" s="16"/>
      <c r="ER885" s="16"/>
      <c r="ES885" s="16"/>
      <c r="ET885" s="16"/>
      <c r="EU885" s="16"/>
    </row>
    <row r="886" customFormat="false" ht="12.75" hidden="false" customHeight="false" outlineLevel="0" collapsed="false">
      <c r="A886" s="95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  <c r="EP886" s="16"/>
      <c r="EQ886" s="16"/>
      <c r="ER886" s="16"/>
      <c r="ES886" s="16"/>
      <c r="ET886" s="16"/>
      <c r="EU886" s="16"/>
    </row>
    <row r="887" customFormat="false" ht="12.75" hidden="false" customHeight="false" outlineLevel="0" collapsed="false">
      <c r="A887" s="95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  <c r="EP887" s="16"/>
      <c r="EQ887" s="16"/>
      <c r="ER887" s="16"/>
      <c r="ES887" s="16"/>
      <c r="ET887" s="16"/>
      <c r="EU887" s="16"/>
    </row>
    <row r="888" customFormat="false" ht="12.75" hidden="false" customHeight="false" outlineLevel="0" collapsed="false">
      <c r="A888" s="95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  <c r="EP888" s="16"/>
      <c r="EQ888" s="16"/>
      <c r="ER888" s="16"/>
      <c r="ES888" s="16"/>
      <c r="ET888" s="16"/>
      <c r="EU888" s="16"/>
    </row>
    <row r="889" customFormat="false" ht="12.75" hidden="false" customHeight="false" outlineLevel="0" collapsed="false">
      <c r="A889" s="95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  <c r="CX889" s="16"/>
      <c r="CY889" s="16"/>
      <c r="CZ889" s="16"/>
      <c r="DA889" s="16"/>
      <c r="DB889" s="16"/>
      <c r="DC889" s="16"/>
      <c r="DD889" s="16"/>
      <c r="DE889" s="16"/>
      <c r="DF889" s="16"/>
      <c r="DG889" s="16"/>
      <c r="DH889" s="16"/>
      <c r="DI889" s="16"/>
      <c r="DJ889" s="16"/>
      <c r="DK889" s="16"/>
      <c r="DL889" s="16"/>
      <c r="DM889" s="16"/>
      <c r="DN889" s="16"/>
      <c r="DO889" s="16"/>
      <c r="DP889" s="16"/>
      <c r="DQ889" s="16"/>
      <c r="DR889" s="16"/>
      <c r="DS889" s="16"/>
      <c r="DT889" s="16"/>
      <c r="DU889" s="16"/>
      <c r="DV889" s="16"/>
      <c r="DW889" s="16"/>
      <c r="DX889" s="16"/>
      <c r="DY889" s="16"/>
      <c r="DZ889" s="16"/>
      <c r="EA889" s="16"/>
      <c r="EB889" s="16"/>
      <c r="EC889" s="16"/>
      <c r="ED889" s="16"/>
      <c r="EE889" s="16"/>
      <c r="EF889" s="16"/>
      <c r="EG889" s="16"/>
      <c r="EH889" s="16"/>
      <c r="EI889" s="16"/>
      <c r="EJ889" s="16"/>
      <c r="EK889" s="16"/>
      <c r="EL889" s="16"/>
      <c r="EM889" s="16"/>
      <c r="EN889" s="16"/>
      <c r="EO889" s="16"/>
      <c r="EP889" s="16"/>
      <c r="EQ889" s="16"/>
      <c r="ER889" s="16"/>
      <c r="ES889" s="16"/>
      <c r="ET889" s="16"/>
      <c r="EU889" s="16"/>
    </row>
    <row r="890" customFormat="false" ht="12.75" hidden="false" customHeight="false" outlineLevel="0" collapsed="false">
      <c r="A890" s="95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  <c r="CX890" s="16"/>
      <c r="CY890" s="16"/>
      <c r="CZ890" s="16"/>
      <c r="DA890" s="16"/>
      <c r="DB890" s="16"/>
      <c r="DC890" s="16"/>
      <c r="DD890" s="16"/>
      <c r="DE890" s="16"/>
      <c r="DF890" s="16"/>
      <c r="DG890" s="16"/>
      <c r="DH890" s="16"/>
      <c r="DI890" s="16"/>
      <c r="DJ890" s="16"/>
      <c r="DK890" s="16"/>
      <c r="DL890" s="16"/>
      <c r="DM890" s="16"/>
      <c r="DN890" s="16"/>
      <c r="DO890" s="16"/>
      <c r="DP890" s="16"/>
      <c r="DQ890" s="16"/>
      <c r="DR890" s="16"/>
      <c r="DS890" s="16"/>
      <c r="DT890" s="16"/>
      <c r="DU890" s="16"/>
      <c r="DV890" s="16"/>
      <c r="DW890" s="16"/>
      <c r="DX890" s="16"/>
      <c r="DY890" s="16"/>
      <c r="DZ890" s="16"/>
      <c r="EA890" s="16"/>
      <c r="EB890" s="16"/>
      <c r="EC890" s="16"/>
      <c r="ED890" s="16"/>
      <c r="EE890" s="16"/>
      <c r="EF890" s="16"/>
      <c r="EG890" s="16"/>
      <c r="EH890" s="16"/>
      <c r="EI890" s="16"/>
      <c r="EJ890" s="16"/>
      <c r="EK890" s="16"/>
      <c r="EL890" s="16"/>
      <c r="EM890" s="16"/>
      <c r="EN890" s="16"/>
      <c r="EO890" s="16"/>
      <c r="EP890" s="16"/>
      <c r="EQ890" s="16"/>
      <c r="ER890" s="16"/>
      <c r="ES890" s="16"/>
      <c r="ET890" s="16"/>
      <c r="EU890" s="16"/>
    </row>
    <row r="891" customFormat="false" ht="12.75" hidden="false" customHeight="false" outlineLevel="0" collapsed="false">
      <c r="A891" s="95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  <c r="CX891" s="16"/>
      <c r="CY891" s="16"/>
      <c r="CZ891" s="16"/>
      <c r="DA891" s="16"/>
      <c r="DB891" s="16"/>
      <c r="DC891" s="16"/>
      <c r="DD891" s="16"/>
      <c r="DE891" s="16"/>
      <c r="DF891" s="16"/>
      <c r="DG891" s="16"/>
      <c r="DH891" s="16"/>
      <c r="DI891" s="16"/>
      <c r="DJ891" s="16"/>
      <c r="DK891" s="16"/>
      <c r="DL891" s="16"/>
      <c r="DM891" s="16"/>
      <c r="DN891" s="16"/>
      <c r="DO891" s="16"/>
      <c r="DP891" s="16"/>
      <c r="DQ891" s="16"/>
      <c r="DR891" s="16"/>
      <c r="DS891" s="16"/>
      <c r="DT891" s="16"/>
      <c r="DU891" s="16"/>
      <c r="DV891" s="16"/>
      <c r="DW891" s="16"/>
      <c r="DX891" s="16"/>
      <c r="DY891" s="16"/>
      <c r="DZ891" s="16"/>
      <c r="EA891" s="16"/>
      <c r="EB891" s="16"/>
      <c r="EC891" s="16"/>
      <c r="ED891" s="16"/>
      <c r="EE891" s="16"/>
      <c r="EF891" s="16"/>
      <c r="EG891" s="16"/>
      <c r="EH891" s="16"/>
      <c r="EI891" s="16"/>
      <c r="EJ891" s="16"/>
      <c r="EK891" s="16"/>
      <c r="EL891" s="16"/>
      <c r="EM891" s="16"/>
      <c r="EN891" s="16"/>
      <c r="EO891" s="16"/>
      <c r="EP891" s="16"/>
      <c r="EQ891" s="16"/>
      <c r="ER891" s="16"/>
      <c r="ES891" s="16"/>
      <c r="ET891" s="16"/>
      <c r="EU891" s="16"/>
    </row>
    <row r="892" customFormat="false" ht="12.75" hidden="false" customHeight="false" outlineLevel="0" collapsed="false">
      <c r="A892" s="95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  <c r="CX892" s="16"/>
      <c r="CY892" s="16"/>
      <c r="CZ892" s="16"/>
      <c r="DA892" s="16"/>
      <c r="DB892" s="16"/>
      <c r="DC892" s="16"/>
      <c r="DD892" s="16"/>
      <c r="DE892" s="16"/>
      <c r="DF892" s="16"/>
      <c r="DG892" s="16"/>
      <c r="DH892" s="16"/>
      <c r="DI892" s="16"/>
      <c r="DJ892" s="16"/>
      <c r="DK892" s="16"/>
      <c r="DL892" s="16"/>
      <c r="DM892" s="16"/>
      <c r="DN892" s="16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16"/>
      <c r="EA892" s="16"/>
      <c r="EB892" s="16"/>
      <c r="EC892" s="16"/>
      <c r="ED892" s="16"/>
      <c r="EE892" s="16"/>
      <c r="EF892" s="16"/>
      <c r="EG892" s="16"/>
      <c r="EH892" s="16"/>
      <c r="EI892" s="16"/>
      <c r="EJ892" s="16"/>
      <c r="EK892" s="16"/>
      <c r="EL892" s="16"/>
      <c r="EM892" s="16"/>
      <c r="EN892" s="16"/>
      <c r="EO892" s="16"/>
      <c r="EP892" s="16"/>
      <c r="EQ892" s="16"/>
      <c r="ER892" s="16"/>
      <c r="ES892" s="16"/>
      <c r="ET892" s="16"/>
      <c r="EU892" s="16"/>
    </row>
    <row r="893" customFormat="false" ht="12.75" hidden="false" customHeight="false" outlineLevel="0" collapsed="false">
      <c r="A893" s="95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  <c r="CX893" s="16"/>
      <c r="CY893" s="16"/>
      <c r="CZ893" s="16"/>
      <c r="DA893" s="16"/>
      <c r="DB893" s="16"/>
      <c r="DC893" s="16"/>
      <c r="DD893" s="16"/>
      <c r="DE893" s="16"/>
      <c r="DF893" s="16"/>
      <c r="DG893" s="16"/>
      <c r="DH893" s="16"/>
      <c r="DI893" s="16"/>
      <c r="DJ893" s="16"/>
      <c r="DK893" s="16"/>
      <c r="DL893" s="16"/>
      <c r="DM893" s="16"/>
      <c r="DN893" s="16"/>
      <c r="DO893" s="16"/>
      <c r="DP893" s="16"/>
      <c r="DQ893" s="16"/>
      <c r="DR893" s="16"/>
      <c r="DS893" s="16"/>
      <c r="DT893" s="16"/>
      <c r="DU893" s="16"/>
      <c r="DV893" s="16"/>
      <c r="DW893" s="16"/>
      <c r="DX893" s="16"/>
      <c r="DY893" s="16"/>
      <c r="DZ893" s="16"/>
      <c r="EA893" s="16"/>
      <c r="EB893" s="16"/>
      <c r="EC893" s="16"/>
      <c r="ED893" s="16"/>
      <c r="EE893" s="16"/>
      <c r="EF893" s="16"/>
      <c r="EG893" s="16"/>
      <c r="EH893" s="16"/>
      <c r="EI893" s="16"/>
      <c r="EJ893" s="16"/>
      <c r="EK893" s="16"/>
      <c r="EL893" s="16"/>
      <c r="EM893" s="16"/>
      <c r="EN893" s="16"/>
      <c r="EO893" s="16"/>
      <c r="EP893" s="16"/>
      <c r="EQ893" s="16"/>
      <c r="ER893" s="16"/>
      <c r="ES893" s="16"/>
      <c r="ET893" s="16"/>
      <c r="EU893" s="16"/>
    </row>
    <row r="894" customFormat="false" ht="12.75" hidden="false" customHeight="false" outlineLevel="0" collapsed="false">
      <c r="A894" s="95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  <c r="CX894" s="16"/>
      <c r="CY894" s="16"/>
      <c r="CZ894" s="16"/>
      <c r="DA894" s="16"/>
      <c r="DB894" s="16"/>
      <c r="DC894" s="16"/>
      <c r="DD894" s="16"/>
      <c r="DE894" s="16"/>
      <c r="DF894" s="16"/>
      <c r="DG894" s="16"/>
      <c r="DH894" s="16"/>
      <c r="DI894" s="16"/>
      <c r="DJ894" s="16"/>
      <c r="DK894" s="16"/>
      <c r="DL894" s="16"/>
      <c r="DM894" s="16"/>
      <c r="DN894" s="16"/>
      <c r="DO894" s="16"/>
      <c r="DP894" s="16"/>
      <c r="DQ894" s="16"/>
      <c r="DR894" s="16"/>
      <c r="DS894" s="16"/>
      <c r="DT894" s="16"/>
      <c r="DU894" s="16"/>
      <c r="DV894" s="16"/>
      <c r="DW894" s="16"/>
      <c r="DX894" s="16"/>
      <c r="DY894" s="16"/>
      <c r="DZ894" s="16"/>
      <c r="EA894" s="16"/>
      <c r="EB894" s="16"/>
      <c r="EC894" s="16"/>
      <c r="ED894" s="16"/>
      <c r="EE894" s="16"/>
      <c r="EF894" s="16"/>
      <c r="EG894" s="16"/>
      <c r="EH894" s="16"/>
      <c r="EI894" s="16"/>
      <c r="EJ894" s="16"/>
      <c r="EK894" s="16"/>
      <c r="EL894" s="16"/>
      <c r="EM894" s="16"/>
      <c r="EN894" s="16"/>
      <c r="EO894" s="16"/>
      <c r="EP894" s="16"/>
      <c r="EQ894" s="16"/>
      <c r="ER894" s="16"/>
      <c r="ES894" s="16"/>
      <c r="ET894" s="16"/>
      <c r="EU894" s="16"/>
    </row>
    <row r="895" customFormat="false" ht="12.75" hidden="false" customHeight="false" outlineLevel="0" collapsed="false">
      <c r="A895" s="95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  <c r="CX895" s="16"/>
      <c r="CY895" s="16"/>
      <c r="CZ895" s="16"/>
      <c r="DA895" s="16"/>
      <c r="DB895" s="16"/>
      <c r="DC895" s="16"/>
      <c r="DD895" s="16"/>
      <c r="DE895" s="16"/>
      <c r="DF895" s="16"/>
      <c r="DG895" s="16"/>
      <c r="DH895" s="16"/>
      <c r="DI895" s="16"/>
      <c r="DJ895" s="16"/>
      <c r="DK895" s="16"/>
      <c r="DL895" s="16"/>
      <c r="DM895" s="16"/>
      <c r="DN895" s="16"/>
      <c r="DO895" s="16"/>
      <c r="DP895" s="16"/>
      <c r="DQ895" s="16"/>
      <c r="DR895" s="16"/>
      <c r="DS895" s="16"/>
      <c r="DT895" s="16"/>
      <c r="DU895" s="16"/>
      <c r="DV895" s="16"/>
      <c r="DW895" s="16"/>
      <c r="DX895" s="16"/>
      <c r="DY895" s="16"/>
      <c r="DZ895" s="16"/>
      <c r="EA895" s="16"/>
      <c r="EB895" s="16"/>
      <c r="EC895" s="16"/>
      <c r="ED895" s="16"/>
      <c r="EE895" s="16"/>
      <c r="EF895" s="16"/>
      <c r="EG895" s="16"/>
      <c r="EH895" s="16"/>
      <c r="EI895" s="16"/>
      <c r="EJ895" s="16"/>
      <c r="EK895" s="16"/>
      <c r="EL895" s="16"/>
      <c r="EM895" s="16"/>
      <c r="EN895" s="16"/>
      <c r="EO895" s="16"/>
      <c r="EP895" s="16"/>
      <c r="EQ895" s="16"/>
      <c r="ER895" s="16"/>
      <c r="ES895" s="16"/>
      <c r="ET895" s="16"/>
      <c r="EU895" s="16"/>
    </row>
    <row r="896" customFormat="false" ht="12.75" hidden="false" customHeight="false" outlineLevel="0" collapsed="false">
      <c r="A896" s="95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/>
      <c r="CF896" s="16"/>
      <c r="CG896" s="16"/>
      <c r="CH896" s="16"/>
      <c r="CI896" s="16"/>
      <c r="CJ896" s="16"/>
      <c r="CK896" s="16"/>
      <c r="CL896" s="16"/>
      <c r="CM896" s="16"/>
      <c r="CN896" s="16"/>
      <c r="CO896" s="16"/>
      <c r="CP896" s="16"/>
      <c r="CQ896" s="16"/>
      <c r="CR896" s="16"/>
      <c r="CS896" s="16"/>
      <c r="CT896" s="16"/>
      <c r="CU896" s="16"/>
      <c r="CV896" s="16"/>
      <c r="CW896" s="16"/>
      <c r="CX896" s="16"/>
      <c r="CY896" s="16"/>
      <c r="CZ896" s="16"/>
      <c r="DA896" s="16"/>
      <c r="DB896" s="16"/>
      <c r="DC896" s="16"/>
      <c r="DD896" s="16"/>
      <c r="DE896" s="16"/>
      <c r="DF896" s="16"/>
      <c r="DG896" s="16"/>
      <c r="DH896" s="16"/>
      <c r="DI896" s="16"/>
      <c r="DJ896" s="16"/>
      <c r="DK896" s="16"/>
      <c r="DL896" s="16"/>
      <c r="DM896" s="16"/>
      <c r="DN896" s="16"/>
      <c r="DO896" s="16"/>
      <c r="DP896" s="16"/>
      <c r="DQ896" s="16"/>
      <c r="DR896" s="16"/>
      <c r="DS896" s="16"/>
      <c r="DT896" s="16"/>
      <c r="DU896" s="16"/>
      <c r="DV896" s="16"/>
      <c r="DW896" s="16"/>
      <c r="DX896" s="16"/>
      <c r="DY896" s="16"/>
      <c r="DZ896" s="16"/>
      <c r="EA896" s="16"/>
      <c r="EB896" s="16"/>
      <c r="EC896" s="16"/>
      <c r="ED896" s="16"/>
      <c r="EE896" s="16"/>
      <c r="EF896" s="16"/>
      <c r="EG896" s="16"/>
      <c r="EH896" s="16"/>
      <c r="EI896" s="16"/>
      <c r="EJ896" s="16"/>
      <c r="EK896" s="16"/>
      <c r="EL896" s="16"/>
      <c r="EM896" s="16"/>
      <c r="EN896" s="16"/>
      <c r="EO896" s="16"/>
      <c r="EP896" s="16"/>
      <c r="EQ896" s="16"/>
      <c r="ER896" s="16"/>
      <c r="ES896" s="16"/>
      <c r="ET896" s="16"/>
      <c r="EU896" s="16"/>
    </row>
    <row r="897" customFormat="false" ht="12.75" hidden="false" customHeight="false" outlineLevel="0" collapsed="false">
      <c r="A897" s="95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/>
      <c r="CF897" s="16"/>
      <c r="CG897" s="16"/>
      <c r="CH897" s="16"/>
      <c r="CI897" s="16"/>
      <c r="CJ897" s="16"/>
      <c r="CK897" s="16"/>
      <c r="CL897" s="16"/>
      <c r="CM897" s="16"/>
      <c r="CN897" s="16"/>
      <c r="CO897" s="16"/>
      <c r="CP897" s="16"/>
      <c r="CQ897" s="16"/>
      <c r="CR897" s="16"/>
      <c r="CS897" s="16"/>
      <c r="CT897" s="16"/>
      <c r="CU897" s="16"/>
      <c r="CV897" s="16"/>
      <c r="CW897" s="16"/>
      <c r="CX897" s="16"/>
      <c r="CY897" s="16"/>
      <c r="CZ897" s="16"/>
      <c r="DA897" s="16"/>
      <c r="DB897" s="16"/>
      <c r="DC897" s="16"/>
      <c r="DD897" s="16"/>
      <c r="DE897" s="16"/>
      <c r="DF897" s="16"/>
      <c r="DG897" s="16"/>
      <c r="DH897" s="16"/>
      <c r="DI897" s="16"/>
      <c r="DJ897" s="16"/>
      <c r="DK897" s="16"/>
      <c r="DL897" s="16"/>
      <c r="DM897" s="16"/>
      <c r="DN897" s="16"/>
      <c r="DO897" s="16"/>
      <c r="DP897" s="16"/>
      <c r="DQ897" s="16"/>
      <c r="DR897" s="16"/>
      <c r="DS897" s="16"/>
      <c r="DT897" s="16"/>
      <c r="DU897" s="16"/>
      <c r="DV897" s="16"/>
      <c r="DW897" s="16"/>
      <c r="DX897" s="16"/>
      <c r="DY897" s="16"/>
      <c r="DZ897" s="16"/>
      <c r="EA897" s="16"/>
      <c r="EB897" s="16"/>
      <c r="EC897" s="16"/>
      <c r="ED897" s="16"/>
      <c r="EE897" s="16"/>
      <c r="EF897" s="16"/>
      <c r="EG897" s="16"/>
      <c r="EH897" s="16"/>
      <c r="EI897" s="16"/>
      <c r="EJ897" s="16"/>
      <c r="EK897" s="16"/>
      <c r="EL897" s="16"/>
      <c r="EM897" s="16"/>
      <c r="EN897" s="16"/>
      <c r="EO897" s="16"/>
      <c r="EP897" s="16"/>
      <c r="EQ897" s="16"/>
      <c r="ER897" s="16"/>
      <c r="ES897" s="16"/>
      <c r="ET897" s="16"/>
      <c r="EU897" s="16"/>
    </row>
    <row r="898" customFormat="false" ht="12.75" hidden="false" customHeight="false" outlineLevel="0" collapsed="false">
      <c r="A898" s="95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/>
      <c r="CF898" s="16"/>
      <c r="CG898" s="16"/>
      <c r="CH898" s="16"/>
      <c r="CI898" s="16"/>
      <c r="CJ898" s="16"/>
      <c r="CK898" s="16"/>
      <c r="CL898" s="16"/>
      <c r="CM898" s="16"/>
      <c r="CN898" s="16"/>
      <c r="CO898" s="16"/>
      <c r="CP898" s="16"/>
      <c r="CQ898" s="16"/>
      <c r="CR898" s="16"/>
      <c r="CS898" s="16"/>
      <c r="CT898" s="16"/>
      <c r="CU898" s="16"/>
      <c r="CV898" s="16"/>
      <c r="CW898" s="16"/>
      <c r="CX898" s="16"/>
      <c r="CY898" s="16"/>
      <c r="CZ898" s="16"/>
      <c r="DA898" s="16"/>
      <c r="DB898" s="16"/>
      <c r="DC898" s="16"/>
      <c r="DD898" s="16"/>
      <c r="DE898" s="16"/>
      <c r="DF898" s="16"/>
      <c r="DG898" s="16"/>
      <c r="DH898" s="16"/>
      <c r="DI898" s="16"/>
      <c r="DJ898" s="16"/>
      <c r="DK898" s="16"/>
      <c r="DL898" s="16"/>
      <c r="DM898" s="16"/>
      <c r="DN898" s="16"/>
      <c r="DO898" s="16"/>
      <c r="DP898" s="16"/>
      <c r="DQ898" s="16"/>
      <c r="DR898" s="16"/>
      <c r="DS898" s="16"/>
      <c r="DT898" s="16"/>
      <c r="DU898" s="16"/>
      <c r="DV898" s="16"/>
      <c r="DW898" s="16"/>
      <c r="DX898" s="16"/>
      <c r="DY898" s="16"/>
      <c r="DZ898" s="16"/>
      <c r="EA898" s="16"/>
      <c r="EB898" s="16"/>
      <c r="EC898" s="16"/>
      <c r="ED898" s="16"/>
      <c r="EE898" s="16"/>
      <c r="EF898" s="16"/>
      <c r="EG898" s="16"/>
      <c r="EH898" s="16"/>
      <c r="EI898" s="16"/>
      <c r="EJ898" s="16"/>
      <c r="EK898" s="16"/>
      <c r="EL898" s="16"/>
      <c r="EM898" s="16"/>
      <c r="EN898" s="16"/>
      <c r="EO898" s="16"/>
      <c r="EP898" s="16"/>
      <c r="EQ898" s="16"/>
      <c r="ER898" s="16"/>
      <c r="ES898" s="16"/>
      <c r="ET898" s="16"/>
      <c r="EU898" s="16"/>
    </row>
    <row r="899" customFormat="false" ht="12.75" hidden="false" customHeight="false" outlineLevel="0" collapsed="false">
      <c r="A899" s="95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/>
      <c r="CF899" s="16"/>
      <c r="CG899" s="16"/>
      <c r="CH899" s="16"/>
      <c r="CI899" s="16"/>
      <c r="CJ899" s="16"/>
      <c r="CK899" s="16"/>
      <c r="CL899" s="16"/>
      <c r="CM899" s="16"/>
      <c r="CN899" s="16"/>
      <c r="CO899" s="16"/>
      <c r="CP899" s="16"/>
      <c r="CQ899" s="16"/>
      <c r="CR899" s="16"/>
      <c r="CS899" s="16"/>
      <c r="CT899" s="16"/>
      <c r="CU899" s="16"/>
      <c r="CV899" s="16"/>
      <c r="CW899" s="16"/>
      <c r="CX899" s="16"/>
      <c r="CY899" s="16"/>
      <c r="CZ899" s="16"/>
      <c r="DA899" s="16"/>
      <c r="DB899" s="16"/>
      <c r="DC899" s="16"/>
      <c r="DD899" s="16"/>
      <c r="DE899" s="16"/>
      <c r="DF899" s="16"/>
      <c r="DG899" s="16"/>
      <c r="DH899" s="16"/>
      <c r="DI899" s="16"/>
      <c r="DJ899" s="16"/>
      <c r="DK899" s="16"/>
      <c r="DL899" s="16"/>
      <c r="DM899" s="16"/>
      <c r="DN899" s="16"/>
      <c r="DO899" s="16"/>
      <c r="DP899" s="16"/>
      <c r="DQ899" s="16"/>
      <c r="DR899" s="16"/>
      <c r="DS899" s="16"/>
      <c r="DT899" s="16"/>
      <c r="DU899" s="16"/>
      <c r="DV899" s="16"/>
      <c r="DW899" s="16"/>
      <c r="DX899" s="16"/>
      <c r="DY899" s="16"/>
      <c r="DZ899" s="16"/>
      <c r="EA899" s="16"/>
      <c r="EB899" s="16"/>
      <c r="EC899" s="16"/>
      <c r="ED899" s="16"/>
      <c r="EE899" s="16"/>
      <c r="EF899" s="16"/>
      <c r="EG899" s="16"/>
      <c r="EH899" s="16"/>
      <c r="EI899" s="16"/>
      <c r="EJ899" s="16"/>
      <c r="EK899" s="16"/>
      <c r="EL899" s="16"/>
      <c r="EM899" s="16"/>
      <c r="EN899" s="16"/>
      <c r="EO899" s="16"/>
      <c r="EP899" s="16"/>
      <c r="EQ899" s="16"/>
      <c r="ER899" s="16"/>
      <c r="ES899" s="16"/>
      <c r="ET899" s="16"/>
      <c r="EU899" s="16"/>
    </row>
    <row r="900" customFormat="false" ht="12.75" hidden="false" customHeight="false" outlineLevel="0" collapsed="false">
      <c r="A900" s="95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/>
      <c r="CF900" s="16"/>
      <c r="CG900" s="16"/>
      <c r="CH900" s="16"/>
      <c r="CI900" s="16"/>
      <c r="CJ900" s="16"/>
      <c r="CK900" s="16"/>
      <c r="CL900" s="16"/>
      <c r="CM900" s="16"/>
      <c r="CN900" s="16"/>
      <c r="CO900" s="16"/>
      <c r="CP900" s="16"/>
      <c r="CQ900" s="16"/>
      <c r="CR900" s="16"/>
      <c r="CS900" s="16"/>
      <c r="CT900" s="16"/>
      <c r="CU900" s="16"/>
      <c r="CV900" s="16"/>
      <c r="CW900" s="16"/>
      <c r="CX900" s="16"/>
      <c r="CY900" s="16"/>
      <c r="CZ900" s="16"/>
      <c r="DA900" s="16"/>
      <c r="DB900" s="16"/>
      <c r="DC900" s="16"/>
      <c r="DD900" s="16"/>
      <c r="DE900" s="16"/>
      <c r="DF900" s="16"/>
      <c r="DG900" s="16"/>
      <c r="DH900" s="16"/>
      <c r="DI900" s="16"/>
      <c r="DJ900" s="16"/>
      <c r="DK900" s="16"/>
      <c r="DL900" s="16"/>
      <c r="DM900" s="16"/>
      <c r="DN900" s="16"/>
      <c r="DO900" s="16"/>
      <c r="DP900" s="16"/>
      <c r="DQ900" s="16"/>
      <c r="DR900" s="16"/>
      <c r="DS900" s="16"/>
      <c r="DT900" s="16"/>
      <c r="DU900" s="16"/>
      <c r="DV900" s="16"/>
      <c r="DW900" s="16"/>
      <c r="DX900" s="16"/>
      <c r="DY900" s="16"/>
      <c r="DZ900" s="16"/>
      <c r="EA900" s="16"/>
      <c r="EB900" s="16"/>
      <c r="EC900" s="16"/>
      <c r="ED900" s="16"/>
      <c r="EE900" s="16"/>
      <c r="EF900" s="16"/>
      <c r="EG900" s="16"/>
      <c r="EH900" s="16"/>
      <c r="EI900" s="16"/>
      <c r="EJ900" s="16"/>
      <c r="EK900" s="16"/>
      <c r="EL900" s="16"/>
      <c r="EM900" s="16"/>
      <c r="EN900" s="16"/>
      <c r="EO900" s="16"/>
      <c r="EP900" s="16"/>
      <c r="EQ900" s="16"/>
      <c r="ER900" s="16"/>
      <c r="ES900" s="16"/>
      <c r="ET900" s="16"/>
      <c r="EU900" s="16"/>
    </row>
    <row r="901" customFormat="false" ht="12.75" hidden="false" customHeight="false" outlineLevel="0" collapsed="false">
      <c r="A901" s="95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/>
      <c r="CF901" s="16"/>
      <c r="CG901" s="16"/>
      <c r="CH901" s="16"/>
      <c r="CI901" s="16"/>
      <c r="CJ901" s="16"/>
      <c r="CK901" s="16"/>
      <c r="CL901" s="16"/>
      <c r="CM901" s="16"/>
      <c r="CN901" s="16"/>
      <c r="CO901" s="16"/>
      <c r="CP901" s="16"/>
      <c r="CQ901" s="16"/>
      <c r="CR901" s="16"/>
      <c r="CS901" s="16"/>
      <c r="CT901" s="16"/>
      <c r="CU901" s="16"/>
      <c r="CV901" s="16"/>
      <c r="CW901" s="16"/>
      <c r="CX901" s="16"/>
      <c r="CY901" s="16"/>
      <c r="CZ901" s="16"/>
      <c r="DA901" s="16"/>
      <c r="DB901" s="16"/>
      <c r="DC901" s="16"/>
      <c r="DD901" s="16"/>
      <c r="DE901" s="16"/>
      <c r="DF901" s="16"/>
      <c r="DG901" s="16"/>
      <c r="DH901" s="16"/>
      <c r="DI901" s="16"/>
      <c r="DJ901" s="16"/>
      <c r="DK901" s="16"/>
      <c r="DL901" s="16"/>
      <c r="DM901" s="16"/>
      <c r="DN901" s="16"/>
      <c r="DO901" s="16"/>
      <c r="DP901" s="16"/>
      <c r="DQ901" s="16"/>
      <c r="DR901" s="16"/>
      <c r="DS901" s="16"/>
      <c r="DT901" s="16"/>
      <c r="DU901" s="16"/>
      <c r="DV901" s="16"/>
      <c r="DW901" s="16"/>
      <c r="DX901" s="16"/>
      <c r="DY901" s="16"/>
      <c r="DZ901" s="16"/>
      <c r="EA901" s="16"/>
      <c r="EB901" s="16"/>
      <c r="EC901" s="16"/>
      <c r="ED901" s="16"/>
      <c r="EE901" s="16"/>
      <c r="EF901" s="16"/>
      <c r="EG901" s="16"/>
      <c r="EH901" s="16"/>
      <c r="EI901" s="16"/>
      <c r="EJ901" s="16"/>
      <c r="EK901" s="16"/>
      <c r="EL901" s="16"/>
      <c r="EM901" s="16"/>
      <c r="EN901" s="16"/>
      <c r="EO901" s="16"/>
      <c r="EP901" s="16"/>
      <c r="EQ901" s="16"/>
      <c r="ER901" s="16"/>
      <c r="ES901" s="16"/>
      <c r="ET901" s="16"/>
      <c r="EU901" s="16"/>
    </row>
    <row r="902" customFormat="false" ht="12.75" hidden="false" customHeight="false" outlineLevel="0" collapsed="false">
      <c r="A902" s="95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/>
      <c r="CF902" s="16"/>
      <c r="CG902" s="16"/>
      <c r="CH902" s="16"/>
      <c r="CI902" s="16"/>
      <c r="CJ902" s="16"/>
      <c r="CK902" s="16"/>
      <c r="CL902" s="16"/>
      <c r="CM902" s="16"/>
      <c r="CN902" s="16"/>
      <c r="CO902" s="16"/>
      <c r="CP902" s="16"/>
      <c r="CQ902" s="16"/>
      <c r="CR902" s="16"/>
      <c r="CS902" s="16"/>
      <c r="CT902" s="16"/>
      <c r="CU902" s="16"/>
      <c r="CV902" s="16"/>
      <c r="CW902" s="16"/>
      <c r="CX902" s="16"/>
      <c r="CY902" s="16"/>
      <c r="CZ902" s="16"/>
      <c r="DA902" s="16"/>
      <c r="DB902" s="16"/>
      <c r="DC902" s="16"/>
      <c r="DD902" s="16"/>
      <c r="DE902" s="16"/>
      <c r="DF902" s="16"/>
      <c r="DG902" s="16"/>
      <c r="DH902" s="16"/>
      <c r="DI902" s="16"/>
      <c r="DJ902" s="16"/>
      <c r="DK902" s="16"/>
      <c r="DL902" s="16"/>
      <c r="DM902" s="16"/>
      <c r="DN902" s="16"/>
      <c r="DO902" s="16"/>
      <c r="DP902" s="16"/>
      <c r="DQ902" s="16"/>
      <c r="DR902" s="16"/>
      <c r="DS902" s="16"/>
      <c r="DT902" s="16"/>
      <c r="DU902" s="16"/>
      <c r="DV902" s="16"/>
      <c r="DW902" s="16"/>
      <c r="DX902" s="16"/>
      <c r="DY902" s="16"/>
      <c r="DZ902" s="16"/>
      <c r="EA902" s="16"/>
      <c r="EB902" s="16"/>
      <c r="EC902" s="16"/>
      <c r="ED902" s="16"/>
      <c r="EE902" s="16"/>
      <c r="EF902" s="16"/>
      <c r="EG902" s="16"/>
      <c r="EH902" s="16"/>
      <c r="EI902" s="16"/>
      <c r="EJ902" s="16"/>
      <c r="EK902" s="16"/>
      <c r="EL902" s="16"/>
      <c r="EM902" s="16"/>
      <c r="EN902" s="16"/>
      <c r="EO902" s="16"/>
      <c r="EP902" s="16"/>
      <c r="EQ902" s="16"/>
      <c r="ER902" s="16"/>
      <c r="ES902" s="16"/>
      <c r="ET902" s="16"/>
      <c r="EU902" s="16"/>
    </row>
    <row r="903" customFormat="false" ht="12.75" hidden="false" customHeight="false" outlineLevel="0" collapsed="false">
      <c r="A903" s="95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/>
      <c r="CF903" s="16"/>
      <c r="CG903" s="16"/>
      <c r="CH903" s="16"/>
      <c r="CI903" s="16"/>
      <c r="CJ903" s="16"/>
      <c r="CK903" s="16"/>
      <c r="CL903" s="16"/>
      <c r="CM903" s="16"/>
      <c r="CN903" s="16"/>
      <c r="CO903" s="16"/>
      <c r="CP903" s="16"/>
      <c r="CQ903" s="16"/>
      <c r="CR903" s="16"/>
      <c r="CS903" s="16"/>
      <c r="CT903" s="16"/>
      <c r="CU903" s="16"/>
      <c r="CV903" s="16"/>
      <c r="CW903" s="16"/>
      <c r="CX903" s="16"/>
      <c r="CY903" s="16"/>
      <c r="CZ903" s="16"/>
      <c r="DA903" s="16"/>
      <c r="DB903" s="16"/>
      <c r="DC903" s="16"/>
      <c r="DD903" s="16"/>
      <c r="DE903" s="16"/>
      <c r="DF903" s="16"/>
      <c r="DG903" s="16"/>
      <c r="DH903" s="16"/>
      <c r="DI903" s="16"/>
      <c r="DJ903" s="16"/>
      <c r="DK903" s="16"/>
      <c r="DL903" s="16"/>
      <c r="DM903" s="16"/>
      <c r="DN903" s="16"/>
      <c r="DO903" s="16"/>
      <c r="DP903" s="16"/>
      <c r="DQ903" s="16"/>
      <c r="DR903" s="16"/>
      <c r="DS903" s="16"/>
      <c r="DT903" s="16"/>
      <c r="DU903" s="16"/>
      <c r="DV903" s="16"/>
      <c r="DW903" s="16"/>
      <c r="DX903" s="16"/>
      <c r="DY903" s="16"/>
      <c r="DZ903" s="16"/>
      <c r="EA903" s="16"/>
      <c r="EB903" s="16"/>
      <c r="EC903" s="16"/>
      <c r="ED903" s="16"/>
      <c r="EE903" s="16"/>
      <c r="EF903" s="16"/>
      <c r="EG903" s="16"/>
      <c r="EH903" s="16"/>
      <c r="EI903" s="16"/>
      <c r="EJ903" s="16"/>
      <c r="EK903" s="16"/>
      <c r="EL903" s="16"/>
      <c r="EM903" s="16"/>
      <c r="EN903" s="16"/>
      <c r="EO903" s="16"/>
      <c r="EP903" s="16"/>
      <c r="EQ903" s="16"/>
      <c r="ER903" s="16"/>
      <c r="ES903" s="16"/>
      <c r="ET903" s="16"/>
      <c r="EU903" s="16"/>
    </row>
    <row r="904" customFormat="false" ht="12.75" hidden="false" customHeight="false" outlineLevel="0" collapsed="false">
      <c r="A904" s="95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/>
      <c r="CF904" s="16"/>
      <c r="CG904" s="16"/>
      <c r="CH904" s="16"/>
      <c r="CI904" s="16"/>
      <c r="CJ904" s="16"/>
      <c r="CK904" s="16"/>
      <c r="CL904" s="16"/>
      <c r="CM904" s="16"/>
      <c r="CN904" s="16"/>
      <c r="CO904" s="16"/>
      <c r="CP904" s="16"/>
      <c r="CQ904" s="16"/>
      <c r="CR904" s="16"/>
      <c r="CS904" s="16"/>
      <c r="CT904" s="16"/>
      <c r="CU904" s="16"/>
      <c r="CV904" s="16"/>
      <c r="CW904" s="16"/>
      <c r="CX904" s="16"/>
      <c r="CY904" s="16"/>
      <c r="CZ904" s="16"/>
      <c r="DA904" s="16"/>
      <c r="DB904" s="16"/>
      <c r="DC904" s="16"/>
      <c r="DD904" s="16"/>
      <c r="DE904" s="16"/>
      <c r="DF904" s="16"/>
      <c r="DG904" s="16"/>
      <c r="DH904" s="16"/>
      <c r="DI904" s="16"/>
      <c r="DJ904" s="16"/>
      <c r="DK904" s="16"/>
      <c r="DL904" s="16"/>
      <c r="DM904" s="16"/>
      <c r="DN904" s="16"/>
      <c r="DO904" s="16"/>
      <c r="DP904" s="16"/>
      <c r="DQ904" s="16"/>
      <c r="DR904" s="16"/>
      <c r="DS904" s="16"/>
      <c r="DT904" s="16"/>
      <c r="DU904" s="16"/>
      <c r="DV904" s="16"/>
      <c r="DW904" s="16"/>
      <c r="DX904" s="16"/>
      <c r="DY904" s="16"/>
      <c r="DZ904" s="16"/>
      <c r="EA904" s="16"/>
      <c r="EB904" s="16"/>
      <c r="EC904" s="16"/>
      <c r="ED904" s="16"/>
      <c r="EE904" s="16"/>
      <c r="EF904" s="16"/>
      <c r="EG904" s="16"/>
      <c r="EH904" s="16"/>
      <c r="EI904" s="16"/>
      <c r="EJ904" s="16"/>
      <c r="EK904" s="16"/>
      <c r="EL904" s="16"/>
      <c r="EM904" s="16"/>
      <c r="EN904" s="16"/>
      <c r="EO904" s="16"/>
      <c r="EP904" s="16"/>
      <c r="EQ904" s="16"/>
      <c r="ER904" s="16"/>
      <c r="ES904" s="16"/>
      <c r="ET904" s="16"/>
      <c r="EU904" s="16"/>
    </row>
    <row r="905" customFormat="false" ht="12.75" hidden="false" customHeight="false" outlineLevel="0" collapsed="false">
      <c r="A905" s="95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/>
      <c r="CF905" s="16"/>
      <c r="CG905" s="16"/>
      <c r="CH905" s="16"/>
      <c r="CI905" s="16"/>
      <c r="CJ905" s="16"/>
      <c r="CK905" s="16"/>
      <c r="CL905" s="16"/>
      <c r="CM905" s="16"/>
      <c r="CN905" s="16"/>
      <c r="CO905" s="16"/>
      <c r="CP905" s="16"/>
      <c r="CQ905" s="16"/>
      <c r="CR905" s="16"/>
      <c r="CS905" s="16"/>
      <c r="CT905" s="16"/>
      <c r="CU905" s="16"/>
      <c r="CV905" s="16"/>
      <c r="CW905" s="16"/>
      <c r="CX905" s="16"/>
      <c r="CY905" s="16"/>
      <c r="CZ905" s="16"/>
      <c r="DA905" s="16"/>
      <c r="DB905" s="16"/>
      <c r="DC905" s="16"/>
      <c r="DD905" s="16"/>
      <c r="DE905" s="16"/>
      <c r="DF905" s="16"/>
      <c r="DG905" s="16"/>
      <c r="DH905" s="16"/>
      <c r="DI905" s="16"/>
      <c r="DJ905" s="16"/>
      <c r="DK905" s="16"/>
      <c r="DL905" s="16"/>
      <c r="DM905" s="16"/>
      <c r="DN905" s="16"/>
      <c r="DO905" s="16"/>
      <c r="DP905" s="16"/>
      <c r="DQ905" s="16"/>
      <c r="DR905" s="16"/>
      <c r="DS905" s="16"/>
      <c r="DT905" s="16"/>
      <c r="DU905" s="16"/>
      <c r="DV905" s="16"/>
      <c r="DW905" s="16"/>
      <c r="DX905" s="16"/>
      <c r="DY905" s="16"/>
      <c r="DZ905" s="16"/>
      <c r="EA905" s="16"/>
      <c r="EB905" s="16"/>
      <c r="EC905" s="16"/>
      <c r="ED905" s="16"/>
      <c r="EE905" s="16"/>
      <c r="EF905" s="16"/>
      <c r="EG905" s="16"/>
      <c r="EH905" s="16"/>
      <c r="EI905" s="16"/>
      <c r="EJ905" s="16"/>
      <c r="EK905" s="16"/>
      <c r="EL905" s="16"/>
      <c r="EM905" s="16"/>
      <c r="EN905" s="16"/>
      <c r="EO905" s="16"/>
      <c r="EP905" s="16"/>
      <c r="EQ905" s="16"/>
      <c r="ER905" s="16"/>
      <c r="ES905" s="16"/>
      <c r="ET905" s="16"/>
      <c r="EU905" s="16"/>
    </row>
    <row r="906" customFormat="false" ht="12.75" hidden="false" customHeight="false" outlineLevel="0" collapsed="false">
      <c r="A906" s="95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/>
      <c r="CF906" s="16"/>
      <c r="CG906" s="16"/>
      <c r="CH906" s="16"/>
      <c r="CI906" s="16"/>
      <c r="CJ906" s="16"/>
      <c r="CK906" s="16"/>
      <c r="CL906" s="16"/>
      <c r="CM906" s="16"/>
      <c r="CN906" s="16"/>
      <c r="CO906" s="16"/>
      <c r="CP906" s="16"/>
      <c r="CQ906" s="16"/>
      <c r="CR906" s="16"/>
      <c r="CS906" s="16"/>
      <c r="CT906" s="16"/>
      <c r="CU906" s="16"/>
      <c r="CV906" s="16"/>
      <c r="CW906" s="16"/>
      <c r="CX906" s="16"/>
      <c r="CY906" s="16"/>
      <c r="CZ906" s="16"/>
      <c r="DA906" s="16"/>
      <c r="DB906" s="16"/>
      <c r="DC906" s="16"/>
      <c r="DD906" s="16"/>
      <c r="DE906" s="16"/>
      <c r="DF906" s="16"/>
      <c r="DG906" s="16"/>
      <c r="DH906" s="16"/>
      <c r="DI906" s="16"/>
      <c r="DJ906" s="16"/>
      <c r="DK906" s="16"/>
      <c r="DL906" s="16"/>
      <c r="DM906" s="16"/>
      <c r="DN906" s="16"/>
      <c r="DO906" s="16"/>
      <c r="DP906" s="16"/>
      <c r="DQ906" s="16"/>
      <c r="DR906" s="16"/>
      <c r="DS906" s="16"/>
      <c r="DT906" s="16"/>
      <c r="DU906" s="16"/>
      <c r="DV906" s="16"/>
      <c r="DW906" s="16"/>
      <c r="DX906" s="16"/>
      <c r="DY906" s="16"/>
      <c r="DZ906" s="16"/>
      <c r="EA906" s="16"/>
      <c r="EB906" s="16"/>
      <c r="EC906" s="16"/>
      <c r="ED906" s="16"/>
      <c r="EE906" s="16"/>
      <c r="EF906" s="16"/>
      <c r="EG906" s="16"/>
      <c r="EH906" s="16"/>
      <c r="EI906" s="16"/>
      <c r="EJ906" s="16"/>
      <c r="EK906" s="16"/>
      <c r="EL906" s="16"/>
      <c r="EM906" s="16"/>
      <c r="EN906" s="16"/>
      <c r="EO906" s="16"/>
      <c r="EP906" s="16"/>
      <c r="EQ906" s="16"/>
      <c r="ER906" s="16"/>
      <c r="ES906" s="16"/>
      <c r="ET906" s="16"/>
      <c r="EU906" s="16"/>
    </row>
    <row r="907" customFormat="false" ht="12.75" hidden="false" customHeight="false" outlineLevel="0" collapsed="false">
      <c r="A907" s="95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/>
      <c r="CF907" s="16"/>
      <c r="CG907" s="16"/>
      <c r="CH907" s="16"/>
      <c r="CI907" s="16"/>
      <c r="CJ907" s="16"/>
      <c r="CK907" s="16"/>
      <c r="CL907" s="16"/>
      <c r="CM907" s="16"/>
      <c r="CN907" s="16"/>
      <c r="CO907" s="16"/>
      <c r="CP907" s="16"/>
      <c r="CQ907" s="16"/>
      <c r="CR907" s="16"/>
      <c r="CS907" s="16"/>
      <c r="CT907" s="16"/>
      <c r="CU907" s="16"/>
      <c r="CV907" s="16"/>
      <c r="CW907" s="16"/>
      <c r="CX907" s="16"/>
      <c r="CY907" s="16"/>
      <c r="CZ907" s="16"/>
      <c r="DA907" s="16"/>
      <c r="DB907" s="16"/>
      <c r="DC907" s="16"/>
      <c r="DD907" s="16"/>
      <c r="DE907" s="16"/>
      <c r="DF907" s="16"/>
      <c r="DG907" s="16"/>
      <c r="DH907" s="16"/>
      <c r="DI907" s="16"/>
      <c r="DJ907" s="16"/>
      <c r="DK907" s="16"/>
      <c r="DL907" s="16"/>
      <c r="DM907" s="16"/>
      <c r="DN907" s="16"/>
      <c r="DO907" s="16"/>
      <c r="DP907" s="16"/>
      <c r="DQ907" s="16"/>
      <c r="DR907" s="16"/>
      <c r="DS907" s="16"/>
      <c r="DT907" s="16"/>
      <c r="DU907" s="16"/>
      <c r="DV907" s="16"/>
      <c r="DW907" s="16"/>
      <c r="DX907" s="16"/>
      <c r="DY907" s="16"/>
      <c r="DZ907" s="16"/>
      <c r="EA907" s="16"/>
      <c r="EB907" s="16"/>
      <c r="EC907" s="16"/>
      <c r="ED907" s="16"/>
      <c r="EE907" s="16"/>
      <c r="EF907" s="16"/>
      <c r="EG907" s="16"/>
      <c r="EH907" s="16"/>
      <c r="EI907" s="16"/>
      <c r="EJ907" s="16"/>
      <c r="EK907" s="16"/>
      <c r="EL907" s="16"/>
      <c r="EM907" s="16"/>
      <c r="EN907" s="16"/>
      <c r="EO907" s="16"/>
      <c r="EP907" s="16"/>
      <c r="EQ907" s="16"/>
      <c r="ER907" s="16"/>
      <c r="ES907" s="16"/>
      <c r="ET907" s="16"/>
      <c r="EU907" s="16"/>
    </row>
    <row r="908" customFormat="false" ht="12.75" hidden="false" customHeight="false" outlineLevel="0" collapsed="false">
      <c r="A908" s="95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/>
      <c r="CF908" s="16"/>
      <c r="CG908" s="16"/>
      <c r="CH908" s="16"/>
      <c r="CI908" s="16"/>
      <c r="CJ908" s="16"/>
      <c r="CK908" s="16"/>
      <c r="CL908" s="16"/>
      <c r="CM908" s="16"/>
      <c r="CN908" s="16"/>
      <c r="CO908" s="16"/>
      <c r="CP908" s="16"/>
      <c r="CQ908" s="16"/>
      <c r="CR908" s="16"/>
      <c r="CS908" s="16"/>
      <c r="CT908" s="16"/>
      <c r="CU908" s="16"/>
      <c r="CV908" s="16"/>
      <c r="CW908" s="16"/>
      <c r="CX908" s="16"/>
      <c r="CY908" s="16"/>
      <c r="CZ908" s="16"/>
      <c r="DA908" s="16"/>
      <c r="DB908" s="16"/>
      <c r="DC908" s="16"/>
      <c r="DD908" s="16"/>
      <c r="DE908" s="16"/>
      <c r="DF908" s="16"/>
      <c r="DG908" s="16"/>
      <c r="DH908" s="16"/>
      <c r="DI908" s="16"/>
      <c r="DJ908" s="16"/>
      <c r="DK908" s="16"/>
      <c r="DL908" s="16"/>
      <c r="DM908" s="16"/>
      <c r="DN908" s="16"/>
      <c r="DO908" s="16"/>
      <c r="DP908" s="16"/>
      <c r="DQ908" s="16"/>
      <c r="DR908" s="16"/>
      <c r="DS908" s="16"/>
      <c r="DT908" s="16"/>
      <c r="DU908" s="16"/>
      <c r="DV908" s="16"/>
      <c r="DW908" s="16"/>
      <c r="DX908" s="16"/>
      <c r="DY908" s="16"/>
      <c r="DZ908" s="16"/>
      <c r="EA908" s="16"/>
      <c r="EB908" s="16"/>
      <c r="EC908" s="16"/>
      <c r="ED908" s="16"/>
      <c r="EE908" s="16"/>
      <c r="EF908" s="16"/>
      <c r="EG908" s="16"/>
      <c r="EH908" s="16"/>
      <c r="EI908" s="16"/>
      <c r="EJ908" s="16"/>
      <c r="EK908" s="16"/>
      <c r="EL908" s="16"/>
      <c r="EM908" s="16"/>
      <c r="EN908" s="16"/>
      <c r="EO908" s="16"/>
      <c r="EP908" s="16"/>
      <c r="EQ908" s="16"/>
      <c r="ER908" s="16"/>
      <c r="ES908" s="16"/>
      <c r="ET908" s="16"/>
      <c r="EU908" s="16"/>
    </row>
    <row r="909" customFormat="false" ht="12.75" hidden="false" customHeight="false" outlineLevel="0" collapsed="false">
      <c r="A909" s="95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/>
      <c r="CF909" s="16"/>
      <c r="CG909" s="16"/>
      <c r="CH909" s="16"/>
      <c r="CI909" s="16"/>
      <c r="CJ909" s="16"/>
      <c r="CK909" s="16"/>
      <c r="CL909" s="16"/>
      <c r="CM909" s="16"/>
      <c r="CN909" s="16"/>
      <c r="CO909" s="16"/>
      <c r="CP909" s="16"/>
      <c r="CQ909" s="16"/>
      <c r="CR909" s="16"/>
      <c r="CS909" s="16"/>
      <c r="CT909" s="16"/>
      <c r="CU909" s="16"/>
      <c r="CV909" s="16"/>
      <c r="CW909" s="16"/>
      <c r="CX909" s="16"/>
      <c r="CY909" s="16"/>
      <c r="CZ909" s="16"/>
      <c r="DA909" s="16"/>
      <c r="DB909" s="16"/>
      <c r="DC909" s="16"/>
      <c r="DD909" s="16"/>
      <c r="DE909" s="16"/>
      <c r="DF909" s="16"/>
      <c r="DG909" s="16"/>
      <c r="DH909" s="16"/>
      <c r="DI909" s="16"/>
      <c r="DJ909" s="16"/>
      <c r="DK909" s="16"/>
      <c r="DL909" s="16"/>
      <c r="DM909" s="16"/>
      <c r="DN909" s="16"/>
      <c r="DO909" s="16"/>
      <c r="DP909" s="16"/>
      <c r="DQ909" s="16"/>
      <c r="DR909" s="16"/>
      <c r="DS909" s="16"/>
      <c r="DT909" s="16"/>
      <c r="DU909" s="16"/>
      <c r="DV909" s="16"/>
      <c r="DW909" s="16"/>
      <c r="DX909" s="16"/>
      <c r="DY909" s="16"/>
      <c r="DZ909" s="16"/>
      <c r="EA909" s="16"/>
      <c r="EB909" s="16"/>
      <c r="EC909" s="16"/>
      <c r="ED909" s="16"/>
      <c r="EE909" s="16"/>
      <c r="EF909" s="16"/>
      <c r="EG909" s="16"/>
      <c r="EH909" s="16"/>
      <c r="EI909" s="16"/>
      <c r="EJ909" s="16"/>
      <c r="EK909" s="16"/>
      <c r="EL909" s="16"/>
      <c r="EM909" s="16"/>
      <c r="EN909" s="16"/>
      <c r="EO909" s="16"/>
      <c r="EP909" s="16"/>
      <c r="EQ909" s="16"/>
      <c r="ER909" s="16"/>
      <c r="ES909" s="16"/>
      <c r="ET909" s="16"/>
      <c r="EU909" s="16"/>
    </row>
    <row r="910" customFormat="false" ht="12.75" hidden="false" customHeight="false" outlineLevel="0" collapsed="false">
      <c r="A910" s="95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/>
      <c r="CF910" s="16"/>
      <c r="CG910" s="16"/>
      <c r="CH910" s="16"/>
      <c r="CI910" s="16"/>
      <c r="CJ910" s="16"/>
      <c r="CK910" s="16"/>
      <c r="CL910" s="16"/>
      <c r="CM910" s="16"/>
      <c r="CN910" s="16"/>
      <c r="CO910" s="16"/>
      <c r="CP910" s="16"/>
      <c r="CQ910" s="16"/>
      <c r="CR910" s="16"/>
      <c r="CS910" s="16"/>
      <c r="CT910" s="16"/>
      <c r="CU910" s="16"/>
      <c r="CV910" s="16"/>
      <c r="CW910" s="16"/>
      <c r="CX910" s="16"/>
      <c r="CY910" s="16"/>
      <c r="CZ910" s="16"/>
      <c r="DA910" s="16"/>
      <c r="DB910" s="16"/>
      <c r="DC910" s="16"/>
      <c r="DD910" s="16"/>
      <c r="DE910" s="16"/>
      <c r="DF910" s="16"/>
      <c r="DG910" s="16"/>
      <c r="DH910" s="16"/>
      <c r="DI910" s="16"/>
      <c r="DJ910" s="16"/>
      <c r="DK910" s="16"/>
      <c r="DL910" s="16"/>
      <c r="DM910" s="16"/>
      <c r="DN910" s="16"/>
      <c r="DO910" s="16"/>
      <c r="DP910" s="16"/>
      <c r="DQ910" s="16"/>
      <c r="DR910" s="16"/>
      <c r="DS910" s="16"/>
      <c r="DT910" s="16"/>
      <c r="DU910" s="16"/>
      <c r="DV910" s="16"/>
      <c r="DW910" s="16"/>
      <c r="DX910" s="16"/>
      <c r="DY910" s="16"/>
      <c r="DZ910" s="16"/>
      <c r="EA910" s="16"/>
      <c r="EB910" s="16"/>
      <c r="EC910" s="16"/>
      <c r="ED910" s="16"/>
      <c r="EE910" s="16"/>
      <c r="EF910" s="16"/>
      <c r="EG910" s="16"/>
      <c r="EH910" s="16"/>
      <c r="EI910" s="16"/>
      <c r="EJ910" s="16"/>
      <c r="EK910" s="16"/>
      <c r="EL910" s="16"/>
      <c r="EM910" s="16"/>
      <c r="EN910" s="16"/>
      <c r="EO910" s="16"/>
      <c r="EP910" s="16"/>
      <c r="EQ910" s="16"/>
      <c r="ER910" s="16"/>
      <c r="ES910" s="16"/>
      <c r="ET910" s="16"/>
      <c r="EU910" s="16"/>
    </row>
    <row r="911" customFormat="false" ht="12.75" hidden="false" customHeight="false" outlineLevel="0" collapsed="false">
      <c r="A911" s="95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/>
      <c r="CF911" s="16"/>
      <c r="CG911" s="16"/>
      <c r="CH911" s="16"/>
      <c r="CI911" s="16"/>
      <c r="CJ911" s="16"/>
      <c r="CK911" s="16"/>
      <c r="CL911" s="16"/>
      <c r="CM911" s="16"/>
      <c r="CN911" s="16"/>
      <c r="CO911" s="16"/>
      <c r="CP911" s="16"/>
      <c r="CQ911" s="16"/>
      <c r="CR911" s="16"/>
      <c r="CS911" s="16"/>
      <c r="CT911" s="16"/>
      <c r="CU911" s="16"/>
      <c r="CV911" s="16"/>
      <c r="CW911" s="16"/>
      <c r="CX911" s="16"/>
      <c r="CY911" s="16"/>
      <c r="CZ911" s="16"/>
      <c r="DA911" s="16"/>
      <c r="DB911" s="16"/>
      <c r="DC911" s="16"/>
      <c r="DD911" s="16"/>
      <c r="DE911" s="16"/>
      <c r="DF911" s="16"/>
      <c r="DG911" s="16"/>
      <c r="DH911" s="16"/>
      <c r="DI911" s="16"/>
      <c r="DJ911" s="16"/>
      <c r="DK911" s="16"/>
      <c r="DL911" s="16"/>
      <c r="DM911" s="16"/>
      <c r="DN911" s="16"/>
      <c r="DO911" s="16"/>
      <c r="DP911" s="16"/>
      <c r="DQ911" s="16"/>
      <c r="DR911" s="16"/>
      <c r="DS911" s="16"/>
      <c r="DT911" s="16"/>
      <c r="DU911" s="16"/>
      <c r="DV911" s="16"/>
      <c r="DW911" s="16"/>
      <c r="DX911" s="16"/>
      <c r="DY911" s="16"/>
      <c r="DZ911" s="16"/>
      <c r="EA911" s="16"/>
      <c r="EB911" s="16"/>
      <c r="EC911" s="16"/>
      <c r="ED911" s="16"/>
      <c r="EE911" s="16"/>
      <c r="EF911" s="16"/>
      <c r="EG911" s="16"/>
      <c r="EH911" s="16"/>
      <c r="EI911" s="16"/>
      <c r="EJ911" s="16"/>
      <c r="EK911" s="16"/>
      <c r="EL911" s="16"/>
      <c r="EM911" s="16"/>
      <c r="EN911" s="16"/>
      <c r="EO911" s="16"/>
      <c r="EP911" s="16"/>
      <c r="EQ911" s="16"/>
      <c r="ER911" s="16"/>
      <c r="ES911" s="16"/>
      <c r="ET911" s="16"/>
      <c r="EU911" s="16"/>
    </row>
    <row r="912" customFormat="false" ht="12.75" hidden="false" customHeight="false" outlineLevel="0" collapsed="false">
      <c r="A912" s="95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/>
      <c r="CF912" s="16"/>
      <c r="CG912" s="16"/>
      <c r="CH912" s="16"/>
      <c r="CI912" s="16"/>
      <c r="CJ912" s="16"/>
      <c r="CK912" s="16"/>
      <c r="CL912" s="16"/>
      <c r="CM912" s="16"/>
      <c r="CN912" s="16"/>
      <c r="CO912" s="16"/>
      <c r="CP912" s="16"/>
      <c r="CQ912" s="16"/>
      <c r="CR912" s="16"/>
      <c r="CS912" s="16"/>
      <c r="CT912" s="16"/>
      <c r="CU912" s="16"/>
      <c r="CV912" s="16"/>
      <c r="CW912" s="16"/>
      <c r="CX912" s="16"/>
      <c r="CY912" s="16"/>
      <c r="CZ912" s="16"/>
      <c r="DA912" s="16"/>
      <c r="DB912" s="16"/>
      <c r="DC912" s="16"/>
      <c r="DD912" s="16"/>
      <c r="DE912" s="16"/>
      <c r="DF912" s="16"/>
      <c r="DG912" s="16"/>
      <c r="DH912" s="16"/>
      <c r="DI912" s="16"/>
      <c r="DJ912" s="16"/>
      <c r="DK912" s="16"/>
      <c r="DL912" s="16"/>
      <c r="DM912" s="16"/>
      <c r="DN912" s="16"/>
      <c r="DO912" s="16"/>
      <c r="DP912" s="16"/>
      <c r="DQ912" s="16"/>
      <c r="DR912" s="16"/>
      <c r="DS912" s="16"/>
      <c r="DT912" s="16"/>
      <c r="DU912" s="16"/>
      <c r="DV912" s="16"/>
      <c r="DW912" s="16"/>
      <c r="DX912" s="16"/>
      <c r="DY912" s="16"/>
      <c r="DZ912" s="16"/>
      <c r="EA912" s="16"/>
      <c r="EB912" s="16"/>
      <c r="EC912" s="16"/>
      <c r="ED912" s="16"/>
      <c r="EE912" s="16"/>
      <c r="EF912" s="16"/>
      <c r="EG912" s="16"/>
      <c r="EH912" s="16"/>
      <c r="EI912" s="16"/>
      <c r="EJ912" s="16"/>
      <c r="EK912" s="16"/>
      <c r="EL912" s="16"/>
      <c r="EM912" s="16"/>
      <c r="EN912" s="16"/>
      <c r="EO912" s="16"/>
      <c r="EP912" s="16"/>
      <c r="EQ912" s="16"/>
      <c r="ER912" s="16"/>
      <c r="ES912" s="16"/>
      <c r="ET912" s="16"/>
      <c r="EU912" s="16"/>
    </row>
    <row r="913" customFormat="false" ht="12.75" hidden="false" customHeight="false" outlineLevel="0" collapsed="false">
      <c r="A913" s="95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/>
      <c r="CF913" s="16"/>
      <c r="CG913" s="16"/>
      <c r="CH913" s="16"/>
      <c r="CI913" s="16"/>
      <c r="CJ913" s="16"/>
      <c r="CK913" s="16"/>
      <c r="CL913" s="16"/>
      <c r="CM913" s="16"/>
      <c r="CN913" s="16"/>
      <c r="CO913" s="16"/>
      <c r="CP913" s="16"/>
      <c r="CQ913" s="16"/>
      <c r="CR913" s="16"/>
      <c r="CS913" s="16"/>
      <c r="CT913" s="16"/>
      <c r="CU913" s="16"/>
      <c r="CV913" s="16"/>
      <c r="CW913" s="16"/>
      <c r="CX913" s="16"/>
      <c r="CY913" s="16"/>
      <c r="CZ913" s="16"/>
      <c r="DA913" s="16"/>
      <c r="DB913" s="16"/>
      <c r="DC913" s="16"/>
      <c r="DD913" s="16"/>
      <c r="DE913" s="16"/>
      <c r="DF913" s="16"/>
      <c r="DG913" s="16"/>
      <c r="DH913" s="16"/>
      <c r="DI913" s="16"/>
      <c r="DJ913" s="16"/>
      <c r="DK913" s="16"/>
      <c r="DL913" s="16"/>
      <c r="DM913" s="16"/>
      <c r="DN913" s="16"/>
      <c r="DO913" s="16"/>
      <c r="DP913" s="16"/>
      <c r="DQ913" s="16"/>
      <c r="DR913" s="16"/>
      <c r="DS913" s="16"/>
      <c r="DT913" s="16"/>
      <c r="DU913" s="16"/>
      <c r="DV913" s="16"/>
      <c r="DW913" s="16"/>
      <c r="DX913" s="16"/>
      <c r="DY913" s="16"/>
      <c r="DZ913" s="16"/>
      <c r="EA913" s="16"/>
      <c r="EB913" s="16"/>
      <c r="EC913" s="16"/>
      <c r="ED913" s="16"/>
      <c r="EE913" s="16"/>
      <c r="EF913" s="16"/>
      <c r="EG913" s="16"/>
      <c r="EH913" s="16"/>
      <c r="EI913" s="16"/>
      <c r="EJ913" s="16"/>
      <c r="EK913" s="16"/>
      <c r="EL913" s="16"/>
      <c r="EM913" s="16"/>
      <c r="EN913" s="16"/>
      <c r="EO913" s="16"/>
      <c r="EP913" s="16"/>
      <c r="EQ913" s="16"/>
      <c r="ER913" s="16"/>
      <c r="ES913" s="16"/>
      <c r="ET913" s="16"/>
      <c r="EU913" s="16"/>
    </row>
    <row r="914" customFormat="false" ht="12.75" hidden="false" customHeight="false" outlineLevel="0" collapsed="false">
      <c r="A914" s="95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/>
      <c r="CF914" s="16"/>
      <c r="CG914" s="16"/>
      <c r="CH914" s="16"/>
      <c r="CI914" s="16"/>
      <c r="CJ914" s="16"/>
      <c r="CK914" s="16"/>
      <c r="CL914" s="16"/>
      <c r="CM914" s="16"/>
      <c r="CN914" s="16"/>
      <c r="CO914" s="16"/>
      <c r="CP914" s="16"/>
      <c r="CQ914" s="16"/>
      <c r="CR914" s="16"/>
      <c r="CS914" s="16"/>
      <c r="CT914" s="16"/>
      <c r="CU914" s="16"/>
      <c r="CV914" s="16"/>
      <c r="CW914" s="16"/>
      <c r="CX914" s="16"/>
      <c r="CY914" s="16"/>
      <c r="CZ914" s="16"/>
      <c r="DA914" s="16"/>
      <c r="DB914" s="16"/>
      <c r="DC914" s="16"/>
      <c r="DD914" s="16"/>
      <c r="DE914" s="16"/>
      <c r="DF914" s="16"/>
      <c r="DG914" s="16"/>
      <c r="DH914" s="16"/>
      <c r="DI914" s="16"/>
      <c r="DJ914" s="16"/>
      <c r="DK914" s="16"/>
      <c r="DL914" s="16"/>
      <c r="DM914" s="16"/>
      <c r="DN914" s="16"/>
      <c r="DO914" s="16"/>
      <c r="DP914" s="16"/>
      <c r="DQ914" s="16"/>
      <c r="DR914" s="16"/>
      <c r="DS914" s="16"/>
      <c r="DT914" s="16"/>
      <c r="DU914" s="16"/>
      <c r="DV914" s="16"/>
      <c r="DW914" s="16"/>
      <c r="DX914" s="16"/>
      <c r="DY914" s="16"/>
      <c r="DZ914" s="16"/>
      <c r="EA914" s="16"/>
      <c r="EB914" s="16"/>
      <c r="EC914" s="16"/>
      <c r="ED914" s="16"/>
      <c r="EE914" s="16"/>
      <c r="EF914" s="16"/>
      <c r="EG914" s="16"/>
      <c r="EH914" s="16"/>
      <c r="EI914" s="16"/>
      <c r="EJ914" s="16"/>
      <c r="EK914" s="16"/>
      <c r="EL914" s="16"/>
      <c r="EM914" s="16"/>
      <c r="EN914" s="16"/>
      <c r="EO914" s="16"/>
      <c r="EP914" s="16"/>
      <c r="EQ914" s="16"/>
      <c r="ER914" s="16"/>
      <c r="ES914" s="16"/>
      <c r="ET914" s="16"/>
      <c r="EU914" s="16"/>
    </row>
    <row r="915" customFormat="false" ht="12.75" hidden="false" customHeight="false" outlineLevel="0" collapsed="false">
      <c r="A915" s="95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/>
      <c r="CF915" s="16"/>
      <c r="CG915" s="16"/>
      <c r="CH915" s="16"/>
      <c r="CI915" s="16"/>
      <c r="CJ915" s="16"/>
      <c r="CK915" s="16"/>
      <c r="CL915" s="16"/>
      <c r="CM915" s="16"/>
      <c r="CN915" s="16"/>
      <c r="CO915" s="16"/>
      <c r="CP915" s="16"/>
      <c r="CQ915" s="16"/>
      <c r="CR915" s="16"/>
      <c r="CS915" s="16"/>
      <c r="CT915" s="16"/>
      <c r="CU915" s="16"/>
      <c r="CV915" s="16"/>
      <c r="CW915" s="16"/>
      <c r="CX915" s="16"/>
      <c r="CY915" s="16"/>
      <c r="CZ915" s="16"/>
      <c r="DA915" s="16"/>
      <c r="DB915" s="16"/>
      <c r="DC915" s="16"/>
      <c r="DD915" s="16"/>
      <c r="DE915" s="16"/>
      <c r="DF915" s="16"/>
      <c r="DG915" s="16"/>
      <c r="DH915" s="16"/>
      <c r="DI915" s="16"/>
      <c r="DJ915" s="16"/>
      <c r="DK915" s="16"/>
      <c r="DL915" s="16"/>
      <c r="DM915" s="16"/>
      <c r="DN915" s="16"/>
      <c r="DO915" s="16"/>
      <c r="DP915" s="16"/>
      <c r="DQ915" s="16"/>
      <c r="DR915" s="16"/>
      <c r="DS915" s="16"/>
      <c r="DT915" s="16"/>
      <c r="DU915" s="16"/>
      <c r="DV915" s="16"/>
      <c r="DW915" s="16"/>
      <c r="DX915" s="16"/>
      <c r="DY915" s="16"/>
      <c r="DZ915" s="16"/>
      <c r="EA915" s="16"/>
      <c r="EB915" s="16"/>
      <c r="EC915" s="16"/>
      <c r="ED915" s="16"/>
      <c r="EE915" s="16"/>
      <c r="EF915" s="16"/>
      <c r="EG915" s="16"/>
      <c r="EH915" s="16"/>
      <c r="EI915" s="16"/>
      <c r="EJ915" s="16"/>
      <c r="EK915" s="16"/>
      <c r="EL915" s="16"/>
      <c r="EM915" s="16"/>
      <c r="EN915" s="16"/>
      <c r="EO915" s="16"/>
      <c r="EP915" s="16"/>
      <c r="EQ915" s="16"/>
      <c r="ER915" s="16"/>
      <c r="ES915" s="16"/>
      <c r="ET915" s="16"/>
      <c r="EU915" s="16"/>
    </row>
    <row r="916" customFormat="false" ht="12.75" hidden="false" customHeight="false" outlineLevel="0" collapsed="false">
      <c r="A916" s="95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/>
      <c r="CF916" s="16"/>
      <c r="CG916" s="16"/>
      <c r="CH916" s="16"/>
      <c r="CI916" s="16"/>
      <c r="CJ916" s="16"/>
      <c r="CK916" s="16"/>
      <c r="CL916" s="16"/>
      <c r="CM916" s="16"/>
      <c r="CN916" s="16"/>
      <c r="CO916" s="16"/>
      <c r="CP916" s="16"/>
      <c r="CQ916" s="16"/>
      <c r="CR916" s="16"/>
      <c r="CS916" s="16"/>
      <c r="CT916" s="16"/>
      <c r="CU916" s="16"/>
      <c r="CV916" s="16"/>
      <c r="CW916" s="16"/>
      <c r="CX916" s="16"/>
      <c r="CY916" s="16"/>
      <c r="CZ916" s="16"/>
      <c r="DA916" s="16"/>
      <c r="DB916" s="16"/>
      <c r="DC916" s="16"/>
      <c r="DD916" s="16"/>
      <c r="DE916" s="16"/>
      <c r="DF916" s="16"/>
      <c r="DG916" s="16"/>
      <c r="DH916" s="16"/>
      <c r="DI916" s="16"/>
      <c r="DJ916" s="16"/>
      <c r="DK916" s="16"/>
      <c r="DL916" s="16"/>
      <c r="DM916" s="16"/>
      <c r="DN916" s="16"/>
      <c r="DO916" s="16"/>
      <c r="DP916" s="16"/>
      <c r="DQ916" s="16"/>
      <c r="DR916" s="16"/>
      <c r="DS916" s="16"/>
      <c r="DT916" s="16"/>
      <c r="DU916" s="16"/>
      <c r="DV916" s="16"/>
      <c r="DW916" s="16"/>
      <c r="DX916" s="16"/>
      <c r="DY916" s="16"/>
      <c r="DZ916" s="16"/>
      <c r="EA916" s="16"/>
      <c r="EB916" s="16"/>
      <c r="EC916" s="16"/>
      <c r="ED916" s="16"/>
      <c r="EE916" s="16"/>
      <c r="EF916" s="16"/>
      <c r="EG916" s="16"/>
      <c r="EH916" s="16"/>
      <c r="EI916" s="16"/>
      <c r="EJ916" s="16"/>
      <c r="EK916" s="16"/>
      <c r="EL916" s="16"/>
      <c r="EM916" s="16"/>
      <c r="EN916" s="16"/>
      <c r="EO916" s="16"/>
      <c r="EP916" s="16"/>
      <c r="EQ916" s="16"/>
      <c r="ER916" s="16"/>
      <c r="ES916" s="16"/>
      <c r="ET916" s="16"/>
      <c r="EU916" s="16"/>
    </row>
    <row r="917" customFormat="false" ht="12.75" hidden="false" customHeight="false" outlineLevel="0" collapsed="false">
      <c r="A917" s="95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  <c r="CF917" s="16"/>
      <c r="CG917" s="16"/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CU917" s="16"/>
      <c r="CV917" s="16"/>
      <c r="CW917" s="16"/>
      <c r="CX917" s="16"/>
      <c r="CY917" s="16"/>
      <c r="CZ917" s="16"/>
      <c r="DA917" s="16"/>
      <c r="DB917" s="16"/>
      <c r="DC917" s="16"/>
      <c r="DD917" s="16"/>
      <c r="DE917" s="16"/>
      <c r="DF917" s="16"/>
      <c r="DG917" s="16"/>
      <c r="DH917" s="16"/>
      <c r="DI917" s="16"/>
      <c r="DJ917" s="16"/>
      <c r="DK917" s="16"/>
      <c r="DL917" s="16"/>
      <c r="DM917" s="16"/>
      <c r="DN917" s="16"/>
      <c r="DO917" s="16"/>
      <c r="DP917" s="16"/>
      <c r="DQ917" s="16"/>
      <c r="DR917" s="16"/>
      <c r="DS917" s="16"/>
      <c r="DT917" s="16"/>
      <c r="DU917" s="16"/>
      <c r="DV917" s="16"/>
      <c r="DW917" s="16"/>
      <c r="DX917" s="16"/>
      <c r="DY917" s="16"/>
      <c r="DZ917" s="16"/>
      <c r="EA917" s="16"/>
      <c r="EB917" s="16"/>
      <c r="EC917" s="16"/>
      <c r="ED917" s="16"/>
      <c r="EE917" s="16"/>
      <c r="EF917" s="16"/>
      <c r="EG917" s="16"/>
      <c r="EH917" s="16"/>
      <c r="EI917" s="16"/>
      <c r="EJ917" s="16"/>
      <c r="EK917" s="16"/>
      <c r="EL917" s="16"/>
      <c r="EM917" s="16"/>
      <c r="EN917" s="16"/>
      <c r="EO917" s="16"/>
      <c r="EP917" s="16"/>
      <c r="EQ917" s="16"/>
      <c r="ER917" s="16"/>
      <c r="ES917" s="16"/>
      <c r="ET917" s="16"/>
      <c r="EU917" s="16"/>
    </row>
    <row r="918" customFormat="false" ht="12.75" hidden="false" customHeight="false" outlineLevel="0" collapsed="false">
      <c r="A918" s="95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  <c r="CF918" s="16"/>
      <c r="CG918" s="16"/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CU918" s="16"/>
      <c r="CV918" s="16"/>
      <c r="CW918" s="16"/>
      <c r="CX918" s="16"/>
      <c r="CY918" s="16"/>
      <c r="CZ918" s="16"/>
      <c r="DA918" s="16"/>
      <c r="DB918" s="16"/>
      <c r="DC918" s="16"/>
      <c r="DD918" s="16"/>
      <c r="DE918" s="16"/>
      <c r="DF918" s="16"/>
      <c r="DG918" s="16"/>
      <c r="DH918" s="16"/>
      <c r="DI918" s="16"/>
      <c r="DJ918" s="16"/>
      <c r="DK918" s="16"/>
      <c r="DL918" s="16"/>
      <c r="DM918" s="16"/>
      <c r="DN918" s="16"/>
      <c r="DO918" s="16"/>
      <c r="DP918" s="16"/>
      <c r="DQ918" s="16"/>
      <c r="DR918" s="16"/>
      <c r="DS918" s="16"/>
      <c r="DT918" s="16"/>
      <c r="DU918" s="16"/>
      <c r="DV918" s="16"/>
      <c r="DW918" s="16"/>
      <c r="DX918" s="16"/>
      <c r="DY918" s="16"/>
      <c r="DZ918" s="16"/>
      <c r="EA918" s="16"/>
      <c r="EB918" s="16"/>
      <c r="EC918" s="16"/>
      <c r="ED918" s="16"/>
      <c r="EE918" s="16"/>
      <c r="EF918" s="16"/>
      <c r="EG918" s="16"/>
      <c r="EH918" s="16"/>
      <c r="EI918" s="16"/>
      <c r="EJ918" s="16"/>
      <c r="EK918" s="16"/>
      <c r="EL918" s="16"/>
      <c r="EM918" s="16"/>
      <c r="EN918" s="16"/>
      <c r="EO918" s="16"/>
      <c r="EP918" s="16"/>
      <c r="EQ918" s="16"/>
      <c r="ER918" s="16"/>
      <c r="ES918" s="16"/>
      <c r="ET918" s="16"/>
      <c r="EU918" s="16"/>
    </row>
    <row r="919" customFormat="false" ht="12.75" hidden="false" customHeight="false" outlineLevel="0" collapsed="false">
      <c r="A919" s="95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  <c r="CF919" s="16"/>
      <c r="CG919" s="16"/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CU919" s="16"/>
      <c r="CV919" s="16"/>
      <c r="CW919" s="16"/>
      <c r="CX919" s="16"/>
      <c r="CY919" s="16"/>
      <c r="CZ919" s="16"/>
      <c r="DA919" s="16"/>
      <c r="DB919" s="16"/>
      <c r="DC919" s="16"/>
      <c r="DD919" s="16"/>
      <c r="DE919" s="16"/>
      <c r="DF919" s="16"/>
      <c r="DG919" s="16"/>
      <c r="DH919" s="16"/>
      <c r="DI919" s="16"/>
      <c r="DJ919" s="16"/>
      <c r="DK919" s="16"/>
      <c r="DL919" s="16"/>
      <c r="DM919" s="16"/>
      <c r="DN919" s="16"/>
      <c r="DO919" s="16"/>
      <c r="DP919" s="16"/>
      <c r="DQ919" s="16"/>
      <c r="DR919" s="16"/>
      <c r="DS919" s="16"/>
      <c r="DT919" s="16"/>
      <c r="DU919" s="16"/>
      <c r="DV919" s="16"/>
      <c r="DW919" s="16"/>
      <c r="DX919" s="16"/>
      <c r="DY919" s="16"/>
      <c r="DZ919" s="16"/>
      <c r="EA919" s="16"/>
      <c r="EB919" s="16"/>
      <c r="EC919" s="16"/>
      <c r="ED919" s="16"/>
      <c r="EE919" s="16"/>
      <c r="EF919" s="16"/>
      <c r="EG919" s="16"/>
      <c r="EH919" s="16"/>
      <c r="EI919" s="16"/>
      <c r="EJ919" s="16"/>
      <c r="EK919" s="16"/>
      <c r="EL919" s="16"/>
      <c r="EM919" s="16"/>
      <c r="EN919" s="16"/>
      <c r="EO919" s="16"/>
      <c r="EP919" s="16"/>
      <c r="EQ919" s="16"/>
      <c r="ER919" s="16"/>
      <c r="ES919" s="16"/>
      <c r="ET919" s="16"/>
      <c r="EU919" s="16"/>
    </row>
    <row r="920" customFormat="false" ht="12.75" hidden="false" customHeight="false" outlineLevel="0" collapsed="false">
      <c r="A920" s="95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  <c r="CF920" s="16"/>
      <c r="CG920" s="16"/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CU920" s="16"/>
      <c r="CV920" s="16"/>
      <c r="CW920" s="16"/>
      <c r="CX920" s="16"/>
      <c r="CY920" s="16"/>
      <c r="CZ920" s="16"/>
      <c r="DA920" s="16"/>
      <c r="DB920" s="16"/>
      <c r="DC920" s="16"/>
      <c r="DD920" s="16"/>
      <c r="DE920" s="16"/>
      <c r="DF920" s="16"/>
      <c r="DG920" s="16"/>
      <c r="DH920" s="16"/>
      <c r="DI920" s="16"/>
      <c r="DJ920" s="16"/>
      <c r="DK920" s="16"/>
      <c r="DL920" s="16"/>
      <c r="DM920" s="16"/>
      <c r="DN920" s="16"/>
      <c r="DO920" s="16"/>
      <c r="DP920" s="16"/>
      <c r="DQ920" s="16"/>
      <c r="DR920" s="16"/>
      <c r="DS920" s="16"/>
      <c r="DT920" s="16"/>
      <c r="DU920" s="16"/>
      <c r="DV920" s="16"/>
      <c r="DW920" s="16"/>
      <c r="DX920" s="16"/>
      <c r="DY920" s="16"/>
      <c r="DZ920" s="16"/>
      <c r="EA920" s="16"/>
      <c r="EB920" s="16"/>
      <c r="EC920" s="16"/>
      <c r="ED920" s="16"/>
      <c r="EE920" s="16"/>
      <c r="EF920" s="16"/>
      <c r="EG920" s="16"/>
      <c r="EH920" s="16"/>
      <c r="EI920" s="16"/>
      <c r="EJ920" s="16"/>
      <c r="EK920" s="16"/>
      <c r="EL920" s="16"/>
      <c r="EM920" s="16"/>
      <c r="EN920" s="16"/>
      <c r="EO920" s="16"/>
      <c r="EP920" s="16"/>
      <c r="EQ920" s="16"/>
      <c r="ER920" s="16"/>
      <c r="ES920" s="16"/>
      <c r="ET920" s="16"/>
      <c r="EU920" s="16"/>
    </row>
    <row r="921" customFormat="false" ht="12.75" hidden="false" customHeight="false" outlineLevel="0" collapsed="false">
      <c r="A921" s="95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  <c r="CF921" s="16"/>
      <c r="CG921" s="16"/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CU921" s="16"/>
      <c r="CV921" s="16"/>
      <c r="CW921" s="16"/>
      <c r="CX921" s="16"/>
      <c r="CY921" s="16"/>
      <c r="CZ921" s="16"/>
      <c r="DA921" s="16"/>
      <c r="DB921" s="16"/>
      <c r="DC921" s="16"/>
      <c r="DD921" s="16"/>
      <c r="DE921" s="16"/>
      <c r="DF921" s="16"/>
      <c r="DG921" s="16"/>
      <c r="DH921" s="16"/>
      <c r="DI921" s="16"/>
      <c r="DJ921" s="16"/>
      <c r="DK921" s="16"/>
      <c r="DL921" s="16"/>
      <c r="DM921" s="16"/>
      <c r="DN921" s="16"/>
      <c r="DO921" s="16"/>
      <c r="DP921" s="16"/>
      <c r="DQ921" s="16"/>
      <c r="DR921" s="16"/>
      <c r="DS921" s="16"/>
      <c r="DT921" s="16"/>
      <c r="DU921" s="16"/>
      <c r="DV921" s="16"/>
      <c r="DW921" s="16"/>
      <c r="DX921" s="16"/>
      <c r="DY921" s="16"/>
      <c r="DZ921" s="16"/>
      <c r="EA921" s="16"/>
      <c r="EB921" s="16"/>
      <c r="EC921" s="16"/>
      <c r="ED921" s="16"/>
      <c r="EE921" s="16"/>
      <c r="EF921" s="16"/>
      <c r="EG921" s="16"/>
      <c r="EH921" s="16"/>
      <c r="EI921" s="16"/>
      <c r="EJ921" s="16"/>
      <c r="EK921" s="16"/>
      <c r="EL921" s="16"/>
      <c r="EM921" s="16"/>
      <c r="EN921" s="16"/>
      <c r="EO921" s="16"/>
      <c r="EP921" s="16"/>
      <c r="EQ921" s="16"/>
      <c r="ER921" s="16"/>
      <c r="ES921" s="16"/>
      <c r="ET921" s="16"/>
      <c r="EU921" s="16"/>
    </row>
    <row r="922" customFormat="false" ht="12.75" hidden="false" customHeight="false" outlineLevel="0" collapsed="false">
      <c r="A922" s="95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  <c r="CF922" s="16"/>
      <c r="CG922" s="16"/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CU922" s="16"/>
      <c r="CV922" s="16"/>
      <c r="CW922" s="16"/>
      <c r="CX922" s="16"/>
      <c r="CY922" s="16"/>
      <c r="CZ922" s="16"/>
      <c r="DA922" s="16"/>
      <c r="DB922" s="16"/>
      <c r="DC922" s="16"/>
      <c r="DD922" s="16"/>
      <c r="DE922" s="16"/>
      <c r="DF922" s="16"/>
      <c r="DG922" s="16"/>
      <c r="DH922" s="16"/>
      <c r="DI922" s="16"/>
      <c r="DJ922" s="16"/>
      <c r="DK922" s="16"/>
      <c r="DL922" s="16"/>
      <c r="DM922" s="16"/>
      <c r="DN922" s="16"/>
      <c r="DO922" s="16"/>
      <c r="DP922" s="16"/>
      <c r="DQ922" s="16"/>
      <c r="DR922" s="16"/>
      <c r="DS922" s="16"/>
      <c r="DT922" s="16"/>
      <c r="DU922" s="16"/>
      <c r="DV922" s="16"/>
      <c r="DW922" s="16"/>
      <c r="DX922" s="16"/>
      <c r="DY922" s="16"/>
      <c r="DZ922" s="16"/>
      <c r="EA922" s="16"/>
      <c r="EB922" s="16"/>
      <c r="EC922" s="16"/>
      <c r="ED922" s="16"/>
      <c r="EE922" s="16"/>
      <c r="EF922" s="16"/>
      <c r="EG922" s="16"/>
      <c r="EH922" s="16"/>
      <c r="EI922" s="16"/>
      <c r="EJ922" s="16"/>
      <c r="EK922" s="16"/>
      <c r="EL922" s="16"/>
      <c r="EM922" s="16"/>
      <c r="EN922" s="16"/>
      <c r="EO922" s="16"/>
      <c r="EP922" s="16"/>
      <c r="EQ922" s="16"/>
      <c r="ER922" s="16"/>
      <c r="ES922" s="16"/>
      <c r="ET922" s="16"/>
      <c r="EU922" s="16"/>
    </row>
    <row r="923" customFormat="false" ht="12.75" hidden="false" customHeight="false" outlineLevel="0" collapsed="false">
      <c r="A923" s="95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  <c r="CF923" s="16"/>
      <c r="CG923" s="16"/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CU923" s="16"/>
      <c r="CV923" s="16"/>
      <c r="CW923" s="16"/>
      <c r="CX923" s="16"/>
      <c r="CY923" s="16"/>
      <c r="CZ923" s="16"/>
      <c r="DA923" s="16"/>
      <c r="DB923" s="16"/>
      <c r="DC923" s="16"/>
      <c r="DD923" s="16"/>
      <c r="DE923" s="16"/>
      <c r="DF923" s="16"/>
      <c r="DG923" s="16"/>
      <c r="DH923" s="16"/>
      <c r="DI923" s="16"/>
      <c r="DJ923" s="16"/>
      <c r="DK923" s="16"/>
      <c r="DL923" s="16"/>
      <c r="DM923" s="16"/>
      <c r="DN923" s="16"/>
      <c r="DO923" s="16"/>
      <c r="DP923" s="16"/>
      <c r="DQ923" s="16"/>
      <c r="DR923" s="16"/>
      <c r="DS923" s="16"/>
      <c r="DT923" s="16"/>
      <c r="DU923" s="16"/>
      <c r="DV923" s="16"/>
      <c r="DW923" s="16"/>
      <c r="DX923" s="16"/>
      <c r="DY923" s="16"/>
      <c r="DZ923" s="16"/>
      <c r="EA923" s="16"/>
      <c r="EB923" s="16"/>
      <c r="EC923" s="16"/>
      <c r="ED923" s="16"/>
      <c r="EE923" s="16"/>
      <c r="EF923" s="16"/>
      <c r="EG923" s="16"/>
      <c r="EH923" s="16"/>
      <c r="EI923" s="16"/>
      <c r="EJ923" s="16"/>
      <c r="EK923" s="16"/>
      <c r="EL923" s="16"/>
      <c r="EM923" s="16"/>
      <c r="EN923" s="16"/>
      <c r="EO923" s="16"/>
      <c r="EP923" s="16"/>
      <c r="EQ923" s="16"/>
      <c r="ER923" s="16"/>
      <c r="ES923" s="16"/>
      <c r="ET923" s="16"/>
      <c r="EU923" s="16"/>
    </row>
    <row r="924" customFormat="false" ht="12.75" hidden="false" customHeight="false" outlineLevel="0" collapsed="false">
      <c r="A924" s="95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/>
      <c r="CF924" s="16"/>
      <c r="CG924" s="16"/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CU924" s="16"/>
      <c r="CV924" s="16"/>
      <c r="CW924" s="16"/>
      <c r="CX924" s="16"/>
      <c r="CY924" s="16"/>
      <c r="CZ924" s="16"/>
      <c r="DA924" s="16"/>
      <c r="DB924" s="16"/>
      <c r="DC924" s="16"/>
      <c r="DD924" s="16"/>
      <c r="DE924" s="16"/>
      <c r="DF924" s="16"/>
      <c r="DG924" s="16"/>
      <c r="DH924" s="16"/>
      <c r="DI924" s="16"/>
      <c r="DJ924" s="16"/>
      <c r="DK924" s="16"/>
      <c r="DL924" s="16"/>
      <c r="DM924" s="16"/>
      <c r="DN924" s="16"/>
      <c r="DO924" s="16"/>
      <c r="DP924" s="16"/>
      <c r="DQ924" s="16"/>
      <c r="DR924" s="16"/>
      <c r="DS924" s="16"/>
      <c r="DT924" s="16"/>
      <c r="DU924" s="16"/>
      <c r="DV924" s="16"/>
      <c r="DW924" s="16"/>
      <c r="DX924" s="16"/>
      <c r="DY924" s="16"/>
      <c r="DZ924" s="16"/>
      <c r="EA924" s="16"/>
      <c r="EB924" s="16"/>
      <c r="EC924" s="16"/>
      <c r="ED924" s="16"/>
      <c r="EE924" s="16"/>
      <c r="EF924" s="16"/>
      <c r="EG924" s="16"/>
      <c r="EH924" s="16"/>
      <c r="EI924" s="16"/>
      <c r="EJ924" s="16"/>
      <c r="EK924" s="16"/>
      <c r="EL924" s="16"/>
      <c r="EM924" s="16"/>
      <c r="EN924" s="16"/>
      <c r="EO924" s="16"/>
      <c r="EP924" s="16"/>
      <c r="EQ924" s="16"/>
      <c r="ER924" s="16"/>
      <c r="ES924" s="16"/>
      <c r="ET924" s="16"/>
      <c r="EU924" s="16"/>
    </row>
    <row r="925" customFormat="false" ht="12.75" hidden="false" customHeight="false" outlineLevel="0" collapsed="false">
      <c r="A925" s="95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/>
      <c r="CF925" s="16"/>
      <c r="CG925" s="16"/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CU925" s="16"/>
      <c r="CV925" s="16"/>
      <c r="CW925" s="16"/>
      <c r="CX925" s="16"/>
      <c r="CY925" s="16"/>
      <c r="CZ925" s="16"/>
      <c r="DA925" s="16"/>
      <c r="DB925" s="16"/>
      <c r="DC925" s="16"/>
      <c r="DD925" s="16"/>
      <c r="DE925" s="16"/>
      <c r="DF925" s="16"/>
      <c r="DG925" s="16"/>
      <c r="DH925" s="16"/>
      <c r="DI925" s="16"/>
      <c r="DJ925" s="16"/>
      <c r="DK925" s="16"/>
      <c r="DL925" s="16"/>
      <c r="DM925" s="16"/>
      <c r="DN925" s="16"/>
      <c r="DO925" s="16"/>
      <c r="DP925" s="16"/>
      <c r="DQ925" s="16"/>
      <c r="DR925" s="16"/>
      <c r="DS925" s="16"/>
      <c r="DT925" s="16"/>
      <c r="DU925" s="16"/>
      <c r="DV925" s="16"/>
      <c r="DW925" s="16"/>
      <c r="DX925" s="16"/>
      <c r="DY925" s="16"/>
      <c r="DZ925" s="16"/>
      <c r="EA925" s="16"/>
      <c r="EB925" s="16"/>
      <c r="EC925" s="16"/>
      <c r="ED925" s="16"/>
      <c r="EE925" s="16"/>
      <c r="EF925" s="16"/>
      <c r="EG925" s="16"/>
      <c r="EH925" s="16"/>
      <c r="EI925" s="16"/>
      <c r="EJ925" s="16"/>
      <c r="EK925" s="16"/>
      <c r="EL925" s="16"/>
      <c r="EM925" s="16"/>
      <c r="EN925" s="16"/>
      <c r="EO925" s="16"/>
      <c r="EP925" s="16"/>
      <c r="EQ925" s="16"/>
      <c r="ER925" s="16"/>
      <c r="ES925" s="16"/>
      <c r="ET925" s="16"/>
      <c r="EU925" s="16"/>
    </row>
    <row r="926" customFormat="false" ht="12.75" hidden="false" customHeight="false" outlineLevel="0" collapsed="false">
      <c r="A926" s="95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/>
      <c r="CF926" s="16"/>
      <c r="CG926" s="16"/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CU926" s="16"/>
      <c r="CV926" s="16"/>
      <c r="CW926" s="16"/>
      <c r="CX926" s="16"/>
      <c r="CY926" s="16"/>
      <c r="CZ926" s="16"/>
      <c r="DA926" s="16"/>
      <c r="DB926" s="16"/>
      <c r="DC926" s="16"/>
      <c r="DD926" s="16"/>
      <c r="DE926" s="16"/>
      <c r="DF926" s="16"/>
      <c r="DG926" s="16"/>
      <c r="DH926" s="16"/>
      <c r="DI926" s="16"/>
      <c r="DJ926" s="16"/>
      <c r="DK926" s="16"/>
      <c r="DL926" s="16"/>
      <c r="DM926" s="16"/>
      <c r="DN926" s="16"/>
      <c r="DO926" s="16"/>
      <c r="DP926" s="16"/>
      <c r="DQ926" s="16"/>
      <c r="DR926" s="16"/>
      <c r="DS926" s="16"/>
      <c r="DT926" s="16"/>
      <c r="DU926" s="16"/>
      <c r="DV926" s="16"/>
      <c r="DW926" s="16"/>
      <c r="DX926" s="16"/>
      <c r="DY926" s="16"/>
      <c r="DZ926" s="16"/>
      <c r="EA926" s="16"/>
      <c r="EB926" s="16"/>
      <c r="EC926" s="16"/>
      <c r="ED926" s="16"/>
      <c r="EE926" s="16"/>
      <c r="EF926" s="16"/>
      <c r="EG926" s="16"/>
      <c r="EH926" s="16"/>
      <c r="EI926" s="16"/>
      <c r="EJ926" s="16"/>
      <c r="EK926" s="16"/>
      <c r="EL926" s="16"/>
      <c r="EM926" s="16"/>
      <c r="EN926" s="16"/>
      <c r="EO926" s="16"/>
      <c r="EP926" s="16"/>
      <c r="EQ926" s="16"/>
      <c r="ER926" s="16"/>
      <c r="ES926" s="16"/>
      <c r="ET926" s="16"/>
      <c r="EU926" s="16"/>
    </row>
    <row r="927" customFormat="false" ht="12.75" hidden="false" customHeight="false" outlineLevel="0" collapsed="false">
      <c r="A927" s="95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/>
      <c r="CF927" s="16"/>
      <c r="CG927" s="16"/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CU927" s="16"/>
      <c r="CV927" s="16"/>
      <c r="CW927" s="16"/>
      <c r="CX927" s="16"/>
      <c r="CY927" s="16"/>
      <c r="CZ927" s="16"/>
      <c r="DA927" s="16"/>
      <c r="DB927" s="16"/>
      <c r="DC927" s="16"/>
      <c r="DD927" s="16"/>
      <c r="DE927" s="16"/>
      <c r="DF927" s="16"/>
      <c r="DG927" s="16"/>
      <c r="DH927" s="16"/>
      <c r="DI927" s="16"/>
      <c r="DJ927" s="16"/>
      <c r="DK927" s="16"/>
      <c r="DL927" s="16"/>
      <c r="DM927" s="16"/>
      <c r="DN927" s="16"/>
      <c r="DO927" s="16"/>
      <c r="DP927" s="16"/>
      <c r="DQ927" s="16"/>
      <c r="DR927" s="16"/>
      <c r="DS927" s="16"/>
      <c r="DT927" s="16"/>
      <c r="DU927" s="16"/>
      <c r="DV927" s="16"/>
      <c r="DW927" s="16"/>
      <c r="DX927" s="16"/>
      <c r="DY927" s="16"/>
      <c r="DZ927" s="16"/>
      <c r="EA927" s="16"/>
      <c r="EB927" s="16"/>
      <c r="EC927" s="16"/>
      <c r="ED927" s="16"/>
      <c r="EE927" s="16"/>
      <c r="EF927" s="16"/>
      <c r="EG927" s="16"/>
      <c r="EH927" s="16"/>
      <c r="EI927" s="16"/>
      <c r="EJ927" s="16"/>
      <c r="EK927" s="16"/>
      <c r="EL927" s="16"/>
      <c r="EM927" s="16"/>
      <c r="EN927" s="16"/>
      <c r="EO927" s="16"/>
      <c r="EP927" s="16"/>
      <c r="EQ927" s="16"/>
      <c r="ER927" s="16"/>
      <c r="ES927" s="16"/>
      <c r="ET927" s="16"/>
      <c r="EU927" s="16"/>
    </row>
    <row r="928" customFormat="false" ht="12.75" hidden="false" customHeight="false" outlineLevel="0" collapsed="false">
      <c r="A928" s="95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/>
      <c r="CF928" s="16"/>
      <c r="CG928" s="16"/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CU928" s="16"/>
      <c r="CV928" s="16"/>
      <c r="CW928" s="16"/>
      <c r="CX928" s="16"/>
      <c r="CY928" s="16"/>
      <c r="CZ928" s="16"/>
      <c r="DA928" s="16"/>
      <c r="DB928" s="16"/>
      <c r="DC928" s="16"/>
      <c r="DD928" s="16"/>
      <c r="DE928" s="16"/>
      <c r="DF928" s="16"/>
      <c r="DG928" s="16"/>
      <c r="DH928" s="16"/>
      <c r="DI928" s="16"/>
      <c r="DJ928" s="16"/>
      <c r="DK928" s="16"/>
      <c r="DL928" s="16"/>
      <c r="DM928" s="16"/>
      <c r="DN928" s="16"/>
      <c r="DO928" s="16"/>
      <c r="DP928" s="16"/>
      <c r="DQ928" s="16"/>
      <c r="DR928" s="16"/>
      <c r="DS928" s="16"/>
      <c r="DT928" s="16"/>
      <c r="DU928" s="16"/>
      <c r="DV928" s="16"/>
      <c r="DW928" s="16"/>
      <c r="DX928" s="16"/>
      <c r="DY928" s="16"/>
      <c r="DZ928" s="16"/>
      <c r="EA928" s="16"/>
      <c r="EB928" s="16"/>
      <c r="EC928" s="16"/>
      <c r="ED928" s="16"/>
      <c r="EE928" s="16"/>
      <c r="EF928" s="16"/>
      <c r="EG928" s="16"/>
      <c r="EH928" s="16"/>
      <c r="EI928" s="16"/>
      <c r="EJ928" s="16"/>
      <c r="EK928" s="16"/>
      <c r="EL928" s="16"/>
      <c r="EM928" s="16"/>
      <c r="EN928" s="16"/>
      <c r="EO928" s="16"/>
      <c r="EP928" s="16"/>
      <c r="EQ928" s="16"/>
      <c r="ER928" s="16"/>
      <c r="ES928" s="16"/>
      <c r="ET928" s="16"/>
      <c r="EU928" s="16"/>
    </row>
    <row r="929" customFormat="false" ht="12.75" hidden="false" customHeight="false" outlineLevel="0" collapsed="false">
      <c r="A929" s="95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/>
      <c r="CF929" s="16"/>
      <c r="CG929" s="16"/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CU929" s="16"/>
      <c r="CV929" s="16"/>
      <c r="CW929" s="16"/>
      <c r="CX929" s="16"/>
      <c r="CY929" s="16"/>
      <c r="CZ929" s="16"/>
      <c r="DA929" s="16"/>
      <c r="DB929" s="16"/>
      <c r="DC929" s="16"/>
      <c r="DD929" s="16"/>
      <c r="DE929" s="16"/>
      <c r="DF929" s="16"/>
      <c r="DG929" s="16"/>
      <c r="DH929" s="16"/>
      <c r="DI929" s="16"/>
      <c r="DJ929" s="16"/>
      <c r="DK929" s="16"/>
      <c r="DL929" s="16"/>
      <c r="DM929" s="16"/>
      <c r="DN929" s="16"/>
      <c r="DO929" s="16"/>
      <c r="DP929" s="16"/>
      <c r="DQ929" s="16"/>
      <c r="DR929" s="16"/>
      <c r="DS929" s="16"/>
      <c r="DT929" s="16"/>
      <c r="DU929" s="16"/>
      <c r="DV929" s="16"/>
      <c r="DW929" s="16"/>
      <c r="DX929" s="16"/>
      <c r="DY929" s="16"/>
      <c r="DZ929" s="16"/>
      <c r="EA929" s="16"/>
      <c r="EB929" s="16"/>
      <c r="EC929" s="16"/>
      <c r="ED929" s="16"/>
      <c r="EE929" s="16"/>
      <c r="EF929" s="16"/>
      <c r="EG929" s="16"/>
      <c r="EH929" s="16"/>
      <c r="EI929" s="16"/>
      <c r="EJ929" s="16"/>
      <c r="EK929" s="16"/>
      <c r="EL929" s="16"/>
      <c r="EM929" s="16"/>
      <c r="EN929" s="16"/>
      <c r="EO929" s="16"/>
      <c r="EP929" s="16"/>
      <c r="EQ929" s="16"/>
      <c r="ER929" s="16"/>
      <c r="ES929" s="16"/>
      <c r="ET929" s="16"/>
      <c r="EU929" s="16"/>
    </row>
    <row r="930" customFormat="false" ht="12.75" hidden="false" customHeight="false" outlineLevel="0" collapsed="false">
      <c r="A930" s="95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/>
      <c r="CF930" s="16"/>
      <c r="CG930" s="16"/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CU930" s="16"/>
      <c r="CV930" s="16"/>
      <c r="CW930" s="16"/>
      <c r="CX930" s="16"/>
      <c r="CY930" s="16"/>
      <c r="CZ930" s="16"/>
      <c r="DA930" s="16"/>
      <c r="DB930" s="16"/>
      <c r="DC930" s="16"/>
      <c r="DD930" s="16"/>
      <c r="DE930" s="16"/>
      <c r="DF930" s="16"/>
      <c r="DG930" s="16"/>
      <c r="DH930" s="16"/>
      <c r="DI930" s="16"/>
      <c r="DJ930" s="16"/>
      <c r="DK930" s="16"/>
      <c r="DL930" s="16"/>
      <c r="DM930" s="16"/>
      <c r="DN930" s="16"/>
      <c r="DO930" s="16"/>
      <c r="DP930" s="16"/>
      <c r="DQ930" s="16"/>
      <c r="DR930" s="16"/>
      <c r="DS930" s="16"/>
      <c r="DT930" s="16"/>
      <c r="DU930" s="16"/>
      <c r="DV930" s="16"/>
      <c r="DW930" s="16"/>
      <c r="DX930" s="16"/>
      <c r="DY930" s="16"/>
      <c r="DZ930" s="16"/>
      <c r="EA930" s="16"/>
      <c r="EB930" s="16"/>
      <c r="EC930" s="16"/>
      <c r="ED930" s="16"/>
      <c r="EE930" s="16"/>
      <c r="EF930" s="16"/>
      <c r="EG930" s="16"/>
      <c r="EH930" s="16"/>
      <c r="EI930" s="16"/>
      <c r="EJ930" s="16"/>
      <c r="EK930" s="16"/>
      <c r="EL930" s="16"/>
      <c r="EM930" s="16"/>
      <c r="EN930" s="16"/>
      <c r="EO930" s="16"/>
      <c r="EP930" s="16"/>
      <c r="EQ930" s="16"/>
      <c r="ER930" s="16"/>
      <c r="ES930" s="16"/>
      <c r="ET930" s="16"/>
      <c r="EU930" s="16"/>
    </row>
    <row r="931" customFormat="false" ht="12.75" hidden="false" customHeight="false" outlineLevel="0" collapsed="false">
      <c r="A931" s="95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/>
      <c r="CF931" s="16"/>
      <c r="CG931" s="16"/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CU931" s="16"/>
      <c r="CV931" s="16"/>
      <c r="CW931" s="16"/>
      <c r="CX931" s="16"/>
      <c r="CY931" s="16"/>
      <c r="CZ931" s="16"/>
      <c r="DA931" s="16"/>
      <c r="DB931" s="16"/>
      <c r="DC931" s="16"/>
      <c r="DD931" s="16"/>
      <c r="DE931" s="16"/>
      <c r="DF931" s="16"/>
      <c r="DG931" s="16"/>
      <c r="DH931" s="16"/>
      <c r="DI931" s="16"/>
      <c r="DJ931" s="16"/>
      <c r="DK931" s="16"/>
      <c r="DL931" s="16"/>
      <c r="DM931" s="16"/>
      <c r="DN931" s="16"/>
      <c r="DO931" s="16"/>
      <c r="DP931" s="16"/>
      <c r="DQ931" s="16"/>
      <c r="DR931" s="16"/>
      <c r="DS931" s="16"/>
      <c r="DT931" s="16"/>
      <c r="DU931" s="16"/>
      <c r="DV931" s="16"/>
      <c r="DW931" s="16"/>
      <c r="DX931" s="16"/>
      <c r="DY931" s="16"/>
      <c r="DZ931" s="16"/>
      <c r="EA931" s="16"/>
      <c r="EB931" s="16"/>
      <c r="EC931" s="16"/>
      <c r="ED931" s="16"/>
      <c r="EE931" s="16"/>
      <c r="EF931" s="16"/>
      <c r="EG931" s="16"/>
      <c r="EH931" s="16"/>
      <c r="EI931" s="16"/>
      <c r="EJ931" s="16"/>
      <c r="EK931" s="16"/>
      <c r="EL931" s="16"/>
      <c r="EM931" s="16"/>
      <c r="EN931" s="16"/>
      <c r="EO931" s="16"/>
      <c r="EP931" s="16"/>
      <c r="EQ931" s="16"/>
      <c r="ER931" s="16"/>
      <c r="ES931" s="16"/>
      <c r="ET931" s="16"/>
      <c r="EU931" s="16"/>
    </row>
    <row r="932" customFormat="false" ht="12.75" hidden="false" customHeight="false" outlineLevel="0" collapsed="false">
      <c r="A932" s="95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/>
      <c r="CF932" s="16"/>
      <c r="CG932" s="16"/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CU932" s="16"/>
      <c r="CV932" s="16"/>
      <c r="CW932" s="16"/>
      <c r="CX932" s="16"/>
      <c r="CY932" s="16"/>
      <c r="CZ932" s="16"/>
      <c r="DA932" s="16"/>
      <c r="DB932" s="16"/>
      <c r="DC932" s="16"/>
      <c r="DD932" s="16"/>
      <c r="DE932" s="16"/>
      <c r="DF932" s="16"/>
      <c r="DG932" s="16"/>
      <c r="DH932" s="16"/>
      <c r="DI932" s="16"/>
      <c r="DJ932" s="16"/>
      <c r="DK932" s="16"/>
      <c r="DL932" s="16"/>
      <c r="DM932" s="16"/>
      <c r="DN932" s="16"/>
      <c r="DO932" s="16"/>
      <c r="DP932" s="16"/>
      <c r="DQ932" s="16"/>
      <c r="DR932" s="16"/>
      <c r="DS932" s="16"/>
      <c r="DT932" s="16"/>
      <c r="DU932" s="16"/>
      <c r="DV932" s="16"/>
      <c r="DW932" s="16"/>
      <c r="DX932" s="16"/>
      <c r="DY932" s="16"/>
      <c r="DZ932" s="16"/>
      <c r="EA932" s="16"/>
      <c r="EB932" s="16"/>
      <c r="EC932" s="16"/>
      <c r="ED932" s="16"/>
      <c r="EE932" s="16"/>
      <c r="EF932" s="16"/>
      <c r="EG932" s="16"/>
      <c r="EH932" s="16"/>
      <c r="EI932" s="16"/>
      <c r="EJ932" s="16"/>
      <c r="EK932" s="16"/>
      <c r="EL932" s="16"/>
      <c r="EM932" s="16"/>
      <c r="EN932" s="16"/>
      <c r="EO932" s="16"/>
      <c r="EP932" s="16"/>
      <c r="EQ932" s="16"/>
      <c r="ER932" s="16"/>
      <c r="ES932" s="16"/>
      <c r="ET932" s="16"/>
      <c r="EU932" s="16"/>
    </row>
    <row r="933" customFormat="false" ht="12.75" hidden="false" customHeight="false" outlineLevel="0" collapsed="false">
      <c r="A933" s="95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/>
      <c r="CF933" s="16"/>
      <c r="CG933" s="16"/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CU933" s="16"/>
      <c r="CV933" s="16"/>
      <c r="CW933" s="16"/>
      <c r="CX933" s="16"/>
      <c r="CY933" s="16"/>
      <c r="CZ933" s="16"/>
      <c r="DA933" s="16"/>
      <c r="DB933" s="16"/>
      <c r="DC933" s="16"/>
      <c r="DD933" s="16"/>
      <c r="DE933" s="16"/>
      <c r="DF933" s="16"/>
      <c r="DG933" s="16"/>
      <c r="DH933" s="16"/>
      <c r="DI933" s="16"/>
      <c r="DJ933" s="16"/>
      <c r="DK933" s="16"/>
      <c r="DL933" s="16"/>
      <c r="DM933" s="16"/>
      <c r="DN933" s="16"/>
      <c r="DO933" s="16"/>
      <c r="DP933" s="16"/>
      <c r="DQ933" s="16"/>
      <c r="DR933" s="16"/>
      <c r="DS933" s="16"/>
      <c r="DT933" s="16"/>
      <c r="DU933" s="16"/>
      <c r="DV933" s="16"/>
      <c r="DW933" s="16"/>
      <c r="DX933" s="16"/>
      <c r="DY933" s="16"/>
      <c r="DZ933" s="16"/>
      <c r="EA933" s="16"/>
      <c r="EB933" s="16"/>
      <c r="EC933" s="16"/>
      <c r="ED933" s="16"/>
      <c r="EE933" s="16"/>
      <c r="EF933" s="16"/>
      <c r="EG933" s="16"/>
      <c r="EH933" s="16"/>
      <c r="EI933" s="16"/>
      <c r="EJ933" s="16"/>
      <c r="EK933" s="16"/>
      <c r="EL933" s="16"/>
      <c r="EM933" s="16"/>
      <c r="EN933" s="16"/>
      <c r="EO933" s="16"/>
      <c r="EP933" s="16"/>
      <c r="EQ933" s="16"/>
      <c r="ER933" s="16"/>
      <c r="ES933" s="16"/>
      <c r="ET933" s="16"/>
      <c r="EU933" s="16"/>
    </row>
    <row r="934" customFormat="false" ht="12.75" hidden="false" customHeight="false" outlineLevel="0" collapsed="false">
      <c r="A934" s="95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/>
      <c r="CF934" s="16"/>
      <c r="CG934" s="16"/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CU934" s="16"/>
      <c r="CV934" s="16"/>
      <c r="CW934" s="16"/>
      <c r="CX934" s="16"/>
      <c r="CY934" s="16"/>
      <c r="CZ934" s="16"/>
      <c r="DA934" s="16"/>
      <c r="DB934" s="16"/>
      <c r="DC934" s="16"/>
      <c r="DD934" s="16"/>
      <c r="DE934" s="16"/>
      <c r="DF934" s="16"/>
      <c r="DG934" s="16"/>
      <c r="DH934" s="16"/>
      <c r="DI934" s="16"/>
      <c r="DJ934" s="16"/>
      <c r="DK934" s="16"/>
      <c r="DL934" s="16"/>
      <c r="DM934" s="16"/>
      <c r="DN934" s="16"/>
      <c r="DO934" s="16"/>
      <c r="DP934" s="16"/>
      <c r="DQ934" s="16"/>
      <c r="DR934" s="16"/>
      <c r="DS934" s="16"/>
      <c r="DT934" s="16"/>
      <c r="DU934" s="16"/>
      <c r="DV934" s="16"/>
      <c r="DW934" s="16"/>
      <c r="DX934" s="16"/>
      <c r="DY934" s="16"/>
      <c r="DZ934" s="16"/>
      <c r="EA934" s="16"/>
      <c r="EB934" s="16"/>
      <c r="EC934" s="16"/>
      <c r="ED934" s="16"/>
      <c r="EE934" s="16"/>
      <c r="EF934" s="16"/>
      <c r="EG934" s="16"/>
      <c r="EH934" s="16"/>
      <c r="EI934" s="16"/>
      <c r="EJ934" s="16"/>
      <c r="EK934" s="16"/>
      <c r="EL934" s="16"/>
      <c r="EM934" s="16"/>
      <c r="EN934" s="16"/>
      <c r="EO934" s="16"/>
      <c r="EP934" s="16"/>
      <c r="EQ934" s="16"/>
      <c r="ER934" s="16"/>
      <c r="ES934" s="16"/>
      <c r="ET934" s="16"/>
      <c r="EU934" s="16"/>
    </row>
    <row r="935" customFormat="false" ht="12.75" hidden="false" customHeight="false" outlineLevel="0" collapsed="false">
      <c r="A935" s="95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/>
      <c r="CF935" s="16"/>
      <c r="CG935" s="16"/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CU935" s="16"/>
      <c r="CV935" s="16"/>
      <c r="CW935" s="16"/>
      <c r="CX935" s="16"/>
      <c r="CY935" s="16"/>
      <c r="CZ935" s="16"/>
      <c r="DA935" s="16"/>
      <c r="DB935" s="16"/>
      <c r="DC935" s="16"/>
      <c r="DD935" s="16"/>
      <c r="DE935" s="16"/>
      <c r="DF935" s="16"/>
      <c r="DG935" s="16"/>
      <c r="DH935" s="16"/>
      <c r="DI935" s="16"/>
      <c r="DJ935" s="16"/>
      <c r="DK935" s="16"/>
      <c r="DL935" s="16"/>
      <c r="DM935" s="16"/>
      <c r="DN935" s="16"/>
      <c r="DO935" s="16"/>
      <c r="DP935" s="16"/>
      <c r="DQ935" s="16"/>
      <c r="DR935" s="16"/>
      <c r="DS935" s="16"/>
      <c r="DT935" s="16"/>
      <c r="DU935" s="16"/>
      <c r="DV935" s="16"/>
      <c r="DW935" s="16"/>
      <c r="DX935" s="16"/>
      <c r="DY935" s="16"/>
      <c r="DZ935" s="16"/>
      <c r="EA935" s="16"/>
      <c r="EB935" s="16"/>
      <c r="EC935" s="16"/>
      <c r="ED935" s="16"/>
      <c r="EE935" s="16"/>
      <c r="EF935" s="16"/>
      <c r="EG935" s="16"/>
      <c r="EH935" s="16"/>
      <c r="EI935" s="16"/>
      <c r="EJ935" s="16"/>
      <c r="EK935" s="16"/>
      <c r="EL935" s="16"/>
      <c r="EM935" s="16"/>
      <c r="EN935" s="16"/>
      <c r="EO935" s="16"/>
      <c r="EP935" s="16"/>
      <c r="EQ935" s="16"/>
      <c r="ER935" s="16"/>
      <c r="ES935" s="16"/>
      <c r="ET935" s="16"/>
      <c r="EU935" s="16"/>
    </row>
    <row r="936" customFormat="false" ht="12.75" hidden="false" customHeight="false" outlineLevel="0" collapsed="false">
      <c r="A936" s="95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/>
      <c r="CF936" s="16"/>
      <c r="CG936" s="16"/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CU936" s="16"/>
      <c r="CV936" s="16"/>
      <c r="CW936" s="16"/>
      <c r="CX936" s="16"/>
      <c r="CY936" s="16"/>
      <c r="CZ936" s="16"/>
      <c r="DA936" s="16"/>
      <c r="DB936" s="16"/>
      <c r="DC936" s="16"/>
      <c r="DD936" s="16"/>
      <c r="DE936" s="16"/>
      <c r="DF936" s="16"/>
      <c r="DG936" s="16"/>
      <c r="DH936" s="16"/>
      <c r="DI936" s="16"/>
      <c r="DJ936" s="16"/>
      <c r="DK936" s="16"/>
      <c r="DL936" s="16"/>
      <c r="DM936" s="16"/>
      <c r="DN936" s="16"/>
      <c r="DO936" s="16"/>
      <c r="DP936" s="16"/>
      <c r="DQ936" s="16"/>
      <c r="DR936" s="16"/>
      <c r="DS936" s="16"/>
      <c r="DT936" s="16"/>
      <c r="DU936" s="16"/>
      <c r="DV936" s="16"/>
      <c r="DW936" s="16"/>
      <c r="DX936" s="16"/>
      <c r="DY936" s="16"/>
      <c r="DZ936" s="16"/>
      <c r="EA936" s="16"/>
      <c r="EB936" s="16"/>
      <c r="EC936" s="16"/>
      <c r="ED936" s="16"/>
      <c r="EE936" s="16"/>
      <c r="EF936" s="16"/>
      <c r="EG936" s="16"/>
      <c r="EH936" s="16"/>
      <c r="EI936" s="16"/>
      <c r="EJ936" s="16"/>
      <c r="EK936" s="16"/>
      <c r="EL936" s="16"/>
      <c r="EM936" s="16"/>
      <c r="EN936" s="16"/>
      <c r="EO936" s="16"/>
      <c r="EP936" s="16"/>
      <c r="EQ936" s="16"/>
      <c r="ER936" s="16"/>
      <c r="ES936" s="16"/>
      <c r="ET936" s="16"/>
      <c r="EU936" s="16"/>
    </row>
    <row r="937" customFormat="false" ht="12.75" hidden="false" customHeight="false" outlineLevel="0" collapsed="false">
      <c r="A937" s="95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/>
      <c r="CF937" s="16"/>
      <c r="CG937" s="16"/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CU937" s="16"/>
      <c r="CV937" s="16"/>
      <c r="CW937" s="16"/>
      <c r="CX937" s="16"/>
      <c r="CY937" s="16"/>
      <c r="CZ937" s="16"/>
      <c r="DA937" s="16"/>
      <c r="DB937" s="16"/>
      <c r="DC937" s="16"/>
      <c r="DD937" s="16"/>
      <c r="DE937" s="16"/>
      <c r="DF937" s="16"/>
      <c r="DG937" s="16"/>
      <c r="DH937" s="16"/>
      <c r="DI937" s="16"/>
      <c r="DJ937" s="16"/>
      <c r="DK937" s="16"/>
      <c r="DL937" s="16"/>
      <c r="DM937" s="16"/>
      <c r="DN937" s="16"/>
      <c r="DO937" s="16"/>
      <c r="DP937" s="16"/>
      <c r="DQ937" s="16"/>
      <c r="DR937" s="16"/>
      <c r="DS937" s="16"/>
      <c r="DT937" s="16"/>
      <c r="DU937" s="16"/>
      <c r="DV937" s="16"/>
      <c r="DW937" s="16"/>
      <c r="DX937" s="16"/>
      <c r="DY937" s="16"/>
      <c r="DZ937" s="16"/>
      <c r="EA937" s="16"/>
      <c r="EB937" s="16"/>
      <c r="EC937" s="16"/>
      <c r="ED937" s="16"/>
      <c r="EE937" s="16"/>
      <c r="EF937" s="16"/>
      <c r="EG937" s="16"/>
      <c r="EH937" s="16"/>
      <c r="EI937" s="16"/>
      <c r="EJ937" s="16"/>
      <c r="EK937" s="16"/>
      <c r="EL937" s="16"/>
      <c r="EM937" s="16"/>
      <c r="EN937" s="16"/>
      <c r="EO937" s="16"/>
      <c r="EP937" s="16"/>
      <c r="EQ937" s="16"/>
      <c r="ER937" s="16"/>
      <c r="ES937" s="16"/>
      <c r="ET937" s="16"/>
      <c r="EU937" s="16"/>
    </row>
    <row r="938" customFormat="false" ht="12.75" hidden="false" customHeight="false" outlineLevel="0" collapsed="false">
      <c r="A938" s="95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/>
      <c r="CF938" s="16"/>
      <c r="CG938" s="16"/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CU938" s="16"/>
      <c r="CV938" s="16"/>
      <c r="CW938" s="16"/>
      <c r="CX938" s="16"/>
      <c r="CY938" s="16"/>
      <c r="CZ938" s="16"/>
      <c r="DA938" s="16"/>
      <c r="DB938" s="16"/>
      <c r="DC938" s="16"/>
      <c r="DD938" s="16"/>
      <c r="DE938" s="16"/>
      <c r="DF938" s="16"/>
      <c r="DG938" s="16"/>
      <c r="DH938" s="16"/>
      <c r="DI938" s="16"/>
      <c r="DJ938" s="16"/>
      <c r="DK938" s="16"/>
      <c r="DL938" s="16"/>
      <c r="DM938" s="16"/>
      <c r="DN938" s="16"/>
      <c r="DO938" s="16"/>
      <c r="DP938" s="16"/>
      <c r="DQ938" s="16"/>
      <c r="DR938" s="16"/>
      <c r="DS938" s="16"/>
      <c r="DT938" s="16"/>
      <c r="DU938" s="16"/>
      <c r="DV938" s="16"/>
      <c r="DW938" s="16"/>
      <c r="DX938" s="16"/>
      <c r="DY938" s="16"/>
      <c r="DZ938" s="16"/>
      <c r="EA938" s="16"/>
      <c r="EB938" s="16"/>
      <c r="EC938" s="16"/>
      <c r="ED938" s="16"/>
      <c r="EE938" s="16"/>
      <c r="EF938" s="16"/>
      <c r="EG938" s="16"/>
      <c r="EH938" s="16"/>
      <c r="EI938" s="16"/>
      <c r="EJ938" s="16"/>
      <c r="EK938" s="16"/>
      <c r="EL938" s="16"/>
      <c r="EM938" s="16"/>
      <c r="EN938" s="16"/>
      <c r="EO938" s="16"/>
      <c r="EP938" s="16"/>
      <c r="EQ938" s="16"/>
      <c r="ER938" s="16"/>
      <c r="ES938" s="16"/>
      <c r="ET938" s="16"/>
      <c r="EU938" s="16"/>
    </row>
    <row r="939" customFormat="false" ht="12.75" hidden="false" customHeight="false" outlineLevel="0" collapsed="false">
      <c r="A939" s="95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/>
      <c r="CF939" s="16"/>
      <c r="CG939" s="16"/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CU939" s="16"/>
      <c r="CV939" s="16"/>
      <c r="CW939" s="16"/>
      <c r="CX939" s="16"/>
      <c r="CY939" s="16"/>
      <c r="CZ939" s="16"/>
      <c r="DA939" s="16"/>
      <c r="DB939" s="16"/>
      <c r="DC939" s="16"/>
      <c r="DD939" s="16"/>
      <c r="DE939" s="16"/>
      <c r="DF939" s="16"/>
      <c r="DG939" s="16"/>
      <c r="DH939" s="16"/>
      <c r="DI939" s="16"/>
      <c r="DJ939" s="16"/>
      <c r="DK939" s="16"/>
      <c r="DL939" s="16"/>
      <c r="DM939" s="16"/>
      <c r="DN939" s="16"/>
      <c r="DO939" s="16"/>
      <c r="DP939" s="16"/>
      <c r="DQ939" s="16"/>
      <c r="DR939" s="16"/>
      <c r="DS939" s="16"/>
      <c r="DT939" s="16"/>
      <c r="DU939" s="16"/>
      <c r="DV939" s="16"/>
      <c r="DW939" s="16"/>
      <c r="DX939" s="16"/>
      <c r="DY939" s="16"/>
      <c r="DZ939" s="16"/>
      <c r="EA939" s="16"/>
      <c r="EB939" s="16"/>
      <c r="EC939" s="16"/>
      <c r="ED939" s="16"/>
      <c r="EE939" s="16"/>
      <c r="EF939" s="16"/>
      <c r="EG939" s="16"/>
      <c r="EH939" s="16"/>
      <c r="EI939" s="16"/>
      <c r="EJ939" s="16"/>
      <c r="EK939" s="16"/>
      <c r="EL939" s="16"/>
      <c r="EM939" s="16"/>
      <c r="EN939" s="16"/>
      <c r="EO939" s="16"/>
      <c r="EP939" s="16"/>
      <c r="EQ939" s="16"/>
      <c r="ER939" s="16"/>
      <c r="ES939" s="16"/>
      <c r="ET939" s="16"/>
      <c r="EU939" s="16"/>
    </row>
    <row r="940" customFormat="false" ht="12.75" hidden="false" customHeight="false" outlineLevel="0" collapsed="false">
      <c r="A940" s="9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/>
      <c r="CF940" s="16"/>
      <c r="CG940" s="16"/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CU940" s="16"/>
      <c r="CV940" s="16"/>
      <c r="CW940" s="16"/>
      <c r="CX940" s="16"/>
      <c r="CY940" s="16"/>
      <c r="CZ940" s="16"/>
      <c r="DA940" s="16"/>
      <c r="DB940" s="16"/>
      <c r="DC940" s="16"/>
      <c r="DD940" s="16"/>
      <c r="DE940" s="16"/>
      <c r="DF940" s="16"/>
      <c r="DG940" s="16"/>
      <c r="DH940" s="16"/>
      <c r="DI940" s="16"/>
      <c r="DJ940" s="16"/>
      <c r="DK940" s="16"/>
      <c r="DL940" s="16"/>
      <c r="DM940" s="16"/>
      <c r="DN940" s="16"/>
      <c r="DO940" s="16"/>
      <c r="DP940" s="16"/>
      <c r="DQ940" s="16"/>
      <c r="DR940" s="16"/>
      <c r="DS940" s="16"/>
      <c r="DT940" s="16"/>
      <c r="DU940" s="16"/>
      <c r="DV940" s="16"/>
      <c r="DW940" s="16"/>
      <c r="DX940" s="16"/>
      <c r="DY940" s="16"/>
      <c r="DZ940" s="16"/>
      <c r="EA940" s="16"/>
      <c r="EB940" s="16"/>
      <c r="EC940" s="16"/>
      <c r="ED940" s="16"/>
      <c r="EE940" s="16"/>
      <c r="EF940" s="16"/>
      <c r="EG940" s="16"/>
      <c r="EH940" s="16"/>
      <c r="EI940" s="16"/>
      <c r="EJ940" s="16"/>
      <c r="EK940" s="16"/>
      <c r="EL940" s="16"/>
      <c r="EM940" s="16"/>
      <c r="EN940" s="16"/>
      <c r="EO940" s="16"/>
      <c r="EP940" s="16"/>
      <c r="EQ940" s="16"/>
      <c r="ER940" s="16"/>
      <c r="ES940" s="16"/>
      <c r="ET940" s="16"/>
      <c r="EU940" s="16"/>
    </row>
    <row r="941" customFormat="false" ht="12.75" hidden="false" customHeight="false" outlineLevel="0" collapsed="false">
      <c r="A941" s="9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/>
      <c r="CF941" s="16"/>
      <c r="CG941" s="16"/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CU941" s="16"/>
      <c r="CV941" s="16"/>
      <c r="CW941" s="16"/>
      <c r="CX941" s="16"/>
      <c r="CY941" s="16"/>
      <c r="CZ941" s="16"/>
      <c r="DA941" s="16"/>
      <c r="DB941" s="16"/>
      <c r="DC941" s="16"/>
      <c r="DD941" s="16"/>
      <c r="DE941" s="16"/>
      <c r="DF941" s="16"/>
      <c r="DG941" s="16"/>
      <c r="DH941" s="16"/>
      <c r="DI941" s="16"/>
      <c r="DJ941" s="16"/>
      <c r="DK941" s="16"/>
      <c r="DL941" s="16"/>
      <c r="DM941" s="16"/>
      <c r="DN941" s="16"/>
      <c r="DO941" s="16"/>
      <c r="DP941" s="16"/>
      <c r="DQ941" s="16"/>
      <c r="DR941" s="16"/>
      <c r="DS941" s="16"/>
      <c r="DT941" s="16"/>
      <c r="DU941" s="16"/>
      <c r="DV941" s="16"/>
      <c r="DW941" s="16"/>
      <c r="DX941" s="16"/>
      <c r="DY941" s="16"/>
      <c r="DZ941" s="16"/>
      <c r="EA941" s="16"/>
      <c r="EB941" s="16"/>
      <c r="EC941" s="16"/>
      <c r="ED941" s="16"/>
      <c r="EE941" s="16"/>
      <c r="EF941" s="16"/>
      <c r="EG941" s="16"/>
      <c r="EH941" s="16"/>
      <c r="EI941" s="16"/>
      <c r="EJ941" s="16"/>
      <c r="EK941" s="16"/>
      <c r="EL941" s="16"/>
      <c r="EM941" s="16"/>
      <c r="EN941" s="16"/>
      <c r="EO941" s="16"/>
      <c r="EP941" s="16"/>
      <c r="EQ941" s="16"/>
      <c r="ER941" s="16"/>
      <c r="ES941" s="16"/>
      <c r="ET941" s="16"/>
      <c r="EU941" s="16"/>
    </row>
    <row r="942" customFormat="false" ht="12.75" hidden="false" customHeight="false" outlineLevel="0" collapsed="false">
      <c r="A942" s="9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/>
      <c r="CF942" s="16"/>
      <c r="CG942" s="16"/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CU942" s="16"/>
      <c r="CV942" s="16"/>
      <c r="CW942" s="16"/>
      <c r="CX942" s="16"/>
      <c r="CY942" s="16"/>
      <c r="CZ942" s="16"/>
      <c r="DA942" s="16"/>
      <c r="DB942" s="16"/>
      <c r="DC942" s="16"/>
      <c r="DD942" s="16"/>
      <c r="DE942" s="16"/>
      <c r="DF942" s="16"/>
      <c r="DG942" s="16"/>
      <c r="DH942" s="16"/>
      <c r="DI942" s="16"/>
      <c r="DJ942" s="16"/>
      <c r="DK942" s="16"/>
      <c r="DL942" s="16"/>
      <c r="DM942" s="16"/>
      <c r="DN942" s="16"/>
      <c r="DO942" s="16"/>
      <c r="DP942" s="16"/>
      <c r="DQ942" s="16"/>
      <c r="DR942" s="16"/>
      <c r="DS942" s="16"/>
      <c r="DT942" s="16"/>
      <c r="DU942" s="16"/>
      <c r="DV942" s="16"/>
      <c r="DW942" s="16"/>
      <c r="DX942" s="16"/>
      <c r="DY942" s="16"/>
      <c r="DZ942" s="16"/>
      <c r="EA942" s="16"/>
      <c r="EB942" s="16"/>
      <c r="EC942" s="16"/>
      <c r="ED942" s="16"/>
      <c r="EE942" s="16"/>
      <c r="EF942" s="16"/>
      <c r="EG942" s="16"/>
      <c r="EH942" s="16"/>
      <c r="EI942" s="16"/>
      <c r="EJ942" s="16"/>
      <c r="EK942" s="16"/>
      <c r="EL942" s="16"/>
      <c r="EM942" s="16"/>
      <c r="EN942" s="16"/>
      <c r="EO942" s="16"/>
      <c r="EP942" s="16"/>
      <c r="EQ942" s="16"/>
      <c r="ER942" s="16"/>
      <c r="ES942" s="16"/>
      <c r="ET942" s="16"/>
      <c r="EU942" s="16"/>
    </row>
    <row r="943" customFormat="false" ht="12.75" hidden="false" customHeight="false" outlineLevel="0" collapsed="false">
      <c r="A943" s="9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/>
      <c r="CF943" s="16"/>
      <c r="CG943" s="16"/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CU943" s="16"/>
      <c r="CV943" s="16"/>
      <c r="CW943" s="16"/>
      <c r="CX943" s="16"/>
      <c r="CY943" s="16"/>
      <c r="CZ943" s="16"/>
      <c r="DA943" s="16"/>
      <c r="DB943" s="16"/>
      <c r="DC943" s="16"/>
      <c r="DD943" s="16"/>
      <c r="DE943" s="16"/>
      <c r="DF943" s="16"/>
      <c r="DG943" s="16"/>
      <c r="DH943" s="16"/>
      <c r="DI943" s="16"/>
      <c r="DJ943" s="16"/>
      <c r="DK943" s="16"/>
      <c r="DL943" s="16"/>
      <c r="DM943" s="16"/>
      <c r="DN943" s="16"/>
      <c r="DO943" s="16"/>
      <c r="DP943" s="16"/>
      <c r="DQ943" s="16"/>
      <c r="DR943" s="16"/>
      <c r="DS943" s="16"/>
      <c r="DT943" s="16"/>
      <c r="DU943" s="16"/>
      <c r="DV943" s="16"/>
      <c r="DW943" s="16"/>
      <c r="DX943" s="16"/>
      <c r="DY943" s="16"/>
      <c r="DZ943" s="16"/>
      <c r="EA943" s="16"/>
      <c r="EB943" s="16"/>
      <c r="EC943" s="16"/>
      <c r="ED943" s="16"/>
      <c r="EE943" s="16"/>
      <c r="EF943" s="16"/>
      <c r="EG943" s="16"/>
      <c r="EH943" s="16"/>
      <c r="EI943" s="16"/>
      <c r="EJ943" s="16"/>
      <c r="EK943" s="16"/>
      <c r="EL943" s="16"/>
      <c r="EM943" s="16"/>
      <c r="EN943" s="16"/>
      <c r="EO943" s="16"/>
      <c r="EP943" s="16"/>
      <c r="EQ943" s="16"/>
      <c r="ER943" s="16"/>
      <c r="ES943" s="16"/>
      <c r="ET943" s="16"/>
      <c r="EU943" s="16"/>
    </row>
    <row r="944" customFormat="false" ht="12.75" hidden="false" customHeight="false" outlineLevel="0" collapsed="false">
      <c r="A944" s="9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/>
      <c r="CF944" s="16"/>
      <c r="CG944" s="16"/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CU944" s="16"/>
      <c r="CV944" s="16"/>
      <c r="CW944" s="16"/>
      <c r="CX944" s="16"/>
      <c r="CY944" s="16"/>
      <c r="CZ944" s="16"/>
      <c r="DA944" s="16"/>
      <c r="DB944" s="16"/>
      <c r="DC944" s="16"/>
      <c r="DD944" s="16"/>
      <c r="DE944" s="16"/>
      <c r="DF944" s="16"/>
      <c r="DG944" s="16"/>
      <c r="DH944" s="16"/>
      <c r="DI944" s="16"/>
      <c r="DJ944" s="16"/>
      <c r="DK944" s="16"/>
      <c r="DL944" s="16"/>
      <c r="DM944" s="16"/>
      <c r="DN944" s="16"/>
      <c r="DO944" s="16"/>
      <c r="DP944" s="16"/>
      <c r="DQ944" s="16"/>
      <c r="DR944" s="16"/>
      <c r="DS944" s="16"/>
      <c r="DT944" s="16"/>
      <c r="DU944" s="16"/>
      <c r="DV944" s="16"/>
      <c r="DW944" s="16"/>
      <c r="DX944" s="16"/>
      <c r="DY944" s="16"/>
      <c r="DZ944" s="16"/>
      <c r="EA944" s="16"/>
      <c r="EB944" s="16"/>
      <c r="EC944" s="16"/>
      <c r="ED944" s="16"/>
      <c r="EE944" s="16"/>
      <c r="EF944" s="16"/>
      <c r="EG944" s="16"/>
      <c r="EH944" s="16"/>
      <c r="EI944" s="16"/>
      <c r="EJ944" s="16"/>
      <c r="EK944" s="16"/>
      <c r="EL944" s="16"/>
      <c r="EM944" s="16"/>
      <c r="EN944" s="16"/>
      <c r="EO944" s="16"/>
      <c r="EP944" s="16"/>
      <c r="EQ944" s="16"/>
      <c r="ER944" s="16"/>
      <c r="ES944" s="16"/>
      <c r="ET944" s="16"/>
      <c r="EU944" s="16"/>
    </row>
    <row r="945" customFormat="false" ht="12.75" hidden="false" customHeight="false" outlineLevel="0" collapsed="false">
      <c r="A945" s="9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/>
      <c r="CF945" s="16"/>
      <c r="CG945" s="16"/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CU945" s="16"/>
      <c r="CV945" s="16"/>
      <c r="CW945" s="16"/>
      <c r="CX945" s="16"/>
      <c r="CY945" s="16"/>
      <c r="CZ945" s="16"/>
      <c r="DA945" s="16"/>
      <c r="DB945" s="16"/>
      <c r="DC945" s="16"/>
      <c r="DD945" s="16"/>
      <c r="DE945" s="16"/>
      <c r="DF945" s="16"/>
      <c r="DG945" s="16"/>
      <c r="DH945" s="16"/>
      <c r="DI945" s="16"/>
      <c r="DJ945" s="16"/>
      <c r="DK945" s="16"/>
      <c r="DL945" s="16"/>
      <c r="DM945" s="16"/>
      <c r="DN945" s="16"/>
      <c r="DO945" s="16"/>
      <c r="DP945" s="16"/>
      <c r="DQ945" s="16"/>
      <c r="DR945" s="16"/>
      <c r="DS945" s="16"/>
      <c r="DT945" s="16"/>
      <c r="DU945" s="16"/>
      <c r="DV945" s="16"/>
      <c r="DW945" s="16"/>
      <c r="DX945" s="16"/>
      <c r="DY945" s="16"/>
      <c r="DZ945" s="16"/>
      <c r="EA945" s="16"/>
      <c r="EB945" s="16"/>
      <c r="EC945" s="16"/>
      <c r="ED945" s="16"/>
      <c r="EE945" s="16"/>
      <c r="EF945" s="16"/>
      <c r="EG945" s="16"/>
      <c r="EH945" s="16"/>
      <c r="EI945" s="16"/>
      <c r="EJ945" s="16"/>
      <c r="EK945" s="16"/>
      <c r="EL945" s="16"/>
      <c r="EM945" s="16"/>
      <c r="EN945" s="16"/>
      <c r="EO945" s="16"/>
      <c r="EP945" s="16"/>
      <c r="EQ945" s="16"/>
      <c r="ER945" s="16"/>
      <c r="ES945" s="16"/>
      <c r="ET945" s="16"/>
      <c r="EU945" s="16"/>
    </row>
    <row r="946" customFormat="false" ht="12.75" hidden="false" customHeight="false" outlineLevel="0" collapsed="false">
      <c r="A946" s="9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/>
      <c r="CF946" s="16"/>
      <c r="CG946" s="16"/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CU946" s="16"/>
      <c r="CV946" s="16"/>
      <c r="CW946" s="16"/>
      <c r="CX946" s="16"/>
      <c r="CY946" s="16"/>
      <c r="CZ946" s="16"/>
      <c r="DA946" s="16"/>
      <c r="DB946" s="16"/>
      <c r="DC946" s="16"/>
      <c r="DD946" s="16"/>
      <c r="DE946" s="16"/>
      <c r="DF946" s="16"/>
      <c r="DG946" s="16"/>
      <c r="DH946" s="16"/>
      <c r="DI946" s="16"/>
      <c r="DJ946" s="16"/>
      <c r="DK946" s="16"/>
      <c r="DL946" s="16"/>
      <c r="DM946" s="16"/>
      <c r="DN946" s="16"/>
      <c r="DO946" s="16"/>
      <c r="DP946" s="16"/>
      <c r="DQ946" s="16"/>
      <c r="DR946" s="16"/>
      <c r="DS946" s="16"/>
      <c r="DT946" s="16"/>
      <c r="DU946" s="16"/>
      <c r="DV946" s="16"/>
      <c r="DW946" s="16"/>
      <c r="DX946" s="16"/>
      <c r="DY946" s="16"/>
      <c r="DZ946" s="16"/>
      <c r="EA946" s="16"/>
      <c r="EB946" s="16"/>
      <c r="EC946" s="16"/>
      <c r="ED946" s="16"/>
      <c r="EE946" s="16"/>
      <c r="EF946" s="16"/>
      <c r="EG946" s="16"/>
      <c r="EH946" s="16"/>
      <c r="EI946" s="16"/>
      <c r="EJ946" s="16"/>
      <c r="EK946" s="16"/>
      <c r="EL946" s="16"/>
      <c r="EM946" s="16"/>
      <c r="EN946" s="16"/>
      <c r="EO946" s="16"/>
      <c r="EP946" s="16"/>
      <c r="EQ946" s="16"/>
      <c r="ER946" s="16"/>
      <c r="ES946" s="16"/>
      <c r="ET946" s="16"/>
      <c r="EU946" s="16"/>
    </row>
    <row r="947" customFormat="false" ht="12.75" hidden="false" customHeight="false" outlineLevel="0" collapsed="false">
      <c r="A947" s="9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/>
      <c r="CF947" s="16"/>
      <c r="CG947" s="16"/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CU947" s="16"/>
      <c r="CV947" s="16"/>
      <c r="CW947" s="16"/>
      <c r="CX947" s="16"/>
      <c r="CY947" s="16"/>
      <c r="CZ947" s="16"/>
      <c r="DA947" s="16"/>
      <c r="DB947" s="16"/>
      <c r="DC947" s="16"/>
      <c r="DD947" s="16"/>
      <c r="DE947" s="16"/>
      <c r="DF947" s="16"/>
      <c r="DG947" s="16"/>
      <c r="DH947" s="16"/>
      <c r="DI947" s="16"/>
      <c r="DJ947" s="16"/>
      <c r="DK947" s="16"/>
      <c r="DL947" s="16"/>
      <c r="DM947" s="16"/>
      <c r="DN947" s="16"/>
      <c r="DO947" s="16"/>
      <c r="DP947" s="16"/>
      <c r="DQ947" s="16"/>
      <c r="DR947" s="16"/>
      <c r="DS947" s="16"/>
      <c r="DT947" s="16"/>
      <c r="DU947" s="16"/>
      <c r="DV947" s="16"/>
      <c r="DW947" s="16"/>
      <c r="DX947" s="16"/>
      <c r="DY947" s="16"/>
      <c r="DZ947" s="16"/>
      <c r="EA947" s="16"/>
      <c r="EB947" s="16"/>
      <c r="EC947" s="16"/>
      <c r="ED947" s="16"/>
      <c r="EE947" s="16"/>
      <c r="EF947" s="16"/>
      <c r="EG947" s="16"/>
      <c r="EH947" s="16"/>
      <c r="EI947" s="16"/>
      <c r="EJ947" s="16"/>
      <c r="EK947" s="16"/>
      <c r="EL947" s="16"/>
      <c r="EM947" s="16"/>
      <c r="EN947" s="16"/>
      <c r="EO947" s="16"/>
      <c r="EP947" s="16"/>
      <c r="EQ947" s="16"/>
      <c r="ER947" s="16"/>
      <c r="ES947" s="16"/>
      <c r="ET947" s="16"/>
      <c r="EU947" s="16"/>
    </row>
    <row r="948" customFormat="false" ht="12.75" hidden="false" customHeight="false" outlineLevel="0" collapsed="false">
      <c r="A948" s="9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/>
      <c r="CF948" s="16"/>
      <c r="CG948" s="16"/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CU948" s="16"/>
      <c r="CV948" s="16"/>
      <c r="CW948" s="16"/>
      <c r="CX948" s="16"/>
      <c r="CY948" s="16"/>
      <c r="CZ948" s="16"/>
      <c r="DA948" s="16"/>
      <c r="DB948" s="16"/>
      <c r="DC948" s="16"/>
      <c r="DD948" s="16"/>
      <c r="DE948" s="16"/>
      <c r="DF948" s="16"/>
      <c r="DG948" s="16"/>
      <c r="DH948" s="16"/>
      <c r="DI948" s="16"/>
      <c r="DJ948" s="16"/>
      <c r="DK948" s="16"/>
      <c r="DL948" s="16"/>
      <c r="DM948" s="16"/>
      <c r="DN948" s="16"/>
      <c r="DO948" s="16"/>
      <c r="DP948" s="16"/>
      <c r="DQ948" s="16"/>
      <c r="DR948" s="16"/>
      <c r="DS948" s="16"/>
      <c r="DT948" s="16"/>
      <c r="DU948" s="16"/>
      <c r="DV948" s="16"/>
      <c r="DW948" s="16"/>
      <c r="DX948" s="16"/>
      <c r="DY948" s="16"/>
      <c r="DZ948" s="16"/>
      <c r="EA948" s="16"/>
      <c r="EB948" s="16"/>
      <c r="EC948" s="16"/>
      <c r="ED948" s="16"/>
      <c r="EE948" s="16"/>
      <c r="EF948" s="16"/>
      <c r="EG948" s="16"/>
      <c r="EH948" s="16"/>
      <c r="EI948" s="16"/>
      <c r="EJ948" s="16"/>
      <c r="EK948" s="16"/>
      <c r="EL948" s="16"/>
      <c r="EM948" s="16"/>
      <c r="EN948" s="16"/>
      <c r="EO948" s="16"/>
      <c r="EP948" s="16"/>
      <c r="EQ948" s="16"/>
      <c r="ER948" s="16"/>
      <c r="ES948" s="16"/>
      <c r="ET948" s="16"/>
      <c r="EU948" s="16"/>
    </row>
    <row r="949" customFormat="false" ht="12.75" hidden="false" customHeight="false" outlineLevel="0" collapsed="false">
      <c r="A949" s="9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/>
      <c r="CF949" s="16"/>
      <c r="CG949" s="16"/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CU949" s="16"/>
      <c r="CV949" s="16"/>
      <c r="CW949" s="16"/>
      <c r="CX949" s="16"/>
      <c r="CY949" s="16"/>
      <c r="CZ949" s="16"/>
      <c r="DA949" s="16"/>
      <c r="DB949" s="16"/>
      <c r="DC949" s="16"/>
      <c r="DD949" s="16"/>
      <c r="DE949" s="16"/>
      <c r="DF949" s="16"/>
      <c r="DG949" s="16"/>
      <c r="DH949" s="16"/>
      <c r="DI949" s="16"/>
      <c r="DJ949" s="16"/>
      <c r="DK949" s="16"/>
      <c r="DL949" s="16"/>
      <c r="DM949" s="16"/>
      <c r="DN949" s="16"/>
      <c r="DO949" s="16"/>
      <c r="DP949" s="16"/>
      <c r="DQ949" s="16"/>
      <c r="DR949" s="16"/>
      <c r="DS949" s="16"/>
      <c r="DT949" s="16"/>
      <c r="DU949" s="16"/>
      <c r="DV949" s="16"/>
      <c r="DW949" s="16"/>
      <c r="DX949" s="16"/>
      <c r="DY949" s="16"/>
      <c r="DZ949" s="16"/>
      <c r="EA949" s="16"/>
      <c r="EB949" s="16"/>
      <c r="EC949" s="16"/>
      <c r="ED949" s="16"/>
      <c r="EE949" s="16"/>
      <c r="EF949" s="16"/>
      <c r="EG949" s="16"/>
      <c r="EH949" s="16"/>
      <c r="EI949" s="16"/>
      <c r="EJ949" s="16"/>
      <c r="EK949" s="16"/>
      <c r="EL949" s="16"/>
      <c r="EM949" s="16"/>
      <c r="EN949" s="16"/>
      <c r="EO949" s="16"/>
      <c r="EP949" s="16"/>
      <c r="EQ949" s="16"/>
      <c r="ER949" s="16"/>
      <c r="ES949" s="16"/>
      <c r="ET949" s="16"/>
      <c r="EU949" s="16"/>
    </row>
    <row r="950" customFormat="false" ht="12.75" hidden="false" customHeight="false" outlineLevel="0" collapsed="false">
      <c r="A950" s="9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/>
      <c r="CF950" s="16"/>
      <c r="CG950" s="16"/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CU950" s="16"/>
      <c r="CV950" s="16"/>
      <c r="CW950" s="16"/>
      <c r="CX950" s="16"/>
      <c r="CY950" s="16"/>
      <c r="CZ950" s="16"/>
      <c r="DA950" s="16"/>
      <c r="DB950" s="16"/>
      <c r="DC950" s="16"/>
      <c r="DD950" s="16"/>
      <c r="DE950" s="16"/>
      <c r="DF950" s="16"/>
      <c r="DG950" s="16"/>
      <c r="DH950" s="16"/>
      <c r="DI950" s="16"/>
      <c r="DJ950" s="16"/>
      <c r="DK950" s="16"/>
      <c r="DL950" s="16"/>
      <c r="DM950" s="16"/>
      <c r="DN950" s="16"/>
      <c r="DO950" s="16"/>
      <c r="DP950" s="16"/>
      <c r="DQ950" s="16"/>
      <c r="DR950" s="16"/>
      <c r="DS950" s="16"/>
      <c r="DT950" s="16"/>
      <c r="DU950" s="16"/>
      <c r="DV950" s="16"/>
      <c r="DW950" s="16"/>
      <c r="DX950" s="16"/>
      <c r="DY950" s="16"/>
      <c r="DZ950" s="16"/>
      <c r="EA950" s="16"/>
      <c r="EB950" s="16"/>
      <c r="EC950" s="16"/>
      <c r="ED950" s="16"/>
      <c r="EE950" s="16"/>
      <c r="EF950" s="16"/>
      <c r="EG950" s="16"/>
      <c r="EH950" s="16"/>
      <c r="EI950" s="16"/>
      <c r="EJ950" s="16"/>
      <c r="EK950" s="16"/>
      <c r="EL950" s="16"/>
      <c r="EM950" s="16"/>
      <c r="EN950" s="16"/>
      <c r="EO950" s="16"/>
      <c r="EP950" s="16"/>
      <c r="EQ950" s="16"/>
      <c r="ER950" s="16"/>
      <c r="ES950" s="16"/>
      <c r="ET950" s="16"/>
      <c r="EU950" s="16"/>
    </row>
    <row r="951" customFormat="false" ht="12.75" hidden="false" customHeight="false" outlineLevel="0" collapsed="false">
      <c r="A951" s="9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/>
      <c r="CF951" s="16"/>
      <c r="CG951" s="16"/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CU951" s="16"/>
      <c r="CV951" s="16"/>
      <c r="CW951" s="16"/>
      <c r="CX951" s="16"/>
      <c r="CY951" s="16"/>
      <c r="CZ951" s="16"/>
      <c r="DA951" s="16"/>
      <c r="DB951" s="16"/>
      <c r="DC951" s="16"/>
      <c r="DD951" s="16"/>
      <c r="DE951" s="16"/>
      <c r="DF951" s="16"/>
      <c r="DG951" s="16"/>
      <c r="DH951" s="16"/>
      <c r="DI951" s="16"/>
      <c r="DJ951" s="16"/>
      <c r="DK951" s="16"/>
      <c r="DL951" s="16"/>
      <c r="DM951" s="16"/>
      <c r="DN951" s="16"/>
      <c r="DO951" s="16"/>
      <c r="DP951" s="16"/>
      <c r="DQ951" s="16"/>
      <c r="DR951" s="16"/>
      <c r="DS951" s="16"/>
      <c r="DT951" s="16"/>
      <c r="DU951" s="16"/>
      <c r="DV951" s="16"/>
      <c r="DW951" s="16"/>
      <c r="DX951" s="16"/>
      <c r="DY951" s="16"/>
      <c r="DZ951" s="16"/>
      <c r="EA951" s="16"/>
      <c r="EB951" s="16"/>
      <c r="EC951" s="16"/>
      <c r="ED951" s="16"/>
      <c r="EE951" s="16"/>
      <c r="EF951" s="16"/>
      <c r="EG951" s="16"/>
      <c r="EH951" s="16"/>
      <c r="EI951" s="16"/>
      <c r="EJ951" s="16"/>
      <c r="EK951" s="16"/>
      <c r="EL951" s="16"/>
      <c r="EM951" s="16"/>
      <c r="EN951" s="16"/>
      <c r="EO951" s="16"/>
      <c r="EP951" s="16"/>
      <c r="EQ951" s="16"/>
      <c r="ER951" s="16"/>
      <c r="ES951" s="16"/>
      <c r="ET951" s="16"/>
      <c r="EU951" s="16"/>
    </row>
    <row r="952" customFormat="false" ht="12.75" hidden="false" customHeight="false" outlineLevel="0" collapsed="false">
      <c r="A952" s="9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/>
      <c r="CF952" s="16"/>
      <c r="CG952" s="16"/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CU952" s="16"/>
      <c r="CV952" s="16"/>
      <c r="CW952" s="16"/>
      <c r="CX952" s="16"/>
      <c r="CY952" s="16"/>
      <c r="CZ952" s="16"/>
      <c r="DA952" s="16"/>
      <c r="DB952" s="16"/>
      <c r="DC952" s="16"/>
      <c r="DD952" s="16"/>
      <c r="DE952" s="16"/>
      <c r="DF952" s="16"/>
      <c r="DG952" s="16"/>
      <c r="DH952" s="16"/>
      <c r="DI952" s="16"/>
      <c r="DJ952" s="16"/>
      <c r="DK952" s="16"/>
      <c r="DL952" s="16"/>
      <c r="DM952" s="16"/>
      <c r="DN952" s="16"/>
      <c r="DO952" s="16"/>
      <c r="DP952" s="16"/>
      <c r="DQ952" s="16"/>
      <c r="DR952" s="16"/>
      <c r="DS952" s="16"/>
      <c r="DT952" s="16"/>
      <c r="DU952" s="16"/>
      <c r="DV952" s="16"/>
      <c r="DW952" s="16"/>
      <c r="DX952" s="16"/>
      <c r="DY952" s="16"/>
      <c r="DZ952" s="16"/>
      <c r="EA952" s="16"/>
      <c r="EB952" s="16"/>
      <c r="EC952" s="16"/>
      <c r="ED952" s="16"/>
      <c r="EE952" s="16"/>
      <c r="EF952" s="16"/>
      <c r="EG952" s="16"/>
      <c r="EH952" s="16"/>
      <c r="EI952" s="16"/>
      <c r="EJ952" s="16"/>
      <c r="EK952" s="16"/>
      <c r="EL952" s="16"/>
      <c r="EM952" s="16"/>
      <c r="EN952" s="16"/>
      <c r="EO952" s="16"/>
      <c r="EP952" s="16"/>
      <c r="EQ952" s="16"/>
      <c r="ER952" s="16"/>
      <c r="ES952" s="16"/>
      <c r="ET952" s="16"/>
      <c r="EU952" s="16"/>
    </row>
    <row r="953" customFormat="false" ht="12.75" hidden="false" customHeight="false" outlineLevel="0" collapsed="false">
      <c r="A953" s="9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/>
      <c r="CF953" s="16"/>
      <c r="CG953" s="16"/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CU953" s="16"/>
      <c r="CV953" s="16"/>
      <c r="CW953" s="16"/>
      <c r="CX953" s="16"/>
      <c r="CY953" s="16"/>
      <c r="CZ953" s="16"/>
      <c r="DA953" s="16"/>
      <c r="DB953" s="16"/>
      <c r="DC953" s="16"/>
      <c r="DD953" s="16"/>
      <c r="DE953" s="16"/>
      <c r="DF953" s="16"/>
      <c r="DG953" s="16"/>
      <c r="DH953" s="16"/>
      <c r="DI953" s="16"/>
      <c r="DJ953" s="16"/>
      <c r="DK953" s="16"/>
      <c r="DL953" s="16"/>
      <c r="DM953" s="16"/>
      <c r="DN953" s="16"/>
      <c r="DO953" s="16"/>
      <c r="DP953" s="16"/>
      <c r="DQ953" s="16"/>
      <c r="DR953" s="16"/>
      <c r="DS953" s="16"/>
      <c r="DT953" s="16"/>
      <c r="DU953" s="16"/>
      <c r="DV953" s="16"/>
      <c r="DW953" s="16"/>
      <c r="DX953" s="16"/>
      <c r="DY953" s="16"/>
      <c r="DZ953" s="16"/>
      <c r="EA953" s="16"/>
      <c r="EB953" s="16"/>
      <c r="EC953" s="16"/>
      <c r="ED953" s="16"/>
      <c r="EE953" s="16"/>
      <c r="EF953" s="16"/>
      <c r="EG953" s="16"/>
      <c r="EH953" s="16"/>
      <c r="EI953" s="16"/>
      <c r="EJ953" s="16"/>
      <c r="EK953" s="16"/>
      <c r="EL953" s="16"/>
      <c r="EM953" s="16"/>
      <c r="EN953" s="16"/>
      <c r="EO953" s="16"/>
      <c r="EP953" s="16"/>
      <c r="EQ953" s="16"/>
      <c r="ER953" s="16"/>
      <c r="ES953" s="16"/>
      <c r="ET953" s="16"/>
      <c r="EU953" s="16"/>
    </row>
    <row r="954" customFormat="false" ht="12.75" hidden="false" customHeight="false" outlineLevel="0" collapsed="false">
      <c r="A954" s="9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/>
      <c r="CF954" s="16"/>
      <c r="CG954" s="16"/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CU954" s="16"/>
      <c r="CV954" s="16"/>
      <c r="CW954" s="16"/>
      <c r="CX954" s="16"/>
      <c r="CY954" s="16"/>
      <c r="CZ954" s="16"/>
      <c r="DA954" s="16"/>
      <c r="DB954" s="16"/>
      <c r="DC954" s="16"/>
      <c r="DD954" s="16"/>
      <c r="DE954" s="16"/>
      <c r="DF954" s="16"/>
      <c r="DG954" s="16"/>
      <c r="DH954" s="16"/>
      <c r="DI954" s="16"/>
      <c r="DJ954" s="16"/>
      <c r="DK954" s="16"/>
      <c r="DL954" s="16"/>
      <c r="DM954" s="16"/>
      <c r="DN954" s="16"/>
      <c r="DO954" s="16"/>
      <c r="DP954" s="16"/>
      <c r="DQ954" s="16"/>
      <c r="DR954" s="16"/>
      <c r="DS954" s="16"/>
      <c r="DT954" s="16"/>
      <c r="DU954" s="16"/>
      <c r="DV954" s="16"/>
      <c r="DW954" s="16"/>
      <c r="DX954" s="16"/>
      <c r="DY954" s="16"/>
      <c r="DZ954" s="16"/>
      <c r="EA954" s="16"/>
      <c r="EB954" s="16"/>
      <c r="EC954" s="16"/>
      <c r="ED954" s="16"/>
      <c r="EE954" s="16"/>
      <c r="EF954" s="16"/>
      <c r="EG954" s="16"/>
      <c r="EH954" s="16"/>
      <c r="EI954" s="16"/>
      <c r="EJ954" s="16"/>
      <c r="EK954" s="16"/>
      <c r="EL954" s="16"/>
      <c r="EM954" s="16"/>
      <c r="EN954" s="16"/>
      <c r="EO954" s="16"/>
      <c r="EP954" s="16"/>
      <c r="EQ954" s="16"/>
      <c r="ER954" s="16"/>
      <c r="ES954" s="16"/>
      <c r="ET954" s="16"/>
      <c r="EU954" s="16"/>
    </row>
    <row r="955" customFormat="false" ht="12.75" hidden="false" customHeight="false" outlineLevel="0" collapsed="false">
      <c r="A955" s="9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/>
      <c r="CF955" s="16"/>
      <c r="CG955" s="16"/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CU955" s="16"/>
      <c r="CV955" s="16"/>
      <c r="CW955" s="16"/>
      <c r="CX955" s="16"/>
      <c r="CY955" s="16"/>
      <c r="CZ955" s="16"/>
      <c r="DA955" s="16"/>
      <c r="DB955" s="16"/>
      <c r="DC955" s="16"/>
      <c r="DD955" s="16"/>
      <c r="DE955" s="16"/>
      <c r="DF955" s="16"/>
      <c r="DG955" s="16"/>
      <c r="DH955" s="16"/>
      <c r="DI955" s="16"/>
      <c r="DJ955" s="16"/>
      <c r="DK955" s="16"/>
      <c r="DL955" s="16"/>
      <c r="DM955" s="16"/>
      <c r="DN955" s="16"/>
      <c r="DO955" s="16"/>
      <c r="DP955" s="16"/>
      <c r="DQ955" s="16"/>
      <c r="DR955" s="16"/>
      <c r="DS955" s="16"/>
      <c r="DT955" s="16"/>
      <c r="DU955" s="16"/>
      <c r="DV955" s="16"/>
      <c r="DW955" s="16"/>
      <c r="DX955" s="16"/>
      <c r="DY955" s="16"/>
      <c r="DZ955" s="16"/>
      <c r="EA955" s="16"/>
      <c r="EB955" s="16"/>
      <c r="EC955" s="16"/>
      <c r="ED955" s="16"/>
      <c r="EE955" s="16"/>
      <c r="EF955" s="16"/>
      <c r="EG955" s="16"/>
      <c r="EH955" s="16"/>
      <c r="EI955" s="16"/>
      <c r="EJ955" s="16"/>
      <c r="EK955" s="16"/>
      <c r="EL955" s="16"/>
      <c r="EM955" s="16"/>
      <c r="EN955" s="16"/>
      <c r="EO955" s="16"/>
      <c r="EP955" s="16"/>
      <c r="EQ955" s="16"/>
      <c r="ER955" s="16"/>
      <c r="ES955" s="16"/>
      <c r="ET955" s="16"/>
      <c r="EU955" s="16"/>
    </row>
    <row r="956" customFormat="false" ht="12.75" hidden="false" customHeight="false" outlineLevel="0" collapsed="false">
      <c r="A956" s="9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/>
      <c r="CF956" s="16"/>
      <c r="CG956" s="16"/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CU956" s="16"/>
      <c r="CV956" s="16"/>
      <c r="CW956" s="16"/>
      <c r="CX956" s="16"/>
      <c r="CY956" s="16"/>
      <c r="CZ956" s="16"/>
      <c r="DA956" s="16"/>
      <c r="DB956" s="16"/>
      <c r="DC956" s="16"/>
      <c r="DD956" s="16"/>
      <c r="DE956" s="16"/>
      <c r="DF956" s="16"/>
      <c r="DG956" s="16"/>
      <c r="DH956" s="16"/>
      <c r="DI956" s="16"/>
      <c r="DJ956" s="16"/>
      <c r="DK956" s="16"/>
      <c r="DL956" s="16"/>
      <c r="DM956" s="16"/>
      <c r="DN956" s="16"/>
      <c r="DO956" s="16"/>
      <c r="DP956" s="16"/>
      <c r="DQ956" s="16"/>
      <c r="DR956" s="16"/>
      <c r="DS956" s="16"/>
      <c r="DT956" s="16"/>
      <c r="DU956" s="16"/>
      <c r="DV956" s="16"/>
      <c r="DW956" s="16"/>
      <c r="DX956" s="16"/>
      <c r="DY956" s="16"/>
      <c r="DZ956" s="16"/>
      <c r="EA956" s="16"/>
      <c r="EB956" s="16"/>
      <c r="EC956" s="16"/>
      <c r="ED956" s="16"/>
      <c r="EE956" s="16"/>
      <c r="EF956" s="16"/>
      <c r="EG956" s="16"/>
      <c r="EH956" s="16"/>
      <c r="EI956" s="16"/>
      <c r="EJ956" s="16"/>
      <c r="EK956" s="16"/>
      <c r="EL956" s="16"/>
      <c r="EM956" s="16"/>
      <c r="EN956" s="16"/>
      <c r="EO956" s="16"/>
      <c r="EP956" s="16"/>
      <c r="EQ956" s="16"/>
      <c r="ER956" s="16"/>
      <c r="ES956" s="16"/>
      <c r="ET956" s="16"/>
      <c r="EU956" s="16"/>
    </row>
    <row r="957" customFormat="false" ht="12.75" hidden="false" customHeight="false" outlineLevel="0" collapsed="false">
      <c r="A957" s="9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/>
      <c r="CF957" s="16"/>
      <c r="CG957" s="16"/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CU957" s="16"/>
      <c r="CV957" s="16"/>
      <c r="CW957" s="16"/>
      <c r="CX957" s="16"/>
      <c r="CY957" s="16"/>
      <c r="CZ957" s="16"/>
      <c r="DA957" s="16"/>
      <c r="DB957" s="16"/>
      <c r="DC957" s="16"/>
      <c r="DD957" s="16"/>
      <c r="DE957" s="16"/>
      <c r="DF957" s="16"/>
      <c r="DG957" s="16"/>
      <c r="DH957" s="16"/>
      <c r="DI957" s="16"/>
      <c r="DJ957" s="16"/>
      <c r="DK957" s="16"/>
      <c r="DL957" s="16"/>
      <c r="DM957" s="16"/>
      <c r="DN957" s="16"/>
      <c r="DO957" s="16"/>
      <c r="DP957" s="16"/>
      <c r="DQ957" s="16"/>
      <c r="DR957" s="16"/>
      <c r="DS957" s="16"/>
      <c r="DT957" s="16"/>
      <c r="DU957" s="16"/>
      <c r="DV957" s="16"/>
      <c r="DW957" s="16"/>
      <c r="DX957" s="16"/>
      <c r="DY957" s="16"/>
      <c r="DZ957" s="16"/>
      <c r="EA957" s="16"/>
      <c r="EB957" s="16"/>
      <c r="EC957" s="16"/>
      <c r="ED957" s="16"/>
      <c r="EE957" s="16"/>
      <c r="EF957" s="16"/>
      <c r="EG957" s="16"/>
      <c r="EH957" s="16"/>
      <c r="EI957" s="16"/>
      <c r="EJ957" s="16"/>
      <c r="EK957" s="16"/>
      <c r="EL957" s="16"/>
      <c r="EM957" s="16"/>
      <c r="EN957" s="16"/>
      <c r="EO957" s="16"/>
      <c r="EP957" s="16"/>
      <c r="EQ957" s="16"/>
      <c r="ER957" s="16"/>
      <c r="ES957" s="16"/>
      <c r="ET957" s="16"/>
      <c r="EU957" s="16"/>
    </row>
    <row r="958" customFormat="false" ht="12.75" hidden="false" customHeight="false" outlineLevel="0" collapsed="false">
      <c r="A958" s="9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/>
      <c r="CF958" s="16"/>
      <c r="CG958" s="16"/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CU958" s="16"/>
      <c r="CV958" s="16"/>
      <c r="CW958" s="16"/>
      <c r="CX958" s="16"/>
      <c r="CY958" s="16"/>
      <c r="CZ958" s="16"/>
      <c r="DA958" s="16"/>
      <c r="DB958" s="16"/>
      <c r="DC958" s="16"/>
      <c r="DD958" s="16"/>
      <c r="DE958" s="16"/>
      <c r="DF958" s="16"/>
      <c r="DG958" s="16"/>
      <c r="DH958" s="16"/>
      <c r="DI958" s="16"/>
      <c r="DJ958" s="16"/>
      <c r="DK958" s="16"/>
      <c r="DL958" s="16"/>
      <c r="DM958" s="16"/>
      <c r="DN958" s="16"/>
      <c r="DO958" s="16"/>
      <c r="DP958" s="16"/>
      <c r="DQ958" s="16"/>
      <c r="DR958" s="16"/>
      <c r="DS958" s="16"/>
      <c r="DT958" s="16"/>
      <c r="DU958" s="16"/>
      <c r="DV958" s="16"/>
      <c r="DW958" s="16"/>
      <c r="DX958" s="16"/>
      <c r="DY958" s="16"/>
      <c r="DZ958" s="16"/>
      <c r="EA958" s="16"/>
      <c r="EB958" s="16"/>
      <c r="EC958" s="16"/>
      <c r="ED958" s="16"/>
      <c r="EE958" s="16"/>
      <c r="EF958" s="16"/>
      <c r="EG958" s="16"/>
      <c r="EH958" s="16"/>
      <c r="EI958" s="16"/>
      <c r="EJ958" s="16"/>
      <c r="EK958" s="16"/>
      <c r="EL958" s="16"/>
      <c r="EM958" s="16"/>
      <c r="EN958" s="16"/>
      <c r="EO958" s="16"/>
      <c r="EP958" s="16"/>
      <c r="EQ958" s="16"/>
      <c r="ER958" s="16"/>
      <c r="ES958" s="16"/>
      <c r="ET958" s="16"/>
      <c r="EU958" s="16"/>
    </row>
    <row r="959" customFormat="false" ht="12.75" hidden="false" customHeight="false" outlineLevel="0" collapsed="false">
      <c r="A959" s="9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/>
      <c r="CF959" s="16"/>
      <c r="CG959" s="16"/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CU959" s="16"/>
      <c r="CV959" s="16"/>
      <c r="CW959" s="16"/>
      <c r="CX959" s="16"/>
      <c r="CY959" s="16"/>
      <c r="CZ959" s="16"/>
      <c r="DA959" s="16"/>
      <c r="DB959" s="16"/>
      <c r="DC959" s="16"/>
      <c r="DD959" s="16"/>
      <c r="DE959" s="16"/>
      <c r="DF959" s="16"/>
      <c r="DG959" s="16"/>
      <c r="DH959" s="16"/>
      <c r="DI959" s="16"/>
      <c r="DJ959" s="16"/>
      <c r="DK959" s="16"/>
      <c r="DL959" s="16"/>
      <c r="DM959" s="16"/>
      <c r="DN959" s="16"/>
      <c r="DO959" s="16"/>
      <c r="DP959" s="16"/>
      <c r="DQ959" s="16"/>
      <c r="DR959" s="16"/>
      <c r="DS959" s="16"/>
      <c r="DT959" s="16"/>
      <c r="DU959" s="16"/>
      <c r="DV959" s="16"/>
      <c r="DW959" s="16"/>
      <c r="DX959" s="16"/>
      <c r="DY959" s="16"/>
      <c r="DZ959" s="16"/>
      <c r="EA959" s="16"/>
      <c r="EB959" s="16"/>
      <c r="EC959" s="16"/>
      <c r="ED959" s="16"/>
      <c r="EE959" s="16"/>
      <c r="EF959" s="16"/>
      <c r="EG959" s="16"/>
      <c r="EH959" s="16"/>
      <c r="EI959" s="16"/>
      <c r="EJ959" s="16"/>
      <c r="EK959" s="16"/>
      <c r="EL959" s="16"/>
      <c r="EM959" s="16"/>
      <c r="EN959" s="16"/>
      <c r="EO959" s="16"/>
      <c r="EP959" s="16"/>
      <c r="EQ959" s="16"/>
      <c r="ER959" s="16"/>
      <c r="ES959" s="16"/>
      <c r="ET959" s="16"/>
      <c r="EU959" s="16"/>
    </row>
    <row r="960" customFormat="false" ht="12.75" hidden="false" customHeight="false" outlineLevel="0" collapsed="false">
      <c r="A960" s="9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/>
      <c r="CF960" s="16"/>
      <c r="CG960" s="16"/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CU960" s="16"/>
      <c r="CV960" s="16"/>
      <c r="CW960" s="16"/>
      <c r="CX960" s="16"/>
      <c r="CY960" s="16"/>
      <c r="CZ960" s="16"/>
      <c r="DA960" s="16"/>
      <c r="DB960" s="16"/>
      <c r="DC960" s="16"/>
      <c r="DD960" s="16"/>
      <c r="DE960" s="16"/>
      <c r="DF960" s="16"/>
      <c r="DG960" s="16"/>
      <c r="DH960" s="16"/>
      <c r="DI960" s="16"/>
      <c r="DJ960" s="16"/>
      <c r="DK960" s="16"/>
      <c r="DL960" s="16"/>
      <c r="DM960" s="16"/>
      <c r="DN960" s="16"/>
      <c r="DO960" s="16"/>
      <c r="DP960" s="16"/>
      <c r="DQ960" s="16"/>
      <c r="DR960" s="16"/>
      <c r="DS960" s="16"/>
      <c r="DT960" s="16"/>
      <c r="DU960" s="16"/>
      <c r="DV960" s="16"/>
      <c r="DW960" s="16"/>
      <c r="DX960" s="16"/>
      <c r="DY960" s="16"/>
      <c r="DZ960" s="16"/>
      <c r="EA960" s="16"/>
      <c r="EB960" s="16"/>
      <c r="EC960" s="16"/>
      <c r="ED960" s="16"/>
      <c r="EE960" s="16"/>
      <c r="EF960" s="16"/>
      <c r="EG960" s="16"/>
      <c r="EH960" s="16"/>
      <c r="EI960" s="16"/>
      <c r="EJ960" s="16"/>
      <c r="EK960" s="16"/>
      <c r="EL960" s="16"/>
      <c r="EM960" s="16"/>
      <c r="EN960" s="16"/>
      <c r="EO960" s="16"/>
      <c r="EP960" s="16"/>
      <c r="EQ960" s="16"/>
      <c r="ER960" s="16"/>
      <c r="ES960" s="16"/>
      <c r="ET960" s="16"/>
      <c r="EU960" s="16"/>
    </row>
    <row r="961" customFormat="false" ht="12.75" hidden="false" customHeight="false" outlineLevel="0" collapsed="false">
      <c r="A961" s="9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/>
      <c r="CF961" s="16"/>
      <c r="CG961" s="16"/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CU961" s="16"/>
      <c r="CV961" s="16"/>
      <c r="CW961" s="16"/>
      <c r="CX961" s="16"/>
      <c r="CY961" s="16"/>
      <c r="CZ961" s="16"/>
      <c r="DA961" s="16"/>
      <c r="DB961" s="16"/>
      <c r="DC961" s="16"/>
      <c r="DD961" s="16"/>
      <c r="DE961" s="16"/>
      <c r="DF961" s="16"/>
      <c r="DG961" s="16"/>
      <c r="DH961" s="16"/>
      <c r="DI961" s="16"/>
      <c r="DJ961" s="16"/>
      <c r="DK961" s="16"/>
      <c r="DL961" s="16"/>
      <c r="DM961" s="16"/>
      <c r="DN961" s="16"/>
      <c r="DO961" s="16"/>
      <c r="DP961" s="16"/>
      <c r="DQ961" s="16"/>
      <c r="DR961" s="16"/>
      <c r="DS961" s="16"/>
      <c r="DT961" s="16"/>
      <c r="DU961" s="16"/>
      <c r="DV961" s="16"/>
      <c r="DW961" s="16"/>
      <c r="DX961" s="16"/>
      <c r="DY961" s="16"/>
      <c r="DZ961" s="16"/>
      <c r="EA961" s="16"/>
      <c r="EB961" s="16"/>
      <c r="EC961" s="16"/>
      <c r="ED961" s="16"/>
      <c r="EE961" s="16"/>
      <c r="EF961" s="16"/>
      <c r="EG961" s="16"/>
      <c r="EH961" s="16"/>
      <c r="EI961" s="16"/>
      <c r="EJ961" s="16"/>
      <c r="EK961" s="16"/>
      <c r="EL961" s="16"/>
      <c r="EM961" s="16"/>
      <c r="EN961" s="16"/>
      <c r="EO961" s="16"/>
      <c r="EP961" s="16"/>
      <c r="EQ961" s="16"/>
      <c r="ER961" s="16"/>
      <c r="ES961" s="16"/>
      <c r="ET961" s="16"/>
      <c r="EU961" s="16"/>
    </row>
    <row r="962" customFormat="false" ht="12.75" hidden="false" customHeight="false" outlineLevel="0" collapsed="false">
      <c r="A962" s="9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/>
      <c r="CF962" s="16"/>
      <c r="CG962" s="16"/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CU962" s="16"/>
      <c r="CV962" s="16"/>
      <c r="CW962" s="16"/>
      <c r="CX962" s="16"/>
      <c r="CY962" s="16"/>
      <c r="CZ962" s="16"/>
      <c r="DA962" s="16"/>
      <c r="DB962" s="16"/>
      <c r="DC962" s="16"/>
      <c r="DD962" s="16"/>
      <c r="DE962" s="16"/>
      <c r="DF962" s="16"/>
      <c r="DG962" s="16"/>
      <c r="DH962" s="16"/>
      <c r="DI962" s="16"/>
      <c r="DJ962" s="16"/>
      <c r="DK962" s="16"/>
      <c r="DL962" s="16"/>
      <c r="DM962" s="16"/>
      <c r="DN962" s="16"/>
      <c r="DO962" s="16"/>
      <c r="DP962" s="16"/>
      <c r="DQ962" s="16"/>
      <c r="DR962" s="16"/>
      <c r="DS962" s="16"/>
      <c r="DT962" s="16"/>
      <c r="DU962" s="16"/>
      <c r="DV962" s="16"/>
      <c r="DW962" s="16"/>
      <c r="DX962" s="16"/>
      <c r="DY962" s="16"/>
      <c r="DZ962" s="16"/>
      <c r="EA962" s="16"/>
      <c r="EB962" s="16"/>
      <c r="EC962" s="16"/>
      <c r="ED962" s="16"/>
      <c r="EE962" s="16"/>
      <c r="EF962" s="16"/>
      <c r="EG962" s="16"/>
      <c r="EH962" s="16"/>
      <c r="EI962" s="16"/>
      <c r="EJ962" s="16"/>
      <c r="EK962" s="16"/>
      <c r="EL962" s="16"/>
      <c r="EM962" s="16"/>
      <c r="EN962" s="16"/>
      <c r="EO962" s="16"/>
      <c r="EP962" s="16"/>
      <c r="EQ962" s="16"/>
      <c r="ER962" s="16"/>
      <c r="ES962" s="16"/>
      <c r="ET962" s="16"/>
      <c r="EU962" s="16"/>
    </row>
    <row r="963" customFormat="false" ht="12.75" hidden="false" customHeight="false" outlineLevel="0" collapsed="false">
      <c r="A963" s="9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/>
      <c r="CF963" s="16"/>
      <c r="CG963" s="16"/>
      <c r="CH963" s="16"/>
      <c r="CI963" s="16"/>
      <c r="CJ963" s="16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CU963" s="16"/>
      <c r="CV963" s="16"/>
      <c r="CW963" s="16"/>
      <c r="CX963" s="16"/>
      <c r="CY963" s="16"/>
      <c r="CZ963" s="16"/>
      <c r="DA963" s="16"/>
      <c r="DB963" s="16"/>
      <c r="DC963" s="16"/>
      <c r="DD963" s="16"/>
      <c r="DE963" s="16"/>
      <c r="DF963" s="16"/>
      <c r="DG963" s="16"/>
      <c r="DH963" s="16"/>
      <c r="DI963" s="16"/>
      <c r="DJ963" s="16"/>
      <c r="DK963" s="16"/>
      <c r="DL963" s="16"/>
      <c r="DM963" s="16"/>
      <c r="DN963" s="16"/>
      <c r="DO963" s="16"/>
      <c r="DP963" s="16"/>
      <c r="DQ963" s="16"/>
      <c r="DR963" s="16"/>
      <c r="DS963" s="16"/>
      <c r="DT963" s="16"/>
      <c r="DU963" s="16"/>
      <c r="DV963" s="16"/>
      <c r="DW963" s="16"/>
      <c r="DX963" s="16"/>
      <c r="DY963" s="16"/>
      <c r="DZ963" s="16"/>
      <c r="EA963" s="16"/>
      <c r="EB963" s="16"/>
      <c r="EC963" s="16"/>
      <c r="ED963" s="16"/>
      <c r="EE963" s="16"/>
      <c r="EF963" s="16"/>
      <c r="EG963" s="16"/>
      <c r="EH963" s="16"/>
      <c r="EI963" s="16"/>
      <c r="EJ963" s="16"/>
      <c r="EK963" s="16"/>
      <c r="EL963" s="16"/>
      <c r="EM963" s="16"/>
      <c r="EN963" s="16"/>
      <c r="EO963" s="16"/>
      <c r="EP963" s="16"/>
      <c r="EQ963" s="16"/>
      <c r="ER963" s="16"/>
      <c r="ES963" s="16"/>
      <c r="ET963" s="16"/>
      <c r="EU963" s="16"/>
    </row>
    <row r="964" customFormat="false" ht="12.75" hidden="false" customHeight="false" outlineLevel="0" collapsed="false">
      <c r="A964" s="9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/>
      <c r="CF964" s="16"/>
      <c r="CG964" s="16"/>
      <c r="CH964" s="16"/>
      <c r="CI964" s="16"/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CU964" s="16"/>
      <c r="CV964" s="16"/>
      <c r="CW964" s="16"/>
      <c r="CX964" s="16"/>
      <c r="CY964" s="16"/>
      <c r="CZ964" s="16"/>
      <c r="DA964" s="16"/>
      <c r="DB964" s="16"/>
      <c r="DC964" s="16"/>
      <c r="DD964" s="16"/>
      <c r="DE964" s="16"/>
      <c r="DF964" s="16"/>
      <c r="DG964" s="16"/>
      <c r="DH964" s="16"/>
      <c r="DI964" s="16"/>
      <c r="DJ964" s="16"/>
      <c r="DK964" s="16"/>
      <c r="DL964" s="16"/>
      <c r="DM964" s="16"/>
      <c r="DN964" s="16"/>
      <c r="DO964" s="16"/>
      <c r="DP964" s="16"/>
      <c r="DQ964" s="16"/>
      <c r="DR964" s="16"/>
      <c r="DS964" s="16"/>
      <c r="DT964" s="16"/>
      <c r="DU964" s="16"/>
      <c r="DV964" s="16"/>
      <c r="DW964" s="16"/>
      <c r="DX964" s="16"/>
      <c r="DY964" s="16"/>
      <c r="DZ964" s="16"/>
      <c r="EA964" s="16"/>
      <c r="EB964" s="16"/>
      <c r="EC964" s="16"/>
      <c r="ED964" s="16"/>
      <c r="EE964" s="16"/>
      <c r="EF964" s="16"/>
      <c r="EG964" s="16"/>
      <c r="EH964" s="16"/>
      <c r="EI964" s="16"/>
      <c r="EJ964" s="16"/>
      <c r="EK964" s="16"/>
      <c r="EL964" s="16"/>
      <c r="EM964" s="16"/>
      <c r="EN964" s="16"/>
      <c r="EO964" s="16"/>
      <c r="EP964" s="16"/>
      <c r="EQ964" s="16"/>
      <c r="ER964" s="16"/>
      <c r="ES964" s="16"/>
      <c r="ET964" s="16"/>
      <c r="EU964" s="16"/>
    </row>
    <row r="965" customFormat="false" ht="12.75" hidden="false" customHeight="false" outlineLevel="0" collapsed="false">
      <c r="A965" s="9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/>
      <c r="CF965" s="16"/>
      <c r="CG965" s="16"/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CU965" s="16"/>
      <c r="CV965" s="16"/>
      <c r="CW965" s="16"/>
      <c r="CX965" s="16"/>
      <c r="CY965" s="16"/>
      <c r="CZ965" s="16"/>
      <c r="DA965" s="16"/>
      <c r="DB965" s="16"/>
      <c r="DC965" s="16"/>
      <c r="DD965" s="16"/>
      <c r="DE965" s="16"/>
      <c r="DF965" s="16"/>
      <c r="DG965" s="16"/>
      <c r="DH965" s="16"/>
      <c r="DI965" s="16"/>
      <c r="DJ965" s="16"/>
      <c r="DK965" s="16"/>
      <c r="DL965" s="16"/>
      <c r="DM965" s="16"/>
      <c r="DN965" s="16"/>
      <c r="DO965" s="16"/>
      <c r="DP965" s="16"/>
      <c r="DQ965" s="16"/>
      <c r="DR965" s="16"/>
      <c r="DS965" s="16"/>
      <c r="DT965" s="16"/>
      <c r="DU965" s="16"/>
      <c r="DV965" s="16"/>
      <c r="DW965" s="16"/>
      <c r="DX965" s="16"/>
      <c r="DY965" s="16"/>
      <c r="DZ965" s="16"/>
      <c r="EA965" s="16"/>
      <c r="EB965" s="16"/>
      <c r="EC965" s="16"/>
      <c r="ED965" s="16"/>
      <c r="EE965" s="16"/>
      <c r="EF965" s="16"/>
      <c r="EG965" s="16"/>
      <c r="EH965" s="16"/>
      <c r="EI965" s="16"/>
      <c r="EJ965" s="16"/>
      <c r="EK965" s="16"/>
      <c r="EL965" s="16"/>
      <c r="EM965" s="16"/>
      <c r="EN965" s="16"/>
      <c r="EO965" s="16"/>
      <c r="EP965" s="16"/>
      <c r="EQ965" s="16"/>
      <c r="ER965" s="16"/>
      <c r="ES965" s="16"/>
      <c r="ET965" s="16"/>
      <c r="EU965" s="16"/>
    </row>
    <row r="966" customFormat="false" ht="12.75" hidden="false" customHeight="false" outlineLevel="0" collapsed="false">
      <c r="A966" s="9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6"/>
      <c r="CF966" s="16"/>
      <c r="CG966" s="16"/>
      <c r="CH966" s="16"/>
      <c r="CI966" s="16"/>
      <c r="CJ966" s="16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CU966" s="16"/>
      <c r="CV966" s="16"/>
      <c r="CW966" s="16"/>
      <c r="CX966" s="16"/>
      <c r="CY966" s="16"/>
      <c r="CZ966" s="16"/>
      <c r="DA966" s="16"/>
      <c r="DB966" s="16"/>
      <c r="DC966" s="16"/>
      <c r="DD966" s="16"/>
      <c r="DE966" s="16"/>
      <c r="DF966" s="16"/>
      <c r="DG966" s="16"/>
      <c r="DH966" s="16"/>
      <c r="DI966" s="16"/>
      <c r="DJ966" s="16"/>
      <c r="DK966" s="16"/>
      <c r="DL966" s="16"/>
      <c r="DM966" s="16"/>
      <c r="DN966" s="16"/>
      <c r="DO966" s="16"/>
      <c r="DP966" s="16"/>
      <c r="DQ966" s="16"/>
      <c r="DR966" s="16"/>
      <c r="DS966" s="16"/>
      <c r="DT966" s="16"/>
      <c r="DU966" s="16"/>
      <c r="DV966" s="16"/>
      <c r="DW966" s="16"/>
      <c r="DX966" s="16"/>
      <c r="DY966" s="16"/>
      <c r="DZ966" s="16"/>
      <c r="EA966" s="16"/>
      <c r="EB966" s="16"/>
      <c r="EC966" s="16"/>
      <c r="ED966" s="16"/>
      <c r="EE966" s="16"/>
      <c r="EF966" s="16"/>
      <c r="EG966" s="16"/>
      <c r="EH966" s="16"/>
      <c r="EI966" s="16"/>
      <c r="EJ966" s="16"/>
      <c r="EK966" s="16"/>
      <c r="EL966" s="16"/>
      <c r="EM966" s="16"/>
      <c r="EN966" s="16"/>
      <c r="EO966" s="16"/>
      <c r="EP966" s="16"/>
      <c r="EQ966" s="16"/>
      <c r="ER966" s="16"/>
      <c r="ES966" s="16"/>
      <c r="ET966" s="16"/>
      <c r="EU966" s="16"/>
    </row>
    <row r="967" customFormat="false" ht="12.75" hidden="false" customHeight="false" outlineLevel="0" collapsed="false">
      <c r="A967" s="9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/>
      <c r="CF967" s="16"/>
      <c r="CG967" s="16"/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CU967" s="16"/>
      <c r="CV967" s="16"/>
      <c r="CW967" s="16"/>
      <c r="CX967" s="16"/>
      <c r="CY967" s="16"/>
      <c r="CZ967" s="16"/>
      <c r="DA967" s="16"/>
      <c r="DB967" s="16"/>
      <c r="DC967" s="16"/>
      <c r="DD967" s="16"/>
      <c r="DE967" s="16"/>
      <c r="DF967" s="16"/>
      <c r="DG967" s="16"/>
      <c r="DH967" s="16"/>
      <c r="DI967" s="16"/>
      <c r="DJ967" s="16"/>
      <c r="DK967" s="16"/>
      <c r="DL967" s="16"/>
      <c r="DM967" s="16"/>
      <c r="DN967" s="16"/>
      <c r="DO967" s="16"/>
      <c r="DP967" s="16"/>
      <c r="DQ967" s="16"/>
      <c r="DR967" s="16"/>
      <c r="DS967" s="16"/>
      <c r="DT967" s="16"/>
      <c r="DU967" s="16"/>
      <c r="DV967" s="16"/>
      <c r="DW967" s="16"/>
      <c r="DX967" s="16"/>
      <c r="DY967" s="16"/>
      <c r="DZ967" s="16"/>
      <c r="EA967" s="16"/>
      <c r="EB967" s="16"/>
      <c r="EC967" s="16"/>
      <c r="ED967" s="16"/>
      <c r="EE967" s="16"/>
      <c r="EF967" s="16"/>
      <c r="EG967" s="16"/>
      <c r="EH967" s="16"/>
      <c r="EI967" s="16"/>
      <c r="EJ967" s="16"/>
      <c r="EK967" s="16"/>
      <c r="EL967" s="16"/>
      <c r="EM967" s="16"/>
      <c r="EN967" s="16"/>
      <c r="EO967" s="16"/>
      <c r="EP967" s="16"/>
      <c r="EQ967" s="16"/>
      <c r="ER967" s="16"/>
      <c r="ES967" s="16"/>
      <c r="ET967" s="16"/>
      <c r="EU967" s="16"/>
    </row>
    <row r="968" customFormat="false" ht="12.75" hidden="false" customHeight="false" outlineLevel="0" collapsed="false">
      <c r="A968" s="9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6"/>
      <c r="CF968" s="16"/>
      <c r="CG968" s="16"/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CU968" s="16"/>
      <c r="CV968" s="16"/>
      <c r="CW968" s="16"/>
      <c r="CX968" s="16"/>
      <c r="CY968" s="16"/>
      <c r="CZ968" s="16"/>
      <c r="DA968" s="16"/>
      <c r="DB968" s="16"/>
      <c r="DC968" s="16"/>
      <c r="DD968" s="16"/>
      <c r="DE968" s="16"/>
      <c r="DF968" s="16"/>
      <c r="DG968" s="16"/>
      <c r="DH968" s="16"/>
      <c r="DI968" s="16"/>
      <c r="DJ968" s="16"/>
      <c r="DK968" s="16"/>
      <c r="DL968" s="16"/>
      <c r="DM968" s="16"/>
      <c r="DN968" s="16"/>
      <c r="DO968" s="16"/>
      <c r="DP968" s="16"/>
      <c r="DQ968" s="16"/>
      <c r="DR968" s="16"/>
      <c r="DS968" s="16"/>
      <c r="DT968" s="16"/>
      <c r="DU968" s="16"/>
      <c r="DV968" s="16"/>
      <c r="DW968" s="16"/>
      <c r="DX968" s="16"/>
      <c r="DY968" s="16"/>
      <c r="DZ968" s="16"/>
      <c r="EA968" s="16"/>
      <c r="EB968" s="16"/>
      <c r="EC968" s="16"/>
      <c r="ED968" s="16"/>
      <c r="EE968" s="16"/>
      <c r="EF968" s="16"/>
      <c r="EG968" s="16"/>
      <c r="EH968" s="16"/>
      <c r="EI968" s="16"/>
      <c r="EJ968" s="16"/>
      <c r="EK968" s="16"/>
      <c r="EL968" s="16"/>
      <c r="EM968" s="16"/>
      <c r="EN968" s="16"/>
      <c r="EO968" s="16"/>
      <c r="EP968" s="16"/>
      <c r="EQ968" s="16"/>
      <c r="ER968" s="16"/>
      <c r="ES968" s="16"/>
      <c r="ET968" s="16"/>
      <c r="EU968" s="16"/>
    </row>
    <row r="969" customFormat="false" ht="12.75" hidden="false" customHeight="false" outlineLevel="0" collapsed="false">
      <c r="A969" s="9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/>
      <c r="CF969" s="16"/>
      <c r="CG969" s="16"/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CU969" s="16"/>
      <c r="CV969" s="16"/>
      <c r="CW969" s="16"/>
      <c r="CX969" s="16"/>
      <c r="CY969" s="16"/>
      <c r="CZ969" s="16"/>
      <c r="DA969" s="16"/>
      <c r="DB969" s="16"/>
      <c r="DC969" s="16"/>
      <c r="DD969" s="16"/>
      <c r="DE969" s="16"/>
      <c r="DF969" s="16"/>
      <c r="DG969" s="16"/>
      <c r="DH969" s="16"/>
      <c r="DI969" s="16"/>
      <c r="DJ969" s="16"/>
      <c r="DK969" s="16"/>
      <c r="DL969" s="16"/>
      <c r="DM969" s="16"/>
      <c r="DN969" s="16"/>
      <c r="DO969" s="16"/>
      <c r="DP969" s="16"/>
      <c r="DQ969" s="16"/>
      <c r="DR969" s="16"/>
      <c r="DS969" s="16"/>
      <c r="DT969" s="16"/>
      <c r="DU969" s="16"/>
      <c r="DV969" s="16"/>
      <c r="DW969" s="16"/>
      <c r="DX969" s="16"/>
      <c r="DY969" s="16"/>
      <c r="DZ969" s="16"/>
      <c r="EA969" s="16"/>
      <c r="EB969" s="16"/>
      <c r="EC969" s="16"/>
      <c r="ED969" s="16"/>
      <c r="EE969" s="16"/>
      <c r="EF969" s="16"/>
      <c r="EG969" s="16"/>
      <c r="EH969" s="16"/>
      <c r="EI969" s="16"/>
      <c r="EJ969" s="16"/>
      <c r="EK969" s="16"/>
      <c r="EL969" s="16"/>
      <c r="EM969" s="16"/>
      <c r="EN969" s="16"/>
      <c r="EO969" s="16"/>
      <c r="EP969" s="16"/>
      <c r="EQ969" s="16"/>
      <c r="ER969" s="16"/>
      <c r="ES969" s="16"/>
      <c r="ET969" s="16"/>
      <c r="EU969" s="16"/>
    </row>
    <row r="970" customFormat="false" ht="12.75" hidden="false" customHeight="false" outlineLevel="0" collapsed="false">
      <c r="A970" s="9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/>
      <c r="CF970" s="16"/>
      <c r="CG970" s="16"/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CU970" s="16"/>
      <c r="CV970" s="16"/>
      <c r="CW970" s="16"/>
      <c r="CX970" s="16"/>
      <c r="CY970" s="16"/>
      <c r="CZ970" s="16"/>
      <c r="DA970" s="16"/>
      <c r="DB970" s="16"/>
      <c r="DC970" s="16"/>
      <c r="DD970" s="16"/>
      <c r="DE970" s="16"/>
      <c r="DF970" s="16"/>
      <c r="DG970" s="16"/>
      <c r="DH970" s="16"/>
      <c r="DI970" s="16"/>
      <c r="DJ970" s="16"/>
      <c r="DK970" s="16"/>
      <c r="DL970" s="16"/>
      <c r="DM970" s="16"/>
      <c r="DN970" s="16"/>
      <c r="DO970" s="16"/>
      <c r="DP970" s="16"/>
      <c r="DQ970" s="16"/>
      <c r="DR970" s="16"/>
      <c r="DS970" s="16"/>
      <c r="DT970" s="16"/>
      <c r="DU970" s="16"/>
      <c r="DV970" s="16"/>
      <c r="DW970" s="16"/>
      <c r="DX970" s="16"/>
      <c r="DY970" s="16"/>
      <c r="DZ970" s="16"/>
      <c r="EA970" s="16"/>
      <c r="EB970" s="16"/>
      <c r="EC970" s="16"/>
      <c r="ED970" s="16"/>
      <c r="EE970" s="16"/>
      <c r="EF970" s="16"/>
      <c r="EG970" s="16"/>
      <c r="EH970" s="16"/>
      <c r="EI970" s="16"/>
      <c r="EJ970" s="16"/>
      <c r="EK970" s="16"/>
      <c r="EL970" s="16"/>
      <c r="EM970" s="16"/>
      <c r="EN970" s="16"/>
      <c r="EO970" s="16"/>
      <c r="EP970" s="16"/>
      <c r="EQ970" s="16"/>
      <c r="ER970" s="16"/>
      <c r="ES970" s="16"/>
      <c r="ET970" s="16"/>
      <c r="EU970" s="16"/>
    </row>
    <row r="971" customFormat="false" ht="12.75" hidden="false" customHeight="false" outlineLevel="0" collapsed="false">
      <c r="A971" s="9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/>
      <c r="CF971" s="16"/>
      <c r="CG971" s="16"/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CU971" s="16"/>
      <c r="CV971" s="16"/>
      <c r="CW971" s="16"/>
      <c r="CX971" s="16"/>
      <c r="CY971" s="16"/>
      <c r="CZ971" s="16"/>
      <c r="DA971" s="16"/>
      <c r="DB971" s="16"/>
      <c r="DC971" s="16"/>
      <c r="DD971" s="16"/>
      <c r="DE971" s="16"/>
      <c r="DF971" s="16"/>
      <c r="DG971" s="16"/>
      <c r="DH971" s="16"/>
      <c r="DI971" s="16"/>
      <c r="DJ971" s="16"/>
      <c r="DK971" s="16"/>
      <c r="DL971" s="16"/>
      <c r="DM971" s="16"/>
      <c r="DN971" s="16"/>
      <c r="DO971" s="16"/>
      <c r="DP971" s="16"/>
      <c r="DQ971" s="16"/>
      <c r="DR971" s="16"/>
      <c r="DS971" s="16"/>
      <c r="DT971" s="16"/>
      <c r="DU971" s="16"/>
      <c r="DV971" s="16"/>
      <c r="DW971" s="16"/>
      <c r="DX971" s="16"/>
      <c r="DY971" s="16"/>
      <c r="DZ971" s="16"/>
      <c r="EA971" s="16"/>
      <c r="EB971" s="16"/>
      <c r="EC971" s="16"/>
      <c r="ED971" s="16"/>
      <c r="EE971" s="16"/>
      <c r="EF971" s="16"/>
      <c r="EG971" s="16"/>
      <c r="EH971" s="16"/>
      <c r="EI971" s="16"/>
      <c r="EJ971" s="16"/>
      <c r="EK971" s="16"/>
      <c r="EL971" s="16"/>
      <c r="EM971" s="16"/>
      <c r="EN971" s="16"/>
      <c r="EO971" s="16"/>
      <c r="EP971" s="16"/>
      <c r="EQ971" s="16"/>
      <c r="ER971" s="16"/>
      <c r="ES971" s="16"/>
      <c r="ET971" s="16"/>
      <c r="EU971" s="16"/>
    </row>
    <row r="972" customFormat="false" ht="12.75" hidden="false" customHeight="false" outlineLevel="0" collapsed="false">
      <c r="A972" s="9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/>
      <c r="CF972" s="16"/>
      <c r="CG972" s="16"/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CU972" s="16"/>
      <c r="CV972" s="16"/>
      <c r="CW972" s="16"/>
      <c r="CX972" s="16"/>
      <c r="CY972" s="16"/>
      <c r="CZ972" s="16"/>
      <c r="DA972" s="16"/>
      <c r="DB972" s="16"/>
      <c r="DC972" s="16"/>
      <c r="DD972" s="16"/>
      <c r="DE972" s="16"/>
      <c r="DF972" s="16"/>
      <c r="DG972" s="16"/>
      <c r="DH972" s="16"/>
      <c r="DI972" s="16"/>
      <c r="DJ972" s="16"/>
      <c r="DK972" s="16"/>
      <c r="DL972" s="16"/>
      <c r="DM972" s="16"/>
      <c r="DN972" s="16"/>
      <c r="DO972" s="16"/>
      <c r="DP972" s="16"/>
      <c r="DQ972" s="16"/>
      <c r="DR972" s="16"/>
      <c r="DS972" s="16"/>
      <c r="DT972" s="16"/>
      <c r="DU972" s="16"/>
      <c r="DV972" s="16"/>
      <c r="DW972" s="16"/>
      <c r="DX972" s="16"/>
      <c r="DY972" s="16"/>
      <c r="DZ972" s="16"/>
      <c r="EA972" s="16"/>
      <c r="EB972" s="16"/>
      <c r="EC972" s="16"/>
      <c r="ED972" s="16"/>
      <c r="EE972" s="16"/>
      <c r="EF972" s="16"/>
      <c r="EG972" s="16"/>
      <c r="EH972" s="16"/>
      <c r="EI972" s="16"/>
      <c r="EJ972" s="16"/>
      <c r="EK972" s="16"/>
      <c r="EL972" s="16"/>
      <c r="EM972" s="16"/>
      <c r="EN972" s="16"/>
      <c r="EO972" s="16"/>
      <c r="EP972" s="16"/>
      <c r="EQ972" s="16"/>
      <c r="ER972" s="16"/>
      <c r="ES972" s="16"/>
      <c r="ET972" s="16"/>
      <c r="EU972" s="16"/>
    </row>
    <row r="973" customFormat="false" ht="12.75" hidden="false" customHeight="false" outlineLevel="0" collapsed="false">
      <c r="A973" s="9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/>
      <c r="CF973" s="16"/>
      <c r="CG973" s="16"/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CU973" s="16"/>
      <c r="CV973" s="16"/>
      <c r="CW973" s="16"/>
      <c r="CX973" s="16"/>
      <c r="CY973" s="16"/>
      <c r="CZ973" s="16"/>
      <c r="DA973" s="16"/>
      <c r="DB973" s="16"/>
      <c r="DC973" s="16"/>
      <c r="DD973" s="16"/>
      <c r="DE973" s="16"/>
      <c r="DF973" s="16"/>
      <c r="DG973" s="16"/>
      <c r="DH973" s="16"/>
      <c r="DI973" s="16"/>
      <c r="DJ973" s="16"/>
      <c r="DK973" s="16"/>
      <c r="DL973" s="16"/>
      <c r="DM973" s="16"/>
      <c r="DN973" s="16"/>
      <c r="DO973" s="16"/>
      <c r="DP973" s="16"/>
      <c r="DQ973" s="16"/>
      <c r="DR973" s="16"/>
      <c r="DS973" s="16"/>
      <c r="DT973" s="16"/>
      <c r="DU973" s="16"/>
      <c r="DV973" s="16"/>
      <c r="DW973" s="16"/>
      <c r="DX973" s="16"/>
      <c r="DY973" s="16"/>
      <c r="DZ973" s="16"/>
      <c r="EA973" s="16"/>
      <c r="EB973" s="16"/>
      <c r="EC973" s="16"/>
      <c r="ED973" s="16"/>
      <c r="EE973" s="16"/>
      <c r="EF973" s="16"/>
      <c r="EG973" s="16"/>
      <c r="EH973" s="16"/>
      <c r="EI973" s="16"/>
      <c r="EJ973" s="16"/>
      <c r="EK973" s="16"/>
      <c r="EL973" s="16"/>
      <c r="EM973" s="16"/>
      <c r="EN973" s="16"/>
      <c r="EO973" s="16"/>
      <c r="EP973" s="16"/>
      <c r="EQ973" s="16"/>
      <c r="ER973" s="16"/>
      <c r="ES973" s="16"/>
      <c r="ET973" s="16"/>
      <c r="EU973" s="16"/>
    </row>
    <row r="974" customFormat="false" ht="12.75" hidden="false" customHeight="false" outlineLevel="0" collapsed="false">
      <c r="A974" s="9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6"/>
      <c r="CF974" s="16"/>
      <c r="CG974" s="16"/>
      <c r="CH974" s="16"/>
      <c r="CI974" s="16"/>
      <c r="CJ974" s="16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CU974" s="16"/>
      <c r="CV974" s="16"/>
      <c r="CW974" s="16"/>
      <c r="CX974" s="16"/>
      <c r="CY974" s="16"/>
      <c r="CZ974" s="16"/>
      <c r="DA974" s="16"/>
      <c r="DB974" s="16"/>
      <c r="DC974" s="16"/>
      <c r="DD974" s="16"/>
      <c r="DE974" s="16"/>
      <c r="DF974" s="16"/>
      <c r="DG974" s="16"/>
      <c r="DH974" s="16"/>
      <c r="DI974" s="16"/>
      <c r="DJ974" s="16"/>
      <c r="DK974" s="16"/>
      <c r="DL974" s="16"/>
      <c r="DM974" s="16"/>
      <c r="DN974" s="16"/>
      <c r="DO974" s="16"/>
      <c r="DP974" s="16"/>
      <c r="DQ974" s="16"/>
      <c r="DR974" s="16"/>
      <c r="DS974" s="16"/>
      <c r="DT974" s="16"/>
      <c r="DU974" s="16"/>
      <c r="DV974" s="16"/>
      <c r="DW974" s="16"/>
      <c r="DX974" s="16"/>
      <c r="DY974" s="16"/>
      <c r="DZ974" s="16"/>
      <c r="EA974" s="16"/>
      <c r="EB974" s="16"/>
      <c r="EC974" s="16"/>
      <c r="ED974" s="16"/>
      <c r="EE974" s="16"/>
      <c r="EF974" s="16"/>
      <c r="EG974" s="16"/>
      <c r="EH974" s="16"/>
      <c r="EI974" s="16"/>
      <c r="EJ974" s="16"/>
      <c r="EK974" s="16"/>
      <c r="EL974" s="16"/>
      <c r="EM974" s="16"/>
      <c r="EN974" s="16"/>
      <c r="EO974" s="16"/>
      <c r="EP974" s="16"/>
      <c r="EQ974" s="16"/>
      <c r="ER974" s="16"/>
      <c r="ES974" s="16"/>
      <c r="ET974" s="16"/>
      <c r="EU974" s="16"/>
    </row>
    <row r="975" customFormat="false" ht="12.75" hidden="false" customHeight="false" outlineLevel="0" collapsed="false">
      <c r="A975" s="9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/>
      <c r="CF975" s="16"/>
      <c r="CG975" s="16"/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CU975" s="16"/>
      <c r="CV975" s="16"/>
      <c r="CW975" s="16"/>
      <c r="CX975" s="16"/>
      <c r="CY975" s="16"/>
      <c r="CZ975" s="16"/>
      <c r="DA975" s="16"/>
      <c r="DB975" s="16"/>
      <c r="DC975" s="16"/>
      <c r="DD975" s="16"/>
      <c r="DE975" s="16"/>
      <c r="DF975" s="16"/>
      <c r="DG975" s="16"/>
      <c r="DH975" s="16"/>
      <c r="DI975" s="16"/>
      <c r="DJ975" s="16"/>
      <c r="DK975" s="16"/>
      <c r="DL975" s="16"/>
      <c r="DM975" s="16"/>
      <c r="DN975" s="16"/>
      <c r="DO975" s="16"/>
      <c r="DP975" s="16"/>
      <c r="DQ975" s="16"/>
      <c r="DR975" s="16"/>
      <c r="DS975" s="16"/>
      <c r="DT975" s="16"/>
      <c r="DU975" s="16"/>
      <c r="DV975" s="16"/>
      <c r="DW975" s="16"/>
      <c r="DX975" s="16"/>
      <c r="DY975" s="16"/>
      <c r="DZ975" s="16"/>
      <c r="EA975" s="16"/>
      <c r="EB975" s="16"/>
      <c r="EC975" s="16"/>
      <c r="ED975" s="16"/>
      <c r="EE975" s="16"/>
      <c r="EF975" s="16"/>
      <c r="EG975" s="16"/>
      <c r="EH975" s="16"/>
      <c r="EI975" s="16"/>
      <c r="EJ975" s="16"/>
      <c r="EK975" s="16"/>
      <c r="EL975" s="16"/>
      <c r="EM975" s="16"/>
      <c r="EN975" s="16"/>
      <c r="EO975" s="16"/>
      <c r="EP975" s="16"/>
      <c r="EQ975" s="16"/>
      <c r="ER975" s="16"/>
      <c r="ES975" s="16"/>
      <c r="ET975" s="16"/>
      <c r="EU975" s="16"/>
    </row>
    <row r="976" customFormat="false" ht="12.75" hidden="false" customHeight="false" outlineLevel="0" collapsed="false">
      <c r="A976" s="9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/>
      <c r="CF976" s="16"/>
      <c r="CG976" s="16"/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CU976" s="16"/>
      <c r="CV976" s="16"/>
      <c r="CW976" s="16"/>
      <c r="CX976" s="16"/>
      <c r="CY976" s="16"/>
      <c r="CZ976" s="16"/>
      <c r="DA976" s="16"/>
      <c r="DB976" s="16"/>
      <c r="DC976" s="16"/>
      <c r="DD976" s="16"/>
      <c r="DE976" s="16"/>
      <c r="DF976" s="16"/>
      <c r="DG976" s="16"/>
      <c r="DH976" s="16"/>
      <c r="DI976" s="16"/>
      <c r="DJ976" s="16"/>
      <c r="DK976" s="16"/>
      <c r="DL976" s="16"/>
      <c r="DM976" s="16"/>
      <c r="DN976" s="16"/>
      <c r="DO976" s="16"/>
      <c r="DP976" s="16"/>
      <c r="DQ976" s="16"/>
      <c r="DR976" s="16"/>
      <c r="DS976" s="16"/>
      <c r="DT976" s="16"/>
      <c r="DU976" s="16"/>
      <c r="DV976" s="16"/>
      <c r="DW976" s="16"/>
      <c r="DX976" s="16"/>
      <c r="DY976" s="16"/>
      <c r="DZ976" s="16"/>
      <c r="EA976" s="16"/>
      <c r="EB976" s="16"/>
      <c r="EC976" s="16"/>
      <c r="ED976" s="16"/>
      <c r="EE976" s="16"/>
      <c r="EF976" s="16"/>
      <c r="EG976" s="16"/>
      <c r="EH976" s="16"/>
      <c r="EI976" s="16"/>
      <c r="EJ976" s="16"/>
      <c r="EK976" s="16"/>
      <c r="EL976" s="16"/>
      <c r="EM976" s="16"/>
      <c r="EN976" s="16"/>
      <c r="EO976" s="16"/>
      <c r="EP976" s="16"/>
      <c r="EQ976" s="16"/>
      <c r="ER976" s="16"/>
      <c r="ES976" s="16"/>
      <c r="ET976" s="16"/>
      <c r="EU976" s="16"/>
    </row>
    <row r="977" customFormat="false" ht="12.75" hidden="false" customHeight="false" outlineLevel="0" collapsed="false">
      <c r="A977" s="9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/>
      <c r="CF977" s="16"/>
      <c r="CG977" s="16"/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CU977" s="16"/>
      <c r="CV977" s="16"/>
      <c r="CW977" s="16"/>
      <c r="CX977" s="16"/>
      <c r="CY977" s="16"/>
      <c r="CZ977" s="16"/>
      <c r="DA977" s="16"/>
      <c r="DB977" s="16"/>
      <c r="DC977" s="16"/>
      <c r="DD977" s="16"/>
      <c r="DE977" s="16"/>
      <c r="DF977" s="16"/>
      <c r="DG977" s="16"/>
      <c r="DH977" s="16"/>
      <c r="DI977" s="16"/>
      <c r="DJ977" s="16"/>
      <c r="DK977" s="16"/>
      <c r="DL977" s="16"/>
      <c r="DM977" s="16"/>
      <c r="DN977" s="16"/>
      <c r="DO977" s="16"/>
      <c r="DP977" s="16"/>
      <c r="DQ977" s="16"/>
      <c r="DR977" s="16"/>
      <c r="DS977" s="16"/>
      <c r="DT977" s="16"/>
      <c r="DU977" s="16"/>
      <c r="DV977" s="16"/>
      <c r="DW977" s="16"/>
      <c r="DX977" s="16"/>
      <c r="DY977" s="16"/>
      <c r="DZ977" s="16"/>
      <c r="EA977" s="16"/>
      <c r="EB977" s="16"/>
      <c r="EC977" s="16"/>
      <c r="ED977" s="16"/>
      <c r="EE977" s="16"/>
      <c r="EF977" s="16"/>
      <c r="EG977" s="16"/>
      <c r="EH977" s="16"/>
      <c r="EI977" s="16"/>
      <c r="EJ977" s="16"/>
      <c r="EK977" s="16"/>
      <c r="EL977" s="16"/>
      <c r="EM977" s="16"/>
      <c r="EN977" s="16"/>
      <c r="EO977" s="16"/>
      <c r="EP977" s="16"/>
      <c r="EQ977" s="16"/>
      <c r="ER977" s="16"/>
      <c r="ES977" s="16"/>
      <c r="ET977" s="16"/>
      <c r="EU977" s="16"/>
    </row>
    <row r="978" customFormat="false" ht="12.75" hidden="false" customHeight="false" outlineLevel="0" collapsed="false">
      <c r="A978" s="9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/>
      <c r="CF978" s="16"/>
      <c r="CG978" s="16"/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CU978" s="16"/>
      <c r="CV978" s="16"/>
      <c r="CW978" s="16"/>
      <c r="CX978" s="16"/>
      <c r="CY978" s="16"/>
      <c r="CZ978" s="16"/>
      <c r="DA978" s="16"/>
      <c r="DB978" s="16"/>
      <c r="DC978" s="16"/>
      <c r="DD978" s="16"/>
      <c r="DE978" s="16"/>
      <c r="DF978" s="16"/>
      <c r="DG978" s="16"/>
      <c r="DH978" s="16"/>
      <c r="DI978" s="16"/>
      <c r="DJ978" s="16"/>
      <c r="DK978" s="16"/>
      <c r="DL978" s="16"/>
      <c r="DM978" s="16"/>
      <c r="DN978" s="16"/>
      <c r="DO978" s="16"/>
      <c r="DP978" s="16"/>
      <c r="DQ978" s="16"/>
      <c r="DR978" s="16"/>
      <c r="DS978" s="16"/>
      <c r="DT978" s="16"/>
      <c r="DU978" s="16"/>
      <c r="DV978" s="16"/>
      <c r="DW978" s="16"/>
      <c r="DX978" s="16"/>
      <c r="DY978" s="16"/>
      <c r="DZ978" s="16"/>
      <c r="EA978" s="16"/>
      <c r="EB978" s="16"/>
      <c r="EC978" s="16"/>
      <c r="ED978" s="16"/>
      <c r="EE978" s="16"/>
      <c r="EF978" s="16"/>
      <c r="EG978" s="16"/>
      <c r="EH978" s="16"/>
      <c r="EI978" s="16"/>
      <c r="EJ978" s="16"/>
      <c r="EK978" s="16"/>
      <c r="EL978" s="16"/>
      <c r="EM978" s="16"/>
      <c r="EN978" s="16"/>
      <c r="EO978" s="16"/>
      <c r="EP978" s="16"/>
      <c r="EQ978" s="16"/>
      <c r="ER978" s="16"/>
      <c r="ES978" s="16"/>
      <c r="ET978" s="16"/>
      <c r="EU978" s="16"/>
    </row>
    <row r="979" customFormat="false" ht="12.75" hidden="false" customHeight="false" outlineLevel="0" collapsed="false">
      <c r="A979" s="9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/>
      <c r="CF979" s="16"/>
      <c r="CG979" s="16"/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CU979" s="16"/>
      <c r="CV979" s="16"/>
      <c r="CW979" s="16"/>
      <c r="CX979" s="16"/>
      <c r="CY979" s="16"/>
      <c r="CZ979" s="16"/>
      <c r="DA979" s="16"/>
      <c r="DB979" s="16"/>
      <c r="DC979" s="16"/>
      <c r="DD979" s="16"/>
      <c r="DE979" s="16"/>
      <c r="DF979" s="16"/>
      <c r="DG979" s="16"/>
      <c r="DH979" s="16"/>
      <c r="DI979" s="16"/>
      <c r="DJ979" s="16"/>
      <c r="DK979" s="16"/>
      <c r="DL979" s="16"/>
      <c r="DM979" s="16"/>
      <c r="DN979" s="16"/>
      <c r="DO979" s="16"/>
      <c r="DP979" s="16"/>
      <c r="DQ979" s="16"/>
      <c r="DR979" s="16"/>
      <c r="DS979" s="16"/>
      <c r="DT979" s="16"/>
      <c r="DU979" s="16"/>
      <c r="DV979" s="16"/>
      <c r="DW979" s="16"/>
      <c r="DX979" s="16"/>
      <c r="DY979" s="16"/>
      <c r="DZ979" s="16"/>
      <c r="EA979" s="16"/>
      <c r="EB979" s="16"/>
      <c r="EC979" s="16"/>
      <c r="ED979" s="16"/>
      <c r="EE979" s="16"/>
      <c r="EF979" s="16"/>
      <c r="EG979" s="16"/>
      <c r="EH979" s="16"/>
      <c r="EI979" s="16"/>
      <c r="EJ979" s="16"/>
      <c r="EK979" s="16"/>
      <c r="EL979" s="16"/>
      <c r="EM979" s="16"/>
      <c r="EN979" s="16"/>
      <c r="EO979" s="16"/>
      <c r="EP979" s="16"/>
      <c r="EQ979" s="16"/>
      <c r="ER979" s="16"/>
      <c r="ES979" s="16"/>
      <c r="ET979" s="16"/>
      <c r="EU979" s="16"/>
    </row>
    <row r="980" customFormat="false" ht="12.75" hidden="false" customHeight="false" outlineLevel="0" collapsed="false">
      <c r="A980" s="9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/>
      <c r="CF980" s="16"/>
      <c r="CG980" s="16"/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CU980" s="16"/>
      <c r="CV980" s="16"/>
      <c r="CW980" s="16"/>
      <c r="CX980" s="16"/>
      <c r="CY980" s="16"/>
      <c r="CZ980" s="16"/>
      <c r="DA980" s="16"/>
      <c r="DB980" s="16"/>
      <c r="DC980" s="16"/>
      <c r="DD980" s="16"/>
      <c r="DE980" s="16"/>
      <c r="DF980" s="16"/>
      <c r="DG980" s="16"/>
      <c r="DH980" s="16"/>
      <c r="DI980" s="16"/>
      <c r="DJ980" s="16"/>
      <c r="DK980" s="16"/>
      <c r="DL980" s="16"/>
      <c r="DM980" s="16"/>
      <c r="DN980" s="16"/>
      <c r="DO980" s="16"/>
      <c r="DP980" s="16"/>
      <c r="DQ980" s="16"/>
      <c r="DR980" s="16"/>
      <c r="DS980" s="16"/>
      <c r="DT980" s="16"/>
      <c r="DU980" s="16"/>
      <c r="DV980" s="16"/>
      <c r="DW980" s="16"/>
      <c r="DX980" s="16"/>
      <c r="DY980" s="16"/>
      <c r="DZ980" s="16"/>
      <c r="EA980" s="16"/>
      <c r="EB980" s="16"/>
      <c r="EC980" s="16"/>
      <c r="ED980" s="16"/>
      <c r="EE980" s="16"/>
      <c r="EF980" s="16"/>
      <c r="EG980" s="16"/>
      <c r="EH980" s="16"/>
      <c r="EI980" s="16"/>
      <c r="EJ980" s="16"/>
      <c r="EK980" s="16"/>
      <c r="EL980" s="16"/>
      <c r="EM980" s="16"/>
      <c r="EN980" s="16"/>
      <c r="EO980" s="16"/>
      <c r="EP980" s="16"/>
      <c r="EQ980" s="16"/>
      <c r="ER980" s="16"/>
      <c r="ES980" s="16"/>
      <c r="ET980" s="16"/>
      <c r="EU980" s="16"/>
    </row>
    <row r="981" customFormat="false" ht="12.75" hidden="false" customHeight="false" outlineLevel="0" collapsed="false">
      <c r="A981" s="9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/>
      <c r="CF981" s="16"/>
      <c r="CG981" s="16"/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CU981" s="16"/>
      <c r="CV981" s="16"/>
      <c r="CW981" s="16"/>
      <c r="CX981" s="16"/>
      <c r="CY981" s="16"/>
      <c r="CZ981" s="16"/>
      <c r="DA981" s="16"/>
      <c r="DB981" s="16"/>
      <c r="DC981" s="16"/>
      <c r="DD981" s="16"/>
      <c r="DE981" s="16"/>
      <c r="DF981" s="16"/>
      <c r="DG981" s="16"/>
      <c r="DH981" s="16"/>
      <c r="DI981" s="16"/>
      <c r="DJ981" s="16"/>
      <c r="DK981" s="16"/>
      <c r="DL981" s="16"/>
      <c r="DM981" s="16"/>
      <c r="DN981" s="16"/>
      <c r="DO981" s="16"/>
      <c r="DP981" s="16"/>
      <c r="DQ981" s="16"/>
      <c r="DR981" s="16"/>
      <c r="DS981" s="16"/>
      <c r="DT981" s="16"/>
      <c r="DU981" s="16"/>
      <c r="DV981" s="16"/>
      <c r="DW981" s="16"/>
      <c r="DX981" s="16"/>
      <c r="DY981" s="16"/>
      <c r="DZ981" s="16"/>
      <c r="EA981" s="16"/>
      <c r="EB981" s="16"/>
      <c r="EC981" s="16"/>
      <c r="ED981" s="16"/>
      <c r="EE981" s="16"/>
      <c r="EF981" s="16"/>
      <c r="EG981" s="16"/>
      <c r="EH981" s="16"/>
      <c r="EI981" s="16"/>
      <c r="EJ981" s="16"/>
      <c r="EK981" s="16"/>
      <c r="EL981" s="16"/>
      <c r="EM981" s="16"/>
      <c r="EN981" s="16"/>
      <c r="EO981" s="16"/>
      <c r="EP981" s="16"/>
      <c r="EQ981" s="16"/>
      <c r="ER981" s="16"/>
      <c r="ES981" s="16"/>
      <c r="ET981" s="16"/>
      <c r="EU981" s="16"/>
    </row>
    <row r="982" customFormat="false" ht="12.75" hidden="false" customHeight="false" outlineLevel="0" collapsed="false">
      <c r="A982" s="9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/>
      <c r="CF982" s="16"/>
      <c r="CG982" s="16"/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CU982" s="16"/>
      <c r="CV982" s="16"/>
      <c r="CW982" s="16"/>
      <c r="CX982" s="16"/>
      <c r="CY982" s="16"/>
      <c r="CZ982" s="16"/>
      <c r="DA982" s="16"/>
      <c r="DB982" s="16"/>
      <c r="DC982" s="16"/>
      <c r="DD982" s="16"/>
      <c r="DE982" s="16"/>
      <c r="DF982" s="16"/>
      <c r="DG982" s="16"/>
      <c r="DH982" s="16"/>
      <c r="DI982" s="16"/>
      <c r="DJ982" s="16"/>
      <c r="DK982" s="16"/>
      <c r="DL982" s="16"/>
      <c r="DM982" s="16"/>
      <c r="DN982" s="16"/>
      <c r="DO982" s="16"/>
      <c r="DP982" s="16"/>
      <c r="DQ982" s="16"/>
      <c r="DR982" s="16"/>
      <c r="DS982" s="16"/>
      <c r="DT982" s="16"/>
      <c r="DU982" s="16"/>
      <c r="DV982" s="16"/>
      <c r="DW982" s="16"/>
      <c r="DX982" s="16"/>
      <c r="DY982" s="16"/>
      <c r="DZ982" s="16"/>
      <c r="EA982" s="16"/>
      <c r="EB982" s="16"/>
      <c r="EC982" s="16"/>
      <c r="ED982" s="16"/>
      <c r="EE982" s="16"/>
      <c r="EF982" s="16"/>
      <c r="EG982" s="16"/>
      <c r="EH982" s="16"/>
      <c r="EI982" s="16"/>
      <c r="EJ982" s="16"/>
      <c r="EK982" s="16"/>
      <c r="EL982" s="16"/>
      <c r="EM982" s="16"/>
      <c r="EN982" s="16"/>
      <c r="EO982" s="16"/>
      <c r="EP982" s="16"/>
      <c r="EQ982" s="16"/>
      <c r="ER982" s="16"/>
      <c r="ES982" s="16"/>
      <c r="ET982" s="16"/>
      <c r="EU982" s="16"/>
    </row>
    <row r="983" customFormat="false" ht="12.75" hidden="false" customHeight="false" outlineLevel="0" collapsed="false">
      <c r="A983" s="9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/>
      <c r="CF983" s="16"/>
      <c r="CG983" s="16"/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CU983" s="16"/>
      <c r="CV983" s="16"/>
      <c r="CW983" s="16"/>
      <c r="CX983" s="16"/>
      <c r="CY983" s="16"/>
      <c r="CZ983" s="16"/>
      <c r="DA983" s="16"/>
      <c r="DB983" s="16"/>
      <c r="DC983" s="16"/>
      <c r="DD983" s="16"/>
      <c r="DE983" s="16"/>
      <c r="DF983" s="16"/>
      <c r="DG983" s="16"/>
      <c r="DH983" s="16"/>
      <c r="DI983" s="16"/>
      <c r="DJ983" s="16"/>
      <c r="DK983" s="16"/>
      <c r="DL983" s="16"/>
      <c r="DM983" s="16"/>
      <c r="DN983" s="16"/>
      <c r="DO983" s="16"/>
      <c r="DP983" s="16"/>
      <c r="DQ983" s="16"/>
      <c r="DR983" s="16"/>
      <c r="DS983" s="16"/>
      <c r="DT983" s="16"/>
      <c r="DU983" s="16"/>
      <c r="DV983" s="16"/>
      <c r="DW983" s="16"/>
      <c r="DX983" s="16"/>
      <c r="DY983" s="16"/>
      <c r="DZ983" s="16"/>
      <c r="EA983" s="16"/>
      <c r="EB983" s="16"/>
      <c r="EC983" s="16"/>
      <c r="ED983" s="16"/>
      <c r="EE983" s="16"/>
      <c r="EF983" s="16"/>
      <c r="EG983" s="16"/>
      <c r="EH983" s="16"/>
      <c r="EI983" s="16"/>
      <c r="EJ983" s="16"/>
      <c r="EK983" s="16"/>
      <c r="EL983" s="16"/>
      <c r="EM983" s="16"/>
      <c r="EN983" s="16"/>
      <c r="EO983" s="16"/>
      <c r="EP983" s="16"/>
      <c r="EQ983" s="16"/>
      <c r="ER983" s="16"/>
      <c r="ES983" s="16"/>
      <c r="ET983" s="16"/>
      <c r="EU983" s="16"/>
    </row>
    <row r="984" customFormat="false" ht="12.75" hidden="false" customHeight="false" outlineLevel="0" collapsed="false">
      <c r="A984" s="9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/>
      <c r="CF984" s="16"/>
      <c r="CG984" s="16"/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CU984" s="16"/>
      <c r="CV984" s="16"/>
      <c r="CW984" s="16"/>
      <c r="CX984" s="16"/>
      <c r="CY984" s="16"/>
      <c r="CZ984" s="16"/>
      <c r="DA984" s="16"/>
      <c r="DB984" s="16"/>
      <c r="DC984" s="16"/>
      <c r="DD984" s="16"/>
      <c r="DE984" s="16"/>
      <c r="DF984" s="16"/>
      <c r="DG984" s="16"/>
      <c r="DH984" s="16"/>
      <c r="DI984" s="16"/>
      <c r="DJ984" s="16"/>
      <c r="DK984" s="16"/>
      <c r="DL984" s="16"/>
      <c r="DM984" s="16"/>
      <c r="DN984" s="16"/>
      <c r="DO984" s="16"/>
      <c r="DP984" s="16"/>
      <c r="DQ984" s="16"/>
      <c r="DR984" s="16"/>
      <c r="DS984" s="16"/>
      <c r="DT984" s="16"/>
      <c r="DU984" s="16"/>
      <c r="DV984" s="16"/>
      <c r="DW984" s="16"/>
      <c r="DX984" s="16"/>
      <c r="DY984" s="16"/>
      <c r="DZ984" s="16"/>
      <c r="EA984" s="16"/>
      <c r="EB984" s="16"/>
      <c r="EC984" s="16"/>
      <c r="ED984" s="16"/>
      <c r="EE984" s="16"/>
      <c r="EF984" s="16"/>
      <c r="EG984" s="16"/>
      <c r="EH984" s="16"/>
      <c r="EI984" s="16"/>
      <c r="EJ984" s="16"/>
      <c r="EK984" s="16"/>
      <c r="EL984" s="16"/>
      <c r="EM984" s="16"/>
      <c r="EN984" s="16"/>
      <c r="EO984" s="16"/>
      <c r="EP984" s="16"/>
      <c r="EQ984" s="16"/>
      <c r="ER984" s="16"/>
      <c r="ES984" s="16"/>
      <c r="ET984" s="16"/>
      <c r="EU984" s="16"/>
    </row>
    <row r="985" customFormat="false" ht="12.75" hidden="false" customHeight="false" outlineLevel="0" collapsed="false">
      <c r="A985" s="9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/>
      <c r="CF985" s="16"/>
      <c r="CG985" s="16"/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CU985" s="16"/>
      <c r="CV985" s="16"/>
      <c r="CW985" s="16"/>
      <c r="CX985" s="16"/>
      <c r="CY985" s="16"/>
      <c r="CZ985" s="16"/>
      <c r="DA985" s="16"/>
      <c r="DB985" s="16"/>
      <c r="DC985" s="16"/>
      <c r="DD985" s="16"/>
      <c r="DE985" s="16"/>
      <c r="DF985" s="16"/>
      <c r="DG985" s="16"/>
      <c r="DH985" s="16"/>
      <c r="DI985" s="16"/>
      <c r="DJ985" s="16"/>
      <c r="DK985" s="16"/>
      <c r="DL985" s="16"/>
      <c r="DM985" s="16"/>
      <c r="DN985" s="16"/>
      <c r="DO985" s="16"/>
      <c r="DP985" s="16"/>
      <c r="DQ985" s="16"/>
      <c r="DR985" s="16"/>
      <c r="DS985" s="16"/>
      <c r="DT985" s="16"/>
      <c r="DU985" s="16"/>
      <c r="DV985" s="16"/>
      <c r="DW985" s="16"/>
      <c r="DX985" s="16"/>
      <c r="DY985" s="16"/>
      <c r="DZ985" s="16"/>
      <c r="EA985" s="16"/>
      <c r="EB985" s="16"/>
      <c r="EC985" s="16"/>
      <c r="ED985" s="16"/>
      <c r="EE985" s="16"/>
      <c r="EF985" s="16"/>
      <c r="EG985" s="16"/>
      <c r="EH985" s="16"/>
      <c r="EI985" s="16"/>
      <c r="EJ985" s="16"/>
      <c r="EK985" s="16"/>
      <c r="EL985" s="16"/>
      <c r="EM985" s="16"/>
      <c r="EN985" s="16"/>
      <c r="EO985" s="16"/>
      <c r="EP985" s="16"/>
      <c r="EQ985" s="16"/>
      <c r="ER985" s="16"/>
      <c r="ES985" s="16"/>
      <c r="ET985" s="16"/>
      <c r="EU985" s="16"/>
    </row>
    <row r="986" customFormat="false" ht="12.75" hidden="false" customHeight="false" outlineLevel="0" collapsed="false">
      <c r="A986" s="9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/>
      <c r="CF986" s="16"/>
      <c r="CG986" s="16"/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CU986" s="16"/>
      <c r="CV986" s="16"/>
      <c r="CW986" s="16"/>
      <c r="CX986" s="16"/>
      <c r="CY986" s="16"/>
      <c r="CZ986" s="16"/>
      <c r="DA986" s="16"/>
      <c r="DB986" s="16"/>
      <c r="DC986" s="16"/>
      <c r="DD986" s="16"/>
      <c r="DE986" s="16"/>
      <c r="DF986" s="16"/>
      <c r="DG986" s="16"/>
      <c r="DH986" s="16"/>
      <c r="DI986" s="16"/>
      <c r="DJ986" s="16"/>
      <c r="DK986" s="16"/>
      <c r="DL986" s="16"/>
      <c r="DM986" s="16"/>
      <c r="DN986" s="16"/>
      <c r="DO986" s="16"/>
      <c r="DP986" s="16"/>
      <c r="DQ986" s="16"/>
      <c r="DR986" s="16"/>
      <c r="DS986" s="16"/>
      <c r="DT986" s="16"/>
      <c r="DU986" s="16"/>
      <c r="DV986" s="16"/>
      <c r="DW986" s="16"/>
      <c r="DX986" s="16"/>
      <c r="DY986" s="16"/>
      <c r="DZ986" s="16"/>
      <c r="EA986" s="16"/>
      <c r="EB986" s="16"/>
      <c r="EC986" s="16"/>
      <c r="ED986" s="16"/>
      <c r="EE986" s="16"/>
      <c r="EF986" s="16"/>
      <c r="EG986" s="16"/>
      <c r="EH986" s="16"/>
      <c r="EI986" s="16"/>
      <c r="EJ986" s="16"/>
      <c r="EK986" s="16"/>
      <c r="EL986" s="16"/>
      <c r="EM986" s="16"/>
      <c r="EN986" s="16"/>
      <c r="EO986" s="16"/>
      <c r="EP986" s="16"/>
      <c r="EQ986" s="16"/>
      <c r="ER986" s="16"/>
      <c r="ES986" s="16"/>
      <c r="ET986" s="16"/>
      <c r="EU986" s="16"/>
    </row>
    <row r="987" customFormat="false" ht="12.75" hidden="false" customHeight="false" outlineLevel="0" collapsed="false">
      <c r="A987" s="9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/>
      <c r="CF987" s="16"/>
      <c r="CG987" s="16"/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CU987" s="16"/>
      <c r="CV987" s="16"/>
      <c r="CW987" s="16"/>
      <c r="CX987" s="16"/>
      <c r="CY987" s="16"/>
      <c r="CZ987" s="16"/>
      <c r="DA987" s="16"/>
      <c r="DB987" s="16"/>
      <c r="DC987" s="16"/>
      <c r="DD987" s="16"/>
      <c r="DE987" s="16"/>
      <c r="DF987" s="16"/>
      <c r="DG987" s="16"/>
      <c r="DH987" s="16"/>
      <c r="DI987" s="16"/>
      <c r="DJ987" s="16"/>
      <c r="DK987" s="16"/>
      <c r="DL987" s="16"/>
      <c r="DM987" s="16"/>
      <c r="DN987" s="16"/>
      <c r="DO987" s="16"/>
      <c r="DP987" s="16"/>
      <c r="DQ987" s="16"/>
      <c r="DR987" s="16"/>
      <c r="DS987" s="16"/>
      <c r="DT987" s="16"/>
      <c r="DU987" s="16"/>
      <c r="DV987" s="16"/>
      <c r="DW987" s="16"/>
      <c r="DX987" s="16"/>
      <c r="DY987" s="16"/>
      <c r="DZ987" s="16"/>
      <c r="EA987" s="16"/>
      <c r="EB987" s="16"/>
      <c r="EC987" s="16"/>
      <c r="ED987" s="16"/>
      <c r="EE987" s="16"/>
      <c r="EF987" s="16"/>
      <c r="EG987" s="16"/>
      <c r="EH987" s="16"/>
      <c r="EI987" s="16"/>
      <c r="EJ987" s="16"/>
      <c r="EK987" s="16"/>
      <c r="EL987" s="16"/>
      <c r="EM987" s="16"/>
      <c r="EN987" s="16"/>
      <c r="EO987" s="16"/>
      <c r="EP987" s="16"/>
      <c r="EQ987" s="16"/>
      <c r="ER987" s="16"/>
      <c r="ES987" s="16"/>
      <c r="ET987" s="16"/>
      <c r="EU987" s="16"/>
    </row>
    <row r="988" customFormat="false" ht="12.75" hidden="false" customHeight="false" outlineLevel="0" collapsed="false">
      <c r="A988" s="9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/>
      <c r="CF988" s="16"/>
      <c r="CG988" s="16"/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CU988" s="16"/>
      <c r="CV988" s="16"/>
      <c r="CW988" s="16"/>
      <c r="CX988" s="16"/>
      <c r="CY988" s="16"/>
      <c r="CZ988" s="16"/>
      <c r="DA988" s="16"/>
      <c r="DB988" s="16"/>
      <c r="DC988" s="16"/>
      <c r="DD988" s="16"/>
      <c r="DE988" s="16"/>
      <c r="DF988" s="16"/>
      <c r="DG988" s="16"/>
      <c r="DH988" s="16"/>
      <c r="DI988" s="16"/>
      <c r="DJ988" s="16"/>
      <c r="DK988" s="16"/>
      <c r="DL988" s="16"/>
      <c r="DM988" s="16"/>
      <c r="DN988" s="16"/>
      <c r="DO988" s="16"/>
      <c r="DP988" s="16"/>
      <c r="DQ988" s="16"/>
      <c r="DR988" s="16"/>
      <c r="DS988" s="16"/>
      <c r="DT988" s="16"/>
      <c r="DU988" s="16"/>
      <c r="DV988" s="16"/>
      <c r="DW988" s="16"/>
      <c r="DX988" s="16"/>
      <c r="DY988" s="16"/>
      <c r="DZ988" s="16"/>
      <c r="EA988" s="16"/>
      <c r="EB988" s="16"/>
      <c r="EC988" s="16"/>
      <c r="ED988" s="16"/>
      <c r="EE988" s="16"/>
      <c r="EF988" s="16"/>
      <c r="EG988" s="16"/>
      <c r="EH988" s="16"/>
      <c r="EI988" s="16"/>
      <c r="EJ988" s="16"/>
      <c r="EK988" s="16"/>
      <c r="EL988" s="16"/>
      <c r="EM988" s="16"/>
      <c r="EN988" s="16"/>
      <c r="EO988" s="16"/>
      <c r="EP988" s="16"/>
      <c r="EQ988" s="16"/>
      <c r="ER988" s="16"/>
      <c r="ES988" s="16"/>
      <c r="ET988" s="16"/>
      <c r="EU988" s="16"/>
    </row>
    <row r="989" customFormat="false" ht="12.75" hidden="false" customHeight="false" outlineLevel="0" collapsed="false">
      <c r="A989" s="9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/>
      <c r="CF989" s="16"/>
      <c r="CG989" s="16"/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CU989" s="16"/>
      <c r="CV989" s="16"/>
      <c r="CW989" s="16"/>
      <c r="CX989" s="16"/>
      <c r="CY989" s="16"/>
      <c r="CZ989" s="16"/>
      <c r="DA989" s="16"/>
      <c r="DB989" s="16"/>
      <c r="DC989" s="16"/>
      <c r="DD989" s="16"/>
      <c r="DE989" s="16"/>
      <c r="DF989" s="16"/>
      <c r="DG989" s="16"/>
      <c r="DH989" s="16"/>
      <c r="DI989" s="16"/>
      <c r="DJ989" s="16"/>
      <c r="DK989" s="16"/>
      <c r="DL989" s="16"/>
      <c r="DM989" s="16"/>
      <c r="DN989" s="16"/>
      <c r="DO989" s="16"/>
      <c r="DP989" s="16"/>
      <c r="DQ989" s="16"/>
      <c r="DR989" s="16"/>
      <c r="DS989" s="16"/>
      <c r="DT989" s="16"/>
      <c r="DU989" s="16"/>
      <c r="DV989" s="16"/>
      <c r="DW989" s="16"/>
      <c r="DX989" s="16"/>
      <c r="DY989" s="16"/>
      <c r="DZ989" s="16"/>
      <c r="EA989" s="16"/>
      <c r="EB989" s="16"/>
      <c r="EC989" s="16"/>
      <c r="ED989" s="16"/>
      <c r="EE989" s="16"/>
      <c r="EF989" s="16"/>
      <c r="EG989" s="16"/>
      <c r="EH989" s="16"/>
      <c r="EI989" s="16"/>
      <c r="EJ989" s="16"/>
      <c r="EK989" s="16"/>
      <c r="EL989" s="16"/>
      <c r="EM989" s="16"/>
      <c r="EN989" s="16"/>
      <c r="EO989" s="16"/>
      <c r="EP989" s="16"/>
      <c r="EQ989" s="16"/>
      <c r="ER989" s="16"/>
      <c r="ES989" s="16"/>
      <c r="ET989" s="16"/>
      <c r="EU989" s="16"/>
    </row>
    <row r="990" customFormat="false" ht="12.75" hidden="false" customHeight="false" outlineLevel="0" collapsed="false">
      <c r="A990" s="9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/>
      <c r="CF990" s="16"/>
      <c r="CG990" s="16"/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CU990" s="16"/>
      <c r="CV990" s="16"/>
      <c r="CW990" s="16"/>
      <c r="CX990" s="16"/>
      <c r="CY990" s="16"/>
      <c r="CZ990" s="16"/>
      <c r="DA990" s="16"/>
      <c r="DB990" s="16"/>
      <c r="DC990" s="16"/>
      <c r="DD990" s="16"/>
      <c r="DE990" s="16"/>
      <c r="DF990" s="16"/>
      <c r="DG990" s="16"/>
      <c r="DH990" s="16"/>
      <c r="DI990" s="16"/>
      <c r="DJ990" s="16"/>
      <c r="DK990" s="16"/>
      <c r="DL990" s="16"/>
      <c r="DM990" s="16"/>
      <c r="DN990" s="16"/>
      <c r="DO990" s="16"/>
      <c r="DP990" s="16"/>
      <c r="DQ990" s="16"/>
      <c r="DR990" s="16"/>
      <c r="DS990" s="16"/>
      <c r="DT990" s="16"/>
      <c r="DU990" s="16"/>
      <c r="DV990" s="16"/>
      <c r="DW990" s="16"/>
      <c r="DX990" s="16"/>
      <c r="DY990" s="16"/>
      <c r="DZ990" s="16"/>
      <c r="EA990" s="16"/>
      <c r="EB990" s="16"/>
      <c r="EC990" s="16"/>
      <c r="ED990" s="16"/>
      <c r="EE990" s="16"/>
      <c r="EF990" s="16"/>
      <c r="EG990" s="16"/>
      <c r="EH990" s="16"/>
      <c r="EI990" s="16"/>
      <c r="EJ990" s="16"/>
      <c r="EK990" s="16"/>
      <c r="EL990" s="16"/>
      <c r="EM990" s="16"/>
      <c r="EN990" s="16"/>
      <c r="EO990" s="16"/>
      <c r="EP990" s="16"/>
      <c r="EQ990" s="16"/>
      <c r="ER990" s="16"/>
      <c r="ES990" s="16"/>
      <c r="ET990" s="16"/>
      <c r="EU990" s="16"/>
    </row>
    <row r="991" customFormat="false" ht="12.75" hidden="false" customHeight="false" outlineLevel="0" collapsed="false">
      <c r="A991" s="9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/>
      <c r="CF991" s="16"/>
      <c r="CG991" s="16"/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CU991" s="16"/>
      <c r="CV991" s="16"/>
      <c r="CW991" s="16"/>
      <c r="CX991" s="16"/>
      <c r="CY991" s="16"/>
      <c r="CZ991" s="16"/>
      <c r="DA991" s="16"/>
      <c r="DB991" s="16"/>
      <c r="DC991" s="16"/>
      <c r="DD991" s="16"/>
      <c r="DE991" s="16"/>
      <c r="DF991" s="16"/>
      <c r="DG991" s="16"/>
      <c r="DH991" s="16"/>
      <c r="DI991" s="16"/>
      <c r="DJ991" s="16"/>
      <c r="DK991" s="16"/>
      <c r="DL991" s="16"/>
      <c r="DM991" s="16"/>
      <c r="DN991" s="16"/>
      <c r="DO991" s="16"/>
      <c r="DP991" s="16"/>
      <c r="DQ991" s="16"/>
      <c r="DR991" s="16"/>
      <c r="DS991" s="16"/>
      <c r="DT991" s="16"/>
      <c r="DU991" s="16"/>
      <c r="DV991" s="16"/>
      <c r="DW991" s="16"/>
      <c r="DX991" s="16"/>
      <c r="DY991" s="16"/>
      <c r="DZ991" s="16"/>
      <c r="EA991" s="16"/>
      <c r="EB991" s="16"/>
      <c r="EC991" s="16"/>
      <c r="ED991" s="16"/>
      <c r="EE991" s="16"/>
      <c r="EF991" s="16"/>
      <c r="EG991" s="16"/>
      <c r="EH991" s="16"/>
      <c r="EI991" s="16"/>
      <c r="EJ991" s="16"/>
      <c r="EK991" s="16"/>
      <c r="EL991" s="16"/>
      <c r="EM991" s="16"/>
      <c r="EN991" s="16"/>
      <c r="EO991" s="16"/>
      <c r="EP991" s="16"/>
      <c r="EQ991" s="16"/>
      <c r="ER991" s="16"/>
      <c r="ES991" s="16"/>
      <c r="ET991" s="16"/>
      <c r="EU991" s="16"/>
    </row>
    <row r="992" customFormat="false" ht="12.75" hidden="false" customHeight="false" outlineLevel="0" collapsed="false">
      <c r="A992" s="9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/>
      <c r="CF992" s="16"/>
      <c r="CG992" s="16"/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CU992" s="16"/>
      <c r="CV992" s="16"/>
      <c r="CW992" s="16"/>
      <c r="CX992" s="16"/>
      <c r="CY992" s="16"/>
      <c r="CZ992" s="16"/>
      <c r="DA992" s="16"/>
      <c r="DB992" s="16"/>
      <c r="DC992" s="16"/>
      <c r="DD992" s="16"/>
      <c r="DE992" s="16"/>
      <c r="DF992" s="16"/>
      <c r="DG992" s="16"/>
      <c r="DH992" s="16"/>
      <c r="DI992" s="16"/>
      <c r="DJ992" s="16"/>
      <c r="DK992" s="16"/>
      <c r="DL992" s="16"/>
      <c r="DM992" s="16"/>
      <c r="DN992" s="16"/>
      <c r="DO992" s="16"/>
      <c r="DP992" s="16"/>
      <c r="DQ992" s="16"/>
      <c r="DR992" s="16"/>
      <c r="DS992" s="16"/>
      <c r="DT992" s="16"/>
      <c r="DU992" s="16"/>
      <c r="DV992" s="16"/>
      <c r="DW992" s="16"/>
      <c r="DX992" s="16"/>
      <c r="DY992" s="16"/>
      <c r="DZ992" s="16"/>
      <c r="EA992" s="16"/>
      <c r="EB992" s="16"/>
      <c r="EC992" s="16"/>
      <c r="ED992" s="16"/>
      <c r="EE992" s="16"/>
      <c r="EF992" s="16"/>
      <c r="EG992" s="16"/>
      <c r="EH992" s="16"/>
      <c r="EI992" s="16"/>
      <c r="EJ992" s="16"/>
      <c r="EK992" s="16"/>
      <c r="EL992" s="16"/>
      <c r="EM992" s="16"/>
      <c r="EN992" s="16"/>
      <c r="EO992" s="16"/>
      <c r="EP992" s="16"/>
      <c r="EQ992" s="16"/>
      <c r="ER992" s="16"/>
      <c r="ES992" s="16"/>
      <c r="ET992" s="16"/>
      <c r="EU992" s="16"/>
    </row>
    <row r="993" customFormat="false" ht="12.75" hidden="false" customHeight="false" outlineLevel="0" collapsed="false">
      <c r="A993" s="9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/>
      <c r="CF993" s="16"/>
      <c r="CG993" s="16"/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CU993" s="16"/>
      <c r="CV993" s="16"/>
      <c r="CW993" s="16"/>
      <c r="CX993" s="16"/>
      <c r="CY993" s="16"/>
      <c r="CZ993" s="16"/>
      <c r="DA993" s="16"/>
      <c r="DB993" s="16"/>
      <c r="DC993" s="16"/>
      <c r="DD993" s="16"/>
      <c r="DE993" s="16"/>
      <c r="DF993" s="16"/>
      <c r="DG993" s="16"/>
      <c r="DH993" s="16"/>
      <c r="DI993" s="16"/>
      <c r="DJ993" s="16"/>
      <c r="DK993" s="16"/>
      <c r="DL993" s="16"/>
      <c r="DM993" s="16"/>
      <c r="DN993" s="16"/>
      <c r="DO993" s="16"/>
      <c r="DP993" s="16"/>
      <c r="DQ993" s="16"/>
      <c r="DR993" s="16"/>
      <c r="DS993" s="16"/>
      <c r="DT993" s="16"/>
      <c r="DU993" s="16"/>
      <c r="DV993" s="16"/>
      <c r="DW993" s="16"/>
      <c r="DX993" s="16"/>
      <c r="DY993" s="16"/>
      <c r="DZ993" s="16"/>
      <c r="EA993" s="16"/>
      <c r="EB993" s="16"/>
      <c r="EC993" s="16"/>
      <c r="ED993" s="16"/>
      <c r="EE993" s="16"/>
      <c r="EF993" s="16"/>
      <c r="EG993" s="16"/>
      <c r="EH993" s="16"/>
      <c r="EI993" s="16"/>
      <c r="EJ993" s="16"/>
      <c r="EK993" s="16"/>
      <c r="EL993" s="16"/>
      <c r="EM993" s="16"/>
      <c r="EN993" s="16"/>
      <c r="EO993" s="16"/>
      <c r="EP993" s="16"/>
      <c r="EQ993" s="16"/>
      <c r="ER993" s="16"/>
      <c r="ES993" s="16"/>
      <c r="ET993" s="16"/>
      <c r="EU993" s="16"/>
    </row>
    <row r="994" customFormat="false" ht="12.75" hidden="false" customHeight="false" outlineLevel="0" collapsed="false">
      <c r="A994" s="9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/>
      <c r="CF994" s="16"/>
      <c r="CG994" s="16"/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CU994" s="16"/>
      <c r="CV994" s="16"/>
      <c r="CW994" s="16"/>
      <c r="CX994" s="16"/>
      <c r="CY994" s="16"/>
      <c r="CZ994" s="16"/>
      <c r="DA994" s="16"/>
      <c r="DB994" s="16"/>
      <c r="DC994" s="16"/>
      <c r="DD994" s="16"/>
      <c r="DE994" s="16"/>
      <c r="DF994" s="16"/>
      <c r="DG994" s="16"/>
      <c r="DH994" s="16"/>
      <c r="DI994" s="16"/>
      <c r="DJ994" s="16"/>
      <c r="DK994" s="16"/>
      <c r="DL994" s="16"/>
      <c r="DM994" s="16"/>
      <c r="DN994" s="16"/>
      <c r="DO994" s="16"/>
      <c r="DP994" s="16"/>
      <c r="DQ994" s="16"/>
      <c r="DR994" s="16"/>
      <c r="DS994" s="16"/>
      <c r="DT994" s="16"/>
      <c r="DU994" s="16"/>
      <c r="DV994" s="16"/>
      <c r="DW994" s="16"/>
      <c r="DX994" s="16"/>
      <c r="DY994" s="16"/>
      <c r="DZ994" s="16"/>
      <c r="EA994" s="16"/>
      <c r="EB994" s="16"/>
      <c r="EC994" s="16"/>
      <c r="ED994" s="16"/>
      <c r="EE994" s="16"/>
      <c r="EF994" s="16"/>
      <c r="EG994" s="16"/>
      <c r="EH994" s="16"/>
      <c r="EI994" s="16"/>
      <c r="EJ994" s="16"/>
      <c r="EK994" s="16"/>
      <c r="EL994" s="16"/>
      <c r="EM994" s="16"/>
      <c r="EN994" s="16"/>
      <c r="EO994" s="16"/>
      <c r="EP994" s="16"/>
      <c r="EQ994" s="16"/>
      <c r="ER994" s="16"/>
      <c r="ES994" s="16"/>
      <c r="ET994" s="16"/>
      <c r="EU994" s="16"/>
    </row>
    <row r="995" customFormat="false" ht="12.75" hidden="false" customHeight="false" outlineLevel="0" collapsed="false">
      <c r="A995" s="9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/>
      <c r="CF995" s="16"/>
      <c r="CG995" s="16"/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CU995" s="16"/>
      <c r="CV995" s="16"/>
      <c r="CW995" s="16"/>
      <c r="CX995" s="16"/>
      <c r="CY995" s="16"/>
      <c r="CZ995" s="16"/>
      <c r="DA995" s="16"/>
      <c r="DB995" s="16"/>
      <c r="DC995" s="16"/>
      <c r="DD995" s="16"/>
      <c r="DE995" s="16"/>
      <c r="DF995" s="16"/>
      <c r="DG995" s="16"/>
      <c r="DH995" s="16"/>
      <c r="DI995" s="16"/>
      <c r="DJ995" s="16"/>
      <c r="DK995" s="16"/>
      <c r="DL995" s="16"/>
      <c r="DM995" s="16"/>
      <c r="DN995" s="16"/>
      <c r="DO995" s="16"/>
      <c r="DP995" s="16"/>
      <c r="DQ995" s="16"/>
      <c r="DR995" s="16"/>
      <c r="DS995" s="16"/>
      <c r="DT995" s="16"/>
      <c r="DU995" s="16"/>
      <c r="DV995" s="16"/>
      <c r="DW995" s="16"/>
      <c r="DX995" s="16"/>
      <c r="DY995" s="16"/>
      <c r="DZ995" s="16"/>
      <c r="EA995" s="16"/>
      <c r="EB995" s="16"/>
      <c r="EC995" s="16"/>
      <c r="ED995" s="16"/>
      <c r="EE995" s="16"/>
      <c r="EF995" s="16"/>
      <c r="EG995" s="16"/>
      <c r="EH995" s="16"/>
      <c r="EI995" s="16"/>
      <c r="EJ995" s="16"/>
      <c r="EK995" s="16"/>
      <c r="EL995" s="16"/>
      <c r="EM995" s="16"/>
      <c r="EN995" s="16"/>
      <c r="EO995" s="16"/>
      <c r="EP995" s="16"/>
      <c r="EQ995" s="16"/>
      <c r="ER995" s="16"/>
      <c r="ES995" s="16"/>
      <c r="ET995" s="16"/>
      <c r="EU995" s="16"/>
    </row>
    <row r="996" customFormat="false" ht="12.75" hidden="false" customHeight="false" outlineLevel="0" collapsed="false">
      <c r="A996" s="9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/>
      <c r="CF996" s="16"/>
      <c r="CG996" s="16"/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CU996" s="16"/>
      <c r="CV996" s="16"/>
      <c r="CW996" s="16"/>
      <c r="CX996" s="16"/>
      <c r="CY996" s="16"/>
      <c r="CZ996" s="16"/>
      <c r="DA996" s="16"/>
      <c r="DB996" s="16"/>
      <c r="DC996" s="16"/>
      <c r="DD996" s="16"/>
      <c r="DE996" s="16"/>
      <c r="DF996" s="16"/>
      <c r="DG996" s="16"/>
      <c r="DH996" s="16"/>
      <c r="DI996" s="16"/>
      <c r="DJ996" s="16"/>
      <c r="DK996" s="16"/>
      <c r="DL996" s="16"/>
      <c r="DM996" s="16"/>
      <c r="DN996" s="16"/>
      <c r="DO996" s="16"/>
      <c r="DP996" s="16"/>
      <c r="DQ996" s="16"/>
      <c r="DR996" s="16"/>
      <c r="DS996" s="16"/>
      <c r="DT996" s="16"/>
      <c r="DU996" s="16"/>
      <c r="DV996" s="16"/>
      <c r="DW996" s="16"/>
      <c r="DX996" s="16"/>
      <c r="DY996" s="16"/>
      <c r="DZ996" s="16"/>
      <c r="EA996" s="16"/>
      <c r="EB996" s="16"/>
      <c r="EC996" s="16"/>
      <c r="ED996" s="16"/>
      <c r="EE996" s="16"/>
      <c r="EF996" s="16"/>
      <c r="EG996" s="16"/>
      <c r="EH996" s="16"/>
      <c r="EI996" s="16"/>
      <c r="EJ996" s="16"/>
      <c r="EK996" s="16"/>
      <c r="EL996" s="16"/>
      <c r="EM996" s="16"/>
      <c r="EN996" s="16"/>
      <c r="EO996" s="16"/>
      <c r="EP996" s="16"/>
      <c r="EQ996" s="16"/>
      <c r="ER996" s="16"/>
      <c r="ES996" s="16"/>
      <c r="ET996" s="16"/>
      <c r="EU996" s="16"/>
    </row>
    <row r="997" customFormat="false" ht="12.75" hidden="false" customHeight="false" outlineLevel="0" collapsed="false">
      <c r="A997" s="9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/>
      <c r="CF997" s="16"/>
      <c r="CG997" s="16"/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CU997" s="16"/>
      <c r="CV997" s="16"/>
      <c r="CW997" s="16"/>
      <c r="CX997" s="16"/>
      <c r="CY997" s="16"/>
      <c r="CZ997" s="16"/>
      <c r="DA997" s="16"/>
      <c r="DB997" s="16"/>
      <c r="DC997" s="16"/>
      <c r="DD997" s="16"/>
      <c r="DE997" s="16"/>
      <c r="DF997" s="16"/>
      <c r="DG997" s="16"/>
      <c r="DH997" s="16"/>
      <c r="DI997" s="16"/>
      <c r="DJ997" s="16"/>
      <c r="DK997" s="16"/>
      <c r="DL997" s="16"/>
      <c r="DM997" s="16"/>
      <c r="DN997" s="16"/>
      <c r="DO997" s="16"/>
      <c r="DP997" s="16"/>
      <c r="DQ997" s="16"/>
      <c r="DR997" s="16"/>
      <c r="DS997" s="16"/>
      <c r="DT997" s="16"/>
      <c r="DU997" s="16"/>
      <c r="DV997" s="16"/>
      <c r="DW997" s="16"/>
      <c r="DX997" s="16"/>
      <c r="DY997" s="16"/>
      <c r="DZ997" s="16"/>
      <c r="EA997" s="16"/>
      <c r="EB997" s="16"/>
      <c r="EC997" s="16"/>
      <c r="ED997" s="16"/>
      <c r="EE997" s="16"/>
      <c r="EF997" s="16"/>
      <c r="EG997" s="16"/>
      <c r="EH997" s="16"/>
      <c r="EI997" s="16"/>
      <c r="EJ997" s="16"/>
      <c r="EK997" s="16"/>
      <c r="EL997" s="16"/>
      <c r="EM997" s="16"/>
      <c r="EN997" s="16"/>
      <c r="EO997" s="16"/>
      <c r="EP997" s="16"/>
      <c r="EQ997" s="16"/>
      <c r="ER997" s="16"/>
      <c r="ES997" s="16"/>
      <c r="ET997" s="16"/>
      <c r="EU997" s="16"/>
    </row>
    <row r="998" customFormat="false" ht="12.75" hidden="false" customHeight="false" outlineLevel="0" collapsed="false">
      <c r="A998" s="9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/>
      <c r="CF998" s="16"/>
      <c r="CG998" s="16"/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CU998" s="16"/>
      <c r="CV998" s="16"/>
      <c r="CW998" s="16"/>
      <c r="CX998" s="16"/>
      <c r="CY998" s="16"/>
      <c r="CZ998" s="16"/>
      <c r="DA998" s="16"/>
      <c r="DB998" s="16"/>
      <c r="DC998" s="16"/>
      <c r="DD998" s="16"/>
      <c r="DE998" s="16"/>
      <c r="DF998" s="16"/>
      <c r="DG998" s="16"/>
      <c r="DH998" s="16"/>
      <c r="DI998" s="16"/>
      <c r="DJ998" s="16"/>
      <c r="DK998" s="16"/>
      <c r="DL998" s="16"/>
      <c r="DM998" s="16"/>
      <c r="DN998" s="16"/>
      <c r="DO998" s="16"/>
      <c r="DP998" s="16"/>
      <c r="DQ998" s="16"/>
      <c r="DR998" s="16"/>
      <c r="DS998" s="16"/>
      <c r="DT998" s="16"/>
      <c r="DU998" s="16"/>
      <c r="DV998" s="16"/>
      <c r="DW998" s="16"/>
      <c r="DX998" s="16"/>
      <c r="DY998" s="16"/>
      <c r="DZ998" s="16"/>
      <c r="EA998" s="16"/>
      <c r="EB998" s="16"/>
      <c r="EC998" s="16"/>
      <c r="ED998" s="16"/>
      <c r="EE998" s="16"/>
      <c r="EF998" s="16"/>
      <c r="EG998" s="16"/>
      <c r="EH998" s="16"/>
      <c r="EI998" s="16"/>
      <c r="EJ998" s="16"/>
      <c r="EK998" s="16"/>
      <c r="EL998" s="16"/>
      <c r="EM998" s="16"/>
      <c r="EN998" s="16"/>
      <c r="EO998" s="16"/>
      <c r="EP998" s="16"/>
      <c r="EQ998" s="16"/>
      <c r="ER998" s="16"/>
      <c r="ES998" s="16"/>
      <c r="ET998" s="16"/>
      <c r="EU998" s="16"/>
    </row>
    <row r="999" customFormat="false" ht="12.75" hidden="false" customHeight="false" outlineLevel="0" collapsed="false">
      <c r="A999" s="9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/>
      <c r="CF999" s="16"/>
      <c r="CG999" s="16"/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CU999" s="16"/>
      <c r="CV999" s="16"/>
      <c r="CW999" s="16"/>
      <c r="CX999" s="16"/>
      <c r="CY999" s="16"/>
      <c r="CZ999" s="16"/>
      <c r="DA999" s="16"/>
      <c r="DB999" s="16"/>
      <c r="DC999" s="16"/>
      <c r="DD999" s="16"/>
      <c r="DE999" s="16"/>
      <c r="DF999" s="16"/>
      <c r="DG999" s="16"/>
      <c r="DH999" s="16"/>
      <c r="DI999" s="16"/>
      <c r="DJ999" s="16"/>
      <c r="DK999" s="16"/>
      <c r="DL999" s="16"/>
      <c r="DM999" s="16"/>
      <c r="DN999" s="16"/>
      <c r="DO999" s="16"/>
      <c r="DP999" s="16"/>
      <c r="DQ999" s="16"/>
      <c r="DR999" s="16"/>
      <c r="DS999" s="16"/>
      <c r="DT999" s="16"/>
      <c r="DU999" s="16"/>
      <c r="DV999" s="16"/>
      <c r="DW999" s="16"/>
      <c r="DX999" s="16"/>
      <c r="DY999" s="16"/>
      <c r="DZ999" s="16"/>
      <c r="EA999" s="16"/>
      <c r="EB999" s="16"/>
      <c r="EC999" s="16"/>
      <c r="ED999" s="16"/>
      <c r="EE999" s="16"/>
      <c r="EF999" s="16"/>
      <c r="EG999" s="16"/>
      <c r="EH999" s="16"/>
      <c r="EI999" s="16"/>
      <c r="EJ999" s="16"/>
      <c r="EK999" s="16"/>
      <c r="EL999" s="16"/>
      <c r="EM999" s="16"/>
      <c r="EN999" s="16"/>
      <c r="EO999" s="16"/>
      <c r="EP999" s="16"/>
      <c r="EQ999" s="16"/>
      <c r="ER999" s="16"/>
      <c r="ES999" s="16"/>
      <c r="ET999" s="16"/>
      <c r="EU999" s="16"/>
    </row>
    <row r="1000" customFormat="false" ht="12.75" hidden="false" customHeight="false" outlineLevel="0" collapsed="false">
      <c r="A1000" s="9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/>
      <c r="CF1000" s="16"/>
      <c r="CG1000" s="16"/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CU1000" s="16"/>
      <c r="CV1000" s="16"/>
      <c r="CW1000" s="16"/>
      <c r="CX1000" s="16"/>
      <c r="CY1000" s="16"/>
      <c r="CZ1000" s="16"/>
      <c r="DA1000" s="16"/>
      <c r="DB1000" s="16"/>
      <c r="DC1000" s="16"/>
      <c r="DD1000" s="16"/>
      <c r="DE1000" s="16"/>
      <c r="DF1000" s="16"/>
      <c r="DG1000" s="16"/>
      <c r="DH1000" s="16"/>
      <c r="DI1000" s="16"/>
      <c r="DJ1000" s="16"/>
      <c r="DK1000" s="16"/>
      <c r="DL1000" s="16"/>
      <c r="DM1000" s="16"/>
      <c r="DN1000" s="16"/>
      <c r="DO1000" s="16"/>
      <c r="DP1000" s="16"/>
      <c r="DQ1000" s="16"/>
      <c r="DR1000" s="16"/>
      <c r="DS1000" s="16"/>
      <c r="DT1000" s="16"/>
      <c r="DU1000" s="16"/>
      <c r="DV1000" s="16"/>
      <c r="DW1000" s="16"/>
      <c r="DX1000" s="16"/>
      <c r="DY1000" s="16"/>
      <c r="DZ1000" s="16"/>
      <c r="EA1000" s="16"/>
      <c r="EB1000" s="16"/>
      <c r="EC1000" s="16"/>
      <c r="ED1000" s="16"/>
      <c r="EE1000" s="16"/>
      <c r="EF1000" s="16"/>
      <c r="EG1000" s="16"/>
      <c r="EH1000" s="16"/>
      <c r="EI1000" s="16"/>
      <c r="EJ1000" s="16"/>
      <c r="EK1000" s="16"/>
      <c r="EL1000" s="16"/>
      <c r="EM1000" s="16"/>
      <c r="EN1000" s="16"/>
      <c r="EO1000" s="16"/>
      <c r="EP1000" s="16"/>
      <c r="EQ1000" s="16"/>
      <c r="ER1000" s="16"/>
      <c r="ES1000" s="16"/>
      <c r="ET1000" s="16"/>
      <c r="EU1000" s="16"/>
    </row>
  </sheetData>
  <conditionalFormatting sqref="A1">
    <cfRule type="expression" priority="2" aboveAverage="0" equalAverage="0" bottom="0" percent="0" rank="0" text="" dxfId="38">
      <formula>LEN(TRIM(A1))&gt;0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LibreOffice/6.2.0.3$Windows_X86_64 LibreOffice_project/98c6a8a1c6c7b144ce3cc729e34964b47ce25d62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2019-06-03T19:49:52Z</dcterms:created>
  <dc:creator>ges_student</dc:creator>
  <dc:description/>
  <dc:language>en-US</dc:language>
  <cp:lastModifiedBy/>
  <dcterms:modified xsi:type="dcterms:W3CDTF">2020-02-17T08:22:55Z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