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My Drive\KAIST_MFE\sem1.1\BAF504투자분석\excel\"/>
    </mc:Choice>
  </mc:AlternateContent>
  <xr:revisionPtr revIDLastSave="0" documentId="13_ncr:1_{16586902-07B8-4C45-8BB0-446EAE93B50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nnualization" sheetId="8" r:id="rId1"/>
    <sheet name="Frontier Portfolio" sheetId="4" r:id="rId2"/>
    <sheet name="Tangent Porfolio" sheetId="3" r:id="rId3"/>
    <sheet name="Three stocks" sheetId="7" r:id="rId4"/>
  </sheets>
  <definedNames>
    <definedName name="solver_adj" localSheetId="1" hidden="1">'Frontier Portfolio'!$A$32:$B$32</definedName>
    <definedName name="solver_adj" localSheetId="2" hidden="1">'Tangent Porfolio'!$A$32:$B$32</definedName>
    <definedName name="solver_adj" localSheetId="3" hidden="1">'Three stocks'!$A$90:$C$90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1" hidden="1">'Frontier Portfolio'!$C$32</definedName>
    <definedName name="solver_lhs1" localSheetId="2" hidden="1">'Tangent Porfolio'!$C$32</definedName>
    <definedName name="solver_lhs1" localSheetId="3" hidden="1">'Three stocks'!$D$90</definedName>
    <definedName name="solver_lhs2" localSheetId="1" hidden="1">'Frontier Portfolio'!#REF!</definedName>
    <definedName name="solver_lhs2" localSheetId="2" hidden="1">'Tangent Porfolio'!#REF!</definedName>
    <definedName name="solver_lhs2" localSheetId="3" hidden="1">'Three stocks'!#REF!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1</definedName>
    <definedName name="solver_num" localSheetId="2" hidden="1">1</definedName>
    <definedName name="solver_num" localSheetId="3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'Frontier Portfolio'!$H$32</definedName>
    <definedName name="solver_opt" localSheetId="2" hidden="1">'Tangent Porfolio'!$H$32</definedName>
    <definedName name="solver_opt" localSheetId="3" hidden="1">'Three stocks'!$H$90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1" hidden="1">2</definedName>
    <definedName name="solver_rel1" localSheetId="2" hidden="1">2</definedName>
    <definedName name="solver_rel1" localSheetId="3" hidden="1">2</definedName>
    <definedName name="solver_rel2" localSheetId="1" hidden="1">2</definedName>
    <definedName name="solver_rel2" localSheetId="2" hidden="1">2</definedName>
    <definedName name="solver_rel2" localSheetId="3" hidden="1">2</definedName>
    <definedName name="solver_rhs1" localSheetId="1" hidden="1">1</definedName>
    <definedName name="solver_rhs1" localSheetId="2" hidden="1">1</definedName>
    <definedName name="solver_rhs1" localSheetId="3" hidden="1">1</definedName>
    <definedName name="solver_rhs2" localSheetId="1" hidden="1">1</definedName>
    <definedName name="solver_rhs2" localSheetId="2" hidden="1">1</definedName>
    <definedName name="solver_rhs2" localSheetId="3" hidden="1">1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7" i="8" l="1"/>
  <c r="H66" i="8"/>
  <c r="J61" i="8"/>
  <c r="L61" i="8" s="1"/>
  <c r="I61" i="8"/>
  <c r="K61" i="8" s="1"/>
  <c r="L60" i="8"/>
  <c r="J60" i="8"/>
  <c r="I60" i="8"/>
  <c r="K60" i="8" s="1"/>
  <c r="J59" i="8"/>
  <c r="L59" i="8" s="1"/>
  <c r="I59" i="8"/>
  <c r="K59" i="8" s="1"/>
  <c r="L58" i="8"/>
  <c r="K58" i="8"/>
  <c r="J58" i="8"/>
  <c r="I58" i="8"/>
  <c r="J57" i="8"/>
  <c r="L57" i="8" s="1"/>
  <c r="I57" i="8"/>
  <c r="K57" i="8" s="1"/>
  <c r="L56" i="8"/>
  <c r="J56" i="8"/>
  <c r="I56" i="8"/>
  <c r="K56" i="8" s="1"/>
  <c r="J55" i="8"/>
  <c r="L55" i="8" s="1"/>
  <c r="I55" i="8"/>
  <c r="K55" i="8" s="1"/>
  <c r="J54" i="8"/>
  <c r="L54" i="8" s="1"/>
  <c r="I54" i="8"/>
  <c r="K54" i="8" s="1"/>
  <c r="J53" i="8"/>
  <c r="L53" i="8" s="1"/>
  <c r="I53" i="8"/>
  <c r="K53" i="8" s="1"/>
  <c r="L52" i="8"/>
  <c r="J52" i="8"/>
  <c r="I52" i="8"/>
  <c r="K52" i="8" s="1"/>
  <c r="J51" i="8"/>
  <c r="L51" i="8" s="1"/>
  <c r="I51" i="8"/>
  <c r="K51" i="8" s="1"/>
  <c r="J50" i="8"/>
  <c r="L50" i="8" s="1"/>
  <c r="I50" i="8"/>
  <c r="K50" i="8" s="1"/>
  <c r="J49" i="8"/>
  <c r="L49" i="8" s="1"/>
  <c r="I49" i="8"/>
  <c r="K49" i="8" s="1"/>
  <c r="L48" i="8"/>
  <c r="J48" i="8"/>
  <c r="I48" i="8"/>
  <c r="K48" i="8" s="1"/>
  <c r="J47" i="8"/>
  <c r="L47" i="8" s="1"/>
  <c r="I47" i="8"/>
  <c r="K47" i="8" s="1"/>
  <c r="J46" i="8"/>
  <c r="L46" i="8" s="1"/>
  <c r="I46" i="8"/>
  <c r="K46" i="8" s="1"/>
  <c r="J45" i="8"/>
  <c r="L45" i="8" s="1"/>
  <c r="I45" i="8"/>
  <c r="K45" i="8" s="1"/>
  <c r="L44" i="8"/>
  <c r="J44" i="8"/>
  <c r="I44" i="8"/>
  <c r="K44" i="8" s="1"/>
  <c r="J43" i="8"/>
  <c r="L43" i="8" s="1"/>
  <c r="I43" i="8"/>
  <c r="K43" i="8" s="1"/>
  <c r="J42" i="8"/>
  <c r="L42" i="8" s="1"/>
  <c r="I42" i="8"/>
  <c r="K42" i="8" s="1"/>
  <c r="J41" i="8"/>
  <c r="L41" i="8" s="1"/>
  <c r="I41" i="8"/>
  <c r="K41" i="8" s="1"/>
  <c r="L40" i="8"/>
  <c r="J40" i="8"/>
  <c r="I40" i="8"/>
  <c r="K40" i="8" s="1"/>
  <c r="J39" i="8"/>
  <c r="L39" i="8" s="1"/>
  <c r="I39" i="8"/>
  <c r="K39" i="8" s="1"/>
  <c r="J38" i="8"/>
  <c r="L38" i="8" s="1"/>
  <c r="I38" i="8"/>
  <c r="K38" i="8" s="1"/>
  <c r="J37" i="8"/>
  <c r="L37" i="8" s="1"/>
  <c r="I37" i="8"/>
  <c r="K37" i="8" s="1"/>
  <c r="L36" i="8"/>
  <c r="J36" i="8"/>
  <c r="I36" i="8"/>
  <c r="K36" i="8" s="1"/>
  <c r="J35" i="8"/>
  <c r="L35" i="8" s="1"/>
  <c r="I35" i="8"/>
  <c r="K35" i="8" s="1"/>
  <c r="J34" i="8"/>
  <c r="L34" i="8" s="1"/>
  <c r="I34" i="8"/>
  <c r="K34" i="8" s="1"/>
  <c r="J33" i="8"/>
  <c r="L33" i="8" s="1"/>
  <c r="I33" i="8"/>
  <c r="K33" i="8" s="1"/>
  <c r="L32" i="8"/>
  <c r="J32" i="8"/>
  <c r="I32" i="8"/>
  <c r="K32" i="8" s="1"/>
  <c r="J31" i="8"/>
  <c r="L31" i="8" s="1"/>
  <c r="I31" i="8"/>
  <c r="K31" i="8" s="1"/>
  <c r="J30" i="8"/>
  <c r="L30" i="8" s="1"/>
  <c r="I30" i="8"/>
  <c r="K30" i="8" s="1"/>
  <c r="J29" i="8"/>
  <c r="L29" i="8" s="1"/>
  <c r="I29" i="8"/>
  <c r="K29" i="8" s="1"/>
  <c r="L28" i="8"/>
  <c r="J28" i="8"/>
  <c r="I28" i="8"/>
  <c r="K28" i="8" s="1"/>
  <c r="J27" i="8"/>
  <c r="L27" i="8" s="1"/>
  <c r="I27" i="8"/>
  <c r="K27" i="8" s="1"/>
  <c r="J26" i="8"/>
  <c r="L26" i="8" s="1"/>
  <c r="I26" i="8"/>
  <c r="K26" i="8" s="1"/>
  <c r="J25" i="8"/>
  <c r="L25" i="8" s="1"/>
  <c r="I25" i="8"/>
  <c r="K25" i="8" s="1"/>
  <c r="L24" i="8"/>
  <c r="J24" i="8"/>
  <c r="I24" i="8"/>
  <c r="K24" i="8" s="1"/>
  <c r="J23" i="8"/>
  <c r="L23" i="8" s="1"/>
  <c r="I23" i="8"/>
  <c r="K23" i="8" s="1"/>
  <c r="J22" i="8"/>
  <c r="L22" i="8" s="1"/>
  <c r="I22" i="8"/>
  <c r="K22" i="8" s="1"/>
  <c r="J21" i="8"/>
  <c r="L21" i="8" s="1"/>
  <c r="I21" i="8"/>
  <c r="K21" i="8" s="1"/>
  <c r="L20" i="8"/>
  <c r="J20" i="8"/>
  <c r="I20" i="8"/>
  <c r="K20" i="8" s="1"/>
  <c r="J19" i="8"/>
  <c r="L19" i="8" s="1"/>
  <c r="I19" i="8"/>
  <c r="K19" i="8" s="1"/>
  <c r="J18" i="8"/>
  <c r="L18" i="8" s="1"/>
  <c r="I18" i="8"/>
  <c r="K18" i="8" s="1"/>
  <c r="J17" i="8"/>
  <c r="L17" i="8" s="1"/>
  <c r="I17" i="8"/>
  <c r="K17" i="8" s="1"/>
  <c r="L16" i="8"/>
  <c r="J16" i="8"/>
  <c r="I16" i="8"/>
  <c r="K16" i="8" s="1"/>
  <c r="J15" i="8"/>
  <c r="L15" i="8" s="1"/>
  <c r="I15" i="8"/>
  <c r="K15" i="8" s="1"/>
  <c r="J14" i="8"/>
  <c r="L14" i="8" s="1"/>
  <c r="I14" i="8"/>
  <c r="K14" i="8" s="1"/>
  <c r="J13" i="8"/>
  <c r="L13" i="8" s="1"/>
  <c r="I13" i="8"/>
  <c r="K13" i="8" s="1"/>
  <c r="L12" i="8"/>
  <c r="J12" i="8"/>
  <c r="I12" i="8"/>
  <c r="K12" i="8" s="1"/>
  <c r="J11" i="8"/>
  <c r="L11" i="8" s="1"/>
  <c r="I11" i="8"/>
  <c r="K11" i="8" s="1"/>
  <c r="J10" i="8"/>
  <c r="L10" i="8" s="1"/>
  <c r="I10" i="8"/>
  <c r="K10" i="8" s="1"/>
  <c r="J9" i="8"/>
  <c r="L9" i="8" s="1"/>
  <c r="I9" i="8"/>
  <c r="K9" i="8" s="1"/>
  <c r="L8" i="8"/>
  <c r="J8" i="8"/>
  <c r="I8" i="8"/>
  <c r="K8" i="8" s="1"/>
  <c r="J7" i="8"/>
  <c r="L7" i="8" s="1"/>
  <c r="I7" i="8"/>
  <c r="K7" i="8" s="1"/>
  <c r="J6" i="8"/>
  <c r="L6" i="8" s="1"/>
  <c r="I6" i="8"/>
  <c r="K6" i="8" s="1"/>
  <c r="J5" i="8"/>
  <c r="L5" i="8" s="1"/>
  <c r="I5" i="8"/>
  <c r="K5" i="8" s="1"/>
  <c r="L4" i="8"/>
  <c r="J4" i="8"/>
  <c r="I4" i="8"/>
  <c r="K4" i="8" s="1"/>
  <c r="J3" i="8"/>
  <c r="L3" i="8" s="1"/>
  <c r="I3" i="8"/>
  <c r="L64" i="8" l="1"/>
  <c r="I65" i="8"/>
  <c r="I67" i="8" s="1"/>
  <c r="K3" i="8"/>
  <c r="K64" i="8" s="1"/>
  <c r="J65" i="8"/>
  <c r="J67" i="8" s="1"/>
  <c r="K66" i="8"/>
  <c r="L66" i="8"/>
  <c r="L65" i="8"/>
  <c r="L67" i="8" s="1"/>
  <c r="I64" i="8"/>
  <c r="I66" i="8" s="1"/>
  <c r="J64" i="8"/>
  <c r="J66" i="8" s="1"/>
  <c r="D86" i="7"/>
  <c r="D87" i="7"/>
  <c r="E90" i="7"/>
  <c r="I90" i="7" s="1"/>
  <c r="D90" i="7"/>
  <c r="E87" i="7"/>
  <c r="I87" i="7" s="1"/>
  <c r="C87" i="7"/>
  <c r="C86" i="7"/>
  <c r="E86" i="7" s="1"/>
  <c r="E85" i="7"/>
  <c r="I85" i="7" s="1"/>
  <c r="C85" i="7"/>
  <c r="D85" i="7" s="1"/>
  <c r="C84" i="7"/>
  <c r="E84" i="7" s="1"/>
  <c r="C83" i="7"/>
  <c r="D83" i="7" s="1"/>
  <c r="C82" i="7"/>
  <c r="D82" i="7" s="1"/>
  <c r="C81" i="7"/>
  <c r="D81" i="7" s="1"/>
  <c r="C80" i="7"/>
  <c r="D80" i="7" s="1"/>
  <c r="C79" i="7"/>
  <c r="D79" i="7" s="1"/>
  <c r="C78" i="7"/>
  <c r="E78" i="7" s="1"/>
  <c r="C77" i="7"/>
  <c r="E77" i="7" s="1"/>
  <c r="I77" i="7" s="1"/>
  <c r="C76" i="7"/>
  <c r="E76" i="7" s="1"/>
  <c r="C75" i="7"/>
  <c r="D75" i="7" s="1"/>
  <c r="C74" i="7"/>
  <c r="D74" i="7" s="1"/>
  <c r="C73" i="7"/>
  <c r="E73" i="7" s="1"/>
  <c r="C72" i="7"/>
  <c r="D72" i="7" s="1"/>
  <c r="C71" i="7"/>
  <c r="E71" i="7" s="1"/>
  <c r="I71" i="7" s="1"/>
  <c r="C70" i="7"/>
  <c r="E70" i="7" s="1"/>
  <c r="C69" i="7"/>
  <c r="D69" i="7" s="1"/>
  <c r="C68" i="7"/>
  <c r="E68" i="7" s="1"/>
  <c r="C67" i="7"/>
  <c r="E67" i="7" s="1"/>
  <c r="I67" i="7" s="1"/>
  <c r="C66" i="7"/>
  <c r="D66" i="7" s="1"/>
  <c r="C65" i="7"/>
  <c r="E65" i="7" s="1"/>
  <c r="C64" i="7"/>
  <c r="D64" i="7" s="1"/>
  <c r="C63" i="7"/>
  <c r="D63" i="7" s="1"/>
  <c r="C62" i="7"/>
  <c r="E62" i="7" s="1"/>
  <c r="C61" i="7"/>
  <c r="E61" i="7" s="1"/>
  <c r="I61" i="7" s="1"/>
  <c r="C60" i="7"/>
  <c r="E60" i="7" s="1"/>
  <c r="C59" i="7"/>
  <c r="D59" i="7" s="1"/>
  <c r="C58" i="7"/>
  <c r="D58" i="7" s="1"/>
  <c r="C57" i="7"/>
  <c r="E57" i="7" s="1"/>
  <c r="C56" i="7"/>
  <c r="D56" i="7" s="1"/>
  <c r="E55" i="7"/>
  <c r="I55" i="7" s="1"/>
  <c r="C55" i="7"/>
  <c r="D55" i="7" s="1"/>
  <c r="C54" i="7"/>
  <c r="E54" i="7" s="1"/>
  <c r="E53" i="7"/>
  <c r="I53" i="7" s="1"/>
  <c r="C53" i="7"/>
  <c r="D53" i="7" s="1"/>
  <c r="C52" i="7"/>
  <c r="E52" i="7" s="1"/>
  <c r="C51" i="7"/>
  <c r="D51" i="7" s="1"/>
  <c r="C50" i="7"/>
  <c r="D50" i="7" s="1"/>
  <c r="C49" i="7"/>
  <c r="E49" i="7" s="1"/>
  <c r="E48" i="7"/>
  <c r="I48" i="7" s="1"/>
  <c r="C48" i="7"/>
  <c r="D48" i="7" s="1"/>
  <c r="C47" i="7"/>
  <c r="D47" i="7" s="1"/>
  <c r="C46" i="7"/>
  <c r="E46" i="7" s="1"/>
  <c r="C45" i="7"/>
  <c r="D45" i="7" s="1"/>
  <c r="C44" i="7"/>
  <c r="E44" i="7" s="1"/>
  <c r="C43" i="7"/>
  <c r="D43" i="7" s="1"/>
  <c r="C42" i="7"/>
  <c r="D42" i="7" s="1"/>
  <c r="C41" i="7"/>
  <c r="E41" i="7" s="1"/>
  <c r="C40" i="7"/>
  <c r="D40" i="7" s="1"/>
  <c r="C39" i="7"/>
  <c r="D39" i="7" s="1"/>
  <c r="C38" i="7"/>
  <c r="E38" i="7" s="1"/>
  <c r="C37" i="7"/>
  <c r="E37" i="7" s="1"/>
  <c r="I37" i="7" s="1"/>
  <c r="C36" i="7"/>
  <c r="E36" i="7" s="1"/>
  <c r="C35" i="7"/>
  <c r="D35" i="7" s="1"/>
  <c r="C34" i="7"/>
  <c r="D34" i="7" s="1"/>
  <c r="C33" i="7"/>
  <c r="E33" i="7" s="1"/>
  <c r="C32" i="7"/>
  <c r="D32" i="7" s="1"/>
  <c r="C31" i="7"/>
  <c r="E31" i="7" s="1"/>
  <c r="I31" i="7" s="1"/>
  <c r="C30" i="7"/>
  <c r="E30" i="7" s="1"/>
  <c r="E29" i="7"/>
  <c r="I29" i="7" s="1"/>
  <c r="C29" i="7"/>
  <c r="D29" i="7" s="1"/>
  <c r="C28" i="7"/>
  <c r="E28" i="7" s="1"/>
  <c r="C27" i="7"/>
  <c r="D27" i="7" s="1"/>
  <c r="C26" i="7"/>
  <c r="D26" i="7" s="1"/>
  <c r="C25" i="7"/>
  <c r="E25" i="7" s="1"/>
  <c r="C24" i="7"/>
  <c r="D24" i="7" s="1"/>
  <c r="E23" i="7"/>
  <c r="C23" i="7"/>
  <c r="D23" i="7" s="1"/>
  <c r="C19" i="7"/>
  <c r="B19" i="7"/>
  <c r="B18" i="7"/>
  <c r="D18" i="7"/>
  <c r="D17" i="7"/>
  <c r="C17" i="7"/>
  <c r="D19" i="7"/>
  <c r="D8" i="7"/>
  <c r="E35" i="7" l="1"/>
  <c r="I35" i="7" s="1"/>
  <c r="E47" i="7"/>
  <c r="I47" i="7" s="1"/>
  <c r="E59" i="7"/>
  <c r="I59" i="7" s="1"/>
  <c r="E39" i="7"/>
  <c r="I39" i="7" s="1"/>
  <c r="E63" i="7"/>
  <c r="I63" i="7" s="1"/>
  <c r="E24" i="7"/>
  <c r="I24" i="7" s="1"/>
  <c r="E64" i="7"/>
  <c r="I64" i="7" s="1"/>
  <c r="K65" i="8"/>
  <c r="K67" i="8" s="1"/>
  <c r="E43" i="7"/>
  <c r="I43" i="7" s="1"/>
  <c r="E45" i="7"/>
  <c r="I45" i="7" s="1"/>
  <c r="L68" i="8"/>
  <c r="L69" i="8"/>
  <c r="K68" i="8"/>
  <c r="K69" i="8"/>
  <c r="E69" i="7"/>
  <c r="I69" i="7" s="1"/>
  <c r="E79" i="7"/>
  <c r="I79" i="7" s="1"/>
  <c r="D71" i="7"/>
  <c r="D31" i="7"/>
  <c r="D78" i="7"/>
  <c r="D70" i="7"/>
  <c r="D62" i="7"/>
  <c r="D54" i="7"/>
  <c r="D46" i="7"/>
  <c r="D38" i="7"/>
  <c r="D30" i="7"/>
  <c r="E40" i="7"/>
  <c r="I40" i="7" s="1"/>
  <c r="E75" i="7"/>
  <c r="I75" i="7" s="1"/>
  <c r="E80" i="7"/>
  <c r="I80" i="7" s="1"/>
  <c r="D77" i="7"/>
  <c r="D61" i="7"/>
  <c r="D37" i="7"/>
  <c r="E51" i="7"/>
  <c r="I51" i="7" s="1"/>
  <c r="E56" i="7"/>
  <c r="I56" i="7" s="1"/>
  <c r="D84" i="7"/>
  <c r="D76" i="7"/>
  <c r="D68" i="7"/>
  <c r="D60" i="7"/>
  <c r="D52" i="7"/>
  <c r="D44" i="7"/>
  <c r="D36" i="7"/>
  <c r="D28" i="7"/>
  <c r="E27" i="7"/>
  <c r="I27" i="7" s="1"/>
  <c r="D67" i="7"/>
  <c r="E32" i="7"/>
  <c r="E72" i="7"/>
  <c r="I72" i="7" s="1"/>
  <c r="D73" i="7"/>
  <c r="D65" i="7"/>
  <c r="D57" i="7"/>
  <c r="D49" i="7"/>
  <c r="D41" i="7"/>
  <c r="D33" i="7"/>
  <c r="D25" i="7"/>
  <c r="I46" i="7"/>
  <c r="I49" i="7"/>
  <c r="I60" i="7"/>
  <c r="I41" i="7"/>
  <c r="I52" i="7"/>
  <c r="I38" i="7"/>
  <c r="I68" i="7"/>
  <c r="I30" i="7"/>
  <c r="I54" i="7"/>
  <c r="I57" i="7"/>
  <c r="I76" i="7"/>
  <c r="I84" i="7"/>
  <c r="I62" i="7"/>
  <c r="I65" i="7"/>
  <c r="I25" i="7"/>
  <c r="I28" i="7"/>
  <c r="I70" i="7"/>
  <c r="I73" i="7"/>
  <c r="I33" i="7"/>
  <c r="I36" i="7"/>
  <c r="I44" i="7"/>
  <c r="I78" i="7"/>
  <c r="I86" i="7"/>
  <c r="E83" i="7"/>
  <c r="I32" i="7"/>
  <c r="I23" i="7"/>
  <c r="E26" i="7"/>
  <c r="E42" i="7"/>
  <c r="E50" i="7"/>
  <c r="E58" i="7"/>
  <c r="E66" i="7"/>
  <c r="E74" i="7"/>
  <c r="E82" i="7"/>
  <c r="E34" i="7"/>
  <c r="E81" i="7"/>
  <c r="I26" i="7" l="1"/>
  <c r="I74" i="7"/>
  <c r="I66" i="7"/>
  <c r="I34" i="7"/>
  <c r="I50" i="7"/>
  <c r="I83" i="7"/>
  <c r="I82" i="7"/>
  <c r="I81" i="7"/>
  <c r="I58" i="7"/>
  <c r="I42" i="7"/>
  <c r="C18" i="7" l="1"/>
  <c r="B17" i="7"/>
  <c r="D7" i="7"/>
  <c r="D6" i="7"/>
  <c r="F33" i="7" l="1" a="1"/>
  <c r="F33" i="7" s="1"/>
  <c r="G33" i="7" s="1"/>
  <c r="H33" i="7" s="1"/>
  <c r="F61" i="7" a="1"/>
  <c r="F61" i="7" s="1"/>
  <c r="G61" i="7" s="1"/>
  <c r="H61" i="7" s="1"/>
  <c r="F41" i="7" a="1"/>
  <c r="F41" i="7" s="1"/>
  <c r="G41" i="7" s="1"/>
  <c r="H41" i="7" s="1"/>
  <c r="F75" i="7" a="1"/>
  <c r="F75" i="7" s="1"/>
  <c r="G75" i="7" s="1"/>
  <c r="H75" i="7" s="1"/>
  <c r="F35" i="7" a="1"/>
  <c r="F35" i="7" s="1"/>
  <c r="G35" i="7" s="1"/>
  <c r="H35" i="7" s="1"/>
  <c r="F62" i="7" a="1"/>
  <c r="F62" i="7" s="1"/>
  <c r="G62" i="7" s="1"/>
  <c r="H62" i="7" s="1"/>
  <c r="F70" i="7" a="1"/>
  <c r="F70" i="7" s="1"/>
  <c r="G70" i="7" s="1"/>
  <c r="H70" i="7" s="1"/>
  <c r="F60" i="7" a="1"/>
  <c r="F60" i="7" s="1"/>
  <c r="G60" i="7" s="1"/>
  <c r="H60" i="7" s="1"/>
  <c r="F37" i="7" a="1"/>
  <c r="F37" i="7" s="1"/>
  <c r="G37" i="7" s="1"/>
  <c r="H37" i="7" s="1"/>
  <c r="F79" i="7" a="1"/>
  <c r="F79" i="7" s="1"/>
  <c r="G79" i="7" s="1"/>
  <c r="H79" i="7" s="1"/>
  <c r="F67" i="7" a="1"/>
  <c r="F67" i="7" s="1"/>
  <c r="G67" i="7" s="1"/>
  <c r="H67" i="7" s="1"/>
  <c r="F82" i="7" a="1"/>
  <c r="F82" i="7" s="1"/>
  <c r="G82" i="7" s="1"/>
  <c r="H82" i="7" s="1"/>
  <c r="F50" i="7" a="1"/>
  <c r="F50" i="7" s="1"/>
  <c r="G50" i="7" s="1"/>
  <c r="H50" i="7" s="1"/>
  <c r="F65" i="7" a="1"/>
  <c r="F65" i="7" s="1"/>
  <c r="G65" i="7" s="1"/>
  <c r="H65" i="7" s="1"/>
  <c r="F73" i="7" a="1"/>
  <c r="F73" i="7" s="1"/>
  <c r="G73" i="7" s="1"/>
  <c r="H73" i="7" s="1"/>
  <c r="F36" i="7" a="1"/>
  <c r="F36" i="7" s="1"/>
  <c r="G36" i="7" s="1"/>
  <c r="H36" i="7" s="1"/>
  <c r="F68" i="7" a="1"/>
  <c r="F68" i="7" s="1"/>
  <c r="G68" i="7" s="1"/>
  <c r="H68" i="7" s="1"/>
  <c r="F39" i="7" a="1"/>
  <c r="F39" i="7" s="1"/>
  <c r="G39" i="7" s="1"/>
  <c r="H39" i="7" s="1"/>
  <c r="F48" i="7" a="1"/>
  <c r="F48" i="7" s="1"/>
  <c r="G48" i="7" s="1"/>
  <c r="H48" i="7" s="1"/>
  <c r="F74" i="7" a="1"/>
  <c r="F74" i="7" s="1"/>
  <c r="G74" i="7" s="1"/>
  <c r="H74" i="7" s="1"/>
  <c r="F87" i="7" a="1"/>
  <c r="F87" i="7" s="1"/>
  <c r="G87" i="7" s="1"/>
  <c r="H87" i="7" s="1"/>
  <c r="F54" i="7" a="1"/>
  <c r="F54" i="7" s="1"/>
  <c r="G54" i="7" s="1"/>
  <c r="H54" i="7" s="1"/>
  <c r="F47" i="7" a="1"/>
  <c r="F47" i="7" s="1"/>
  <c r="G47" i="7" s="1"/>
  <c r="H47" i="7" s="1"/>
  <c r="F80" i="7" a="1"/>
  <c r="F80" i="7" s="1"/>
  <c r="G80" i="7" s="1"/>
  <c r="H80" i="7" s="1"/>
  <c r="F45" i="7" a="1"/>
  <c r="F45" i="7" s="1"/>
  <c r="G45" i="7" s="1"/>
  <c r="H45" i="7" s="1"/>
  <c r="F59" i="7" a="1"/>
  <c r="F59" i="7" s="1"/>
  <c r="G59" i="7" s="1"/>
  <c r="H59" i="7" s="1"/>
  <c r="F31" i="7" a="1"/>
  <c r="F31" i="7" s="1"/>
  <c r="G31" i="7" s="1"/>
  <c r="H31" i="7" s="1"/>
  <c r="F69" i="7" a="1"/>
  <c r="F69" i="7" s="1"/>
  <c r="G69" i="7" s="1"/>
  <c r="H69" i="7" s="1"/>
  <c r="F57" i="7" a="1"/>
  <c r="F57" i="7" s="1"/>
  <c r="G57" i="7" s="1"/>
  <c r="H57" i="7" s="1"/>
  <c r="F25" i="7" a="1"/>
  <c r="F25" i="7" s="1"/>
  <c r="G25" i="7" s="1"/>
  <c r="H25" i="7" s="1"/>
  <c r="F90" i="7" a="1"/>
  <c r="F90" i="7" s="1"/>
  <c r="G90" i="7" s="1"/>
  <c r="H90" i="7" s="1"/>
  <c r="F76" i="7" a="1"/>
  <c r="F76" i="7" s="1"/>
  <c r="G76" i="7" s="1"/>
  <c r="H76" i="7" s="1"/>
  <c r="F86" i="7" a="1"/>
  <c r="F86" i="7" s="1"/>
  <c r="G86" i="7" s="1"/>
  <c r="H86" i="7" s="1"/>
  <c r="F66" i="7" a="1"/>
  <c r="F66" i="7" s="1"/>
  <c r="G66" i="7" s="1"/>
  <c r="H66" i="7" s="1"/>
  <c r="F34" i="7" a="1"/>
  <c r="F34" i="7" s="1"/>
  <c r="G34" i="7" s="1"/>
  <c r="H34" i="7" s="1"/>
  <c r="F72" i="7" a="1"/>
  <c r="F72" i="7" s="1"/>
  <c r="G72" i="7" s="1"/>
  <c r="H72" i="7" s="1"/>
  <c r="F77" i="7" a="1"/>
  <c r="F77" i="7" s="1"/>
  <c r="G77" i="7" s="1"/>
  <c r="H77" i="7" s="1"/>
  <c r="F29" i="7" a="1"/>
  <c r="F29" i="7" s="1"/>
  <c r="G29" i="7" s="1"/>
  <c r="H29" i="7" s="1"/>
  <c r="F51" i="7" a="1"/>
  <c r="F51" i="7" s="1"/>
  <c r="G51" i="7" s="1"/>
  <c r="H51" i="7" s="1"/>
  <c r="F28" i="7" a="1"/>
  <c r="F28" i="7" s="1"/>
  <c r="G28" i="7" s="1"/>
  <c r="H28" i="7" s="1"/>
  <c r="F49" i="7" a="1"/>
  <c r="F49" i="7" s="1"/>
  <c r="G49" i="7" s="1"/>
  <c r="H49" i="7" s="1"/>
  <c r="F71" i="7" a="1"/>
  <c r="F71" i="7" s="1"/>
  <c r="G71" i="7" s="1"/>
  <c r="H71" i="7" s="1"/>
  <c r="F53" i="7" a="1"/>
  <c r="F53" i="7" s="1"/>
  <c r="G53" i="7" s="1"/>
  <c r="H53" i="7" s="1"/>
  <c r="F85" i="7" a="1"/>
  <c r="F85" i="7" s="1"/>
  <c r="G85" i="7" s="1"/>
  <c r="H85" i="7" s="1"/>
  <c r="F32" i="7" a="1"/>
  <c r="F32" i="7" s="1"/>
  <c r="G32" i="7" s="1"/>
  <c r="H32" i="7" s="1"/>
  <c r="F40" i="7" a="1"/>
  <c r="F40" i="7" s="1"/>
  <c r="G40" i="7" s="1"/>
  <c r="H40" i="7" s="1"/>
  <c r="F78" i="7" a="1"/>
  <c r="F78" i="7" s="1"/>
  <c r="G78" i="7" s="1"/>
  <c r="H78" i="7" s="1"/>
  <c r="F84" i="7" a="1"/>
  <c r="F84" i="7" s="1"/>
  <c r="G84" i="7" s="1"/>
  <c r="H84" i="7" s="1"/>
  <c r="F46" i="7" a="1"/>
  <c r="F46" i="7" s="1"/>
  <c r="G46" i="7" s="1"/>
  <c r="H46" i="7" s="1"/>
  <c r="F83" i="7" a="1"/>
  <c r="F83" i="7" s="1"/>
  <c r="G83" i="7" s="1"/>
  <c r="H83" i="7" s="1"/>
  <c r="F23" i="7" a="1"/>
  <c r="F23" i="7" s="1"/>
  <c r="G23" i="7" s="1"/>
  <c r="H23" i="7" s="1"/>
  <c r="F56" i="7" a="1"/>
  <c r="F56" i="7" s="1"/>
  <c r="G56" i="7" s="1"/>
  <c r="H56" i="7" s="1"/>
  <c r="F27" i="7" a="1"/>
  <c r="F27" i="7" s="1"/>
  <c r="G27" i="7" s="1"/>
  <c r="H27" i="7" s="1"/>
  <c r="F43" i="7" a="1"/>
  <c r="F43" i="7" s="1"/>
  <c r="G43" i="7" s="1"/>
  <c r="H43" i="7" s="1"/>
  <c r="F58" i="7" a="1"/>
  <c r="F58" i="7" s="1"/>
  <c r="G58" i="7" s="1"/>
  <c r="H58" i="7" s="1"/>
  <c r="F81" i="7" a="1"/>
  <c r="F81" i="7" s="1"/>
  <c r="G81" i="7" s="1"/>
  <c r="H81" i="7" s="1"/>
  <c r="F44" i="7" a="1"/>
  <c r="F44" i="7" s="1"/>
  <c r="G44" i="7" s="1"/>
  <c r="H44" i="7" s="1"/>
  <c r="F42" i="7" a="1"/>
  <c r="F42" i="7" s="1"/>
  <c r="G42" i="7" s="1"/>
  <c r="H42" i="7" s="1"/>
  <c r="F64" i="7" a="1"/>
  <c r="F64" i="7" s="1"/>
  <c r="G64" i="7" s="1"/>
  <c r="H64" i="7" s="1"/>
  <c r="F26" i="7" a="1"/>
  <c r="F26" i="7" s="1"/>
  <c r="G26" i="7" s="1"/>
  <c r="H26" i="7" s="1"/>
  <c r="F24" i="7" a="1"/>
  <c r="F24" i="7" s="1"/>
  <c r="G24" i="7" s="1"/>
  <c r="H24" i="7" s="1"/>
  <c r="F55" i="7" a="1"/>
  <c r="F55" i="7" s="1"/>
  <c r="G55" i="7" s="1"/>
  <c r="H55" i="7" s="1"/>
  <c r="F63" i="7" a="1"/>
  <c r="F63" i="7" s="1"/>
  <c r="G63" i="7" s="1"/>
  <c r="H63" i="7" s="1"/>
  <c r="F52" i="7" a="1"/>
  <c r="F52" i="7" s="1"/>
  <c r="G52" i="7" s="1"/>
  <c r="H52" i="7" s="1"/>
  <c r="F38" i="7" a="1"/>
  <c r="F38" i="7" s="1"/>
  <c r="G38" i="7" s="1"/>
  <c r="H38" i="7" s="1"/>
  <c r="F30" i="7" a="1"/>
  <c r="F30" i="7" s="1"/>
  <c r="G30" i="7" s="1"/>
  <c r="H30" i="7" s="1"/>
  <c r="E32" i="3" a="1"/>
  <c r="E32" i="3" s="1"/>
  <c r="I32" i="3" s="1"/>
  <c r="C14" i="4"/>
  <c r="B14" i="4"/>
  <c r="C13" i="4"/>
  <c r="B13" i="4"/>
  <c r="B29" i="4" l="1"/>
  <c r="B28" i="4"/>
  <c r="B27" i="4"/>
  <c r="B26" i="4"/>
  <c r="B25" i="4"/>
  <c r="B24" i="4"/>
  <c r="B23" i="4"/>
  <c r="B22" i="4"/>
  <c r="B21" i="4"/>
  <c r="B20" i="4"/>
  <c r="B19" i="4"/>
  <c r="F29" i="4"/>
  <c r="G29" i="4" s="1"/>
  <c r="D7" i="4"/>
  <c r="D6" i="4"/>
  <c r="I25" i="4" l="1"/>
  <c r="E25" i="4"/>
  <c r="H25" i="4" s="1"/>
  <c r="I19" i="4"/>
  <c r="E19" i="4"/>
  <c r="H19" i="4" s="1"/>
  <c r="C25" i="4"/>
  <c r="E26" i="4"/>
  <c r="H26" i="4" s="1"/>
  <c r="I26" i="4"/>
  <c r="I20" i="4"/>
  <c r="E20" i="4"/>
  <c r="H20" i="4" s="1"/>
  <c r="C27" i="4"/>
  <c r="I27" i="4"/>
  <c r="E27" i="4"/>
  <c r="H27" i="4" s="1"/>
  <c r="I21" i="4"/>
  <c r="E21" i="4"/>
  <c r="H21" i="4" s="1"/>
  <c r="I22" i="4"/>
  <c r="E22" i="4"/>
  <c r="I28" i="4"/>
  <c r="E28" i="4"/>
  <c r="H28" i="4" s="1"/>
  <c r="I23" i="4"/>
  <c r="E23" i="4"/>
  <c r="E29" i="4"/>
  <c r="H29" i="4" s="1"/>
  <c r="I29" i="4"/>
  <c r="I24" i="4"/>
  <c r="E24" i="4"/>
  <c r="H24" i="4" s="1"/>
  <c r="J19" i="4" a="1"/>
  <c r="J19" i="4" s="1"/>
  <c r="J26" i="4" a="1"/>
  <c r="J26" i="4" s="1"/>
  <c r="J21" i="4" a="1"/>
  <c r="J21" i="4" s="1"/>
  <c r="C22" i="4"/>
  <c r="J22" i="4" a="1"/>
  <c r="J22" i="4" s="1"/>
  <c r="C28" i="4"/>
  <c r="J28" i="4" a="1"/>
  <c r="J28" i="4" s="1"/>
  <c r="C23" i="4"/>
  <c r="J23" i="4" a="1"/>
  <c r="J23" i="4" s="1"/>
  <c r="C24" i="4"/>
  <c r="J24" i="4" a="1"/>
  <c r="J24" i="4" s="1"/>
  <c r="C19" i="4"/>
  <c r="J25" i="4" a="1"/>
  <c r="J25" i="4" s="1"/>
  <c r="J29" i="4" a="1"/>
  <c r="J29" i="4" s="1"/>
  <c r="C20" i="4"/>
  <c r="J20" i="4" a="1"/>
  <c r="J20" i="4" s="1"/>
  <c r="J27" i="4" a="1"/>
  <c r="J27" i="4" s="1"/>
  <c r="F22" i="4"/>
  <c r="G22" i="4" s="1"/>
  <c r="F21" i="4"/>
  <c r="G21" i="4" s="1"/>
  <c r="F27" i="4"/>
  <c r="G27" i="4" s="1"/>
  <c r="F19" i="4"/>
  <c r="G19" i="4" s="1"/>
  <c r="F20" i="4"/>
  <c r="G20" i="4" s="1"/>
  <c r="C26" i="4"/>
  <c r="F28" i="4"/>
  <c r="G28" i="4" s="1"/>
  <c r="H23" i="4"/>
  <c r="F24" i="4"/>
  <c r="G24" i="4" s="1"/>
  <c r="C21" i="4"/>
  <c r="H22" i="4"/>
  <c r="F23" i="4"/>
  <c r="G23" i="4" s="1"/>
  <c r="C29" i="4"/>
  <c r="F26" i="4"/>
  <c r="G26" i="4" s="1"/>
  <c r="F25" i="4"/>
  <c r="G25" i="4" s="1"/>
  <c r="C13" i="3" l="1"/>
  <c r="D6" i="3" l="1"/>
  <c r="C32" i="3" l="1"/>
  <c r="B29" i="3"/>
  <c r="B28" i="3"/>
  <c r="E28" i="3" s="1"/>
  <c r="B27" i="3"/>
  <c r="B26" i="3"/>
  <c r="E26" i="3" s="1"/>
  <c r="B25" i="3"/>
  <c r="E25" i="3" s="1"/>
  <c r="B24" i="3"/>
  <c r="B23" i="3"/>
  <c r="E23" i="3" s="1"/>
  <c r="B22" i="3"/>
  <c r="E22" i="3" s="1"/>
  <c r="B21" i="3"/>
  <c r="E21" i="3" s="1"/>
  <c r="B20" i="3"/>
  <c r="B19" i="3"/>
  <c r="E19" i="3" s="1"/>
  <c r="C14" i="3"/>
  <c r="B13" i="3"/>
  <c r="D7" i="3"/>
  <c r="C24" i="3" l="1"/>
  <c r="E24" i="3"/>
  <c r="C27" i="3"/>
  <c r="E27" i="3"/>
  <c r="C20" i="3"/>
  <c r="E20" i="3"/>
  <c r="C29" i="3"/>
  <c r="E29" i="3"/>
  <c r="I21" i="3"/>
  <c r="I22" i="3"/>
  <c r="C21" i="3"/>
  <c r="C25" i="3"/>
  <c r="C28" i="3"/>
  <c r="C22" i="3"/>
  <c r="C23" i="3"/>
  <c r="C26" i="3"/>
  <c r="C19" i="3"/>
  <c r="I24" i="3" l="1"/>
  <c r="I20" i="3"/>
  <c r="I28" i="3"/>
  <c r="I27" i="3"/>
  <c r="I19" i="3"/>
  <c r="I25" i="3"/>
  <c r="I26" i="3"/>
  <c r="I23" i="3"/>
  <c r="I29" i="3"/>
  <c r="B14" i="3" l="1"/>
  <c r="F32" i="3" l="1" a="1"/>
  <c r="F32" i="3" s="1"/>
  <c r="G32" i="3" s="1"/>
  <c r="F29" i="3" a="1"/>
  <c r="F29" i="3" s="1"/>
  <c r="G29" i="3" s="1"/>
  <c r="H29" i="3" s="1"/>
  <c r="F19" i="3" a="1"/>
  <c r="F19" i="3" s="1"/>
  <c r="G19" i="3" s="1"/>
  <c r="H19" i="3" s="1"/>
  <c r="F25" i="3" a="1"/>
  <c r="F25" i="3" s="1"/>
  <c r="F23" i="3" a="1"/>
  <c r="F23" i="3" s="1"/>
  <c r="G23" i="3" s="1"/>
  <c r="H23" i="3" s="1"/>
  <c r="F20" i="3" a="1"/>
  <c r="F20" i="3" s="1"/>
  <c r="G20" i="3" s="1"/>
  <c r="H20" i="3" s="1"/>
  <c r="F28" i="3" a="1"/>
  <c r="F28" i="3" s="1"/>
  <c r="G28" i="3" s="1"/>
  <c r="H28" i="3" s="1"/>
  <c r="F21" i="3" a="1"/>
  <c r="F21" i="3" s="1"/>
  <c r="G21" i="3" s="1"/>
  <c r="H21" i="3" s="1"/>
  <c r="F26" i="3" a="1"/>
  <c r="F26" i="3" s="1"/>
  <c r="G26" i="3" s="1"/>
  <c r="H26" i="3" s="1"/>
  <c r="F27" i="3" a="1"/>
  <c r="F27" i="3" s="1"/>
  <c r="G27" i="3" s="1"/>
  <c r="H27" i="3" s="1"/>
  <c r="F24" i="3" a="1"/>
  <c r="F24" i="3" s="1"/>
  <c r="G24" i="3" s="1"/>
  <c r="H24" i="3" s="1"/>
  <c r="F22" i="3" a="1"/>
  <c r="F22" i="3" s="1"/>
  <c r="G22" i="3" s="1"/>
  <c r="H22" i="3" s="1"/>
  <c r="G25" i="3"/>
  <c r="H25" i="3" s="1"/>
  <c r="H3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tc={3BB7CAED-4110-46CF-A68B-F6AD5FBAD4C5}</author>
    <author>tc={98111E14-A321-4810-B986-54B169F05E29}</author>
    <author>tc={9E8B0CE1-A86C-4E98-B60C-5FB2ABF5E27B}</author>
  </authors>
  <commentList>
    <comment ref="F1" authorId="0" shapeId="0" xr:uid="{1A25A065-6B3A-4908-8BCA-40FAC6B7F33C}">
      <text>
        <r>
          <rPr>
            <b/>
            <sz val="9"/>
            <color indexed="81"/>
            <rFont val="Tahoma"/>
            <family val="2"/>
          </rPr>
          <t xml:space="preserve">Data for APPLE and S&amp;P 500 are obtained from YAHOO finance.
 </t>
        </r>
      </text>
    </comment>
    <comment ref="H1" authorId="0" shapeId="0" xr:uid="{6D813DAC-97DA-414F-BA01-E393FDF38F79}">
      <text>
        <r>
          <rPr>
            <b/>
            <sz val="9"/>
            <color indexed="81"/>
            <rFont val="Tahoma"/>
            <family val="2"/>
          </rPr>
          <t>T-bill rate is from FRED and units are % and annualized.</t>
        </r>
      </text>
    </comment>
    <comment ref="K3" authorId="1" shapeId="0" xr:uid="{3BB7CAED-4110-46CF-A68B-F6AD5FBAD4C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Monthly로 맞춰준 것임. </t>
      </text>
    </comment>
    <comment ref="I66" authorId="2" shapeId="0" xr:uid="{98111E14-A321-4810-B986-54B169F05E2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12 해서 산술합 시킴. geo cum 하지않고. </t>
      </text>
    </comment>
    <comment ref="I67" authorId="3" shapeId="0" xr:uid="{9E8B0CE1-A86C-4E98-B60C-5FB2ABF5E27B}">
      <text>
        <t>[Threaded comment]
Your version of Excel allows you to read this threaded comment; however, any edits to it will get removed if the file is opened in a newer version of Excel. Learn more: https://go.microsoft.com/fwlink/?linkid=870924
Comment:
    annual avg는 *12지만, 분모의 std는 *sqrt(12)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JSH</author>
  </authors>
  <commentList>
    <comment ref="I1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This value is same as Mean in E column
In E and F columns, 
mean = w1*r1+w2*r2
variance = w1^2*var1 + 2*w1*w2*COV(r1,r2) +w2^2*var2
In Mean(MMULT) and Variance(MMULT) 
mean = (w1,w2)*transpose(r1,r2)
varance = (w1,w2)* matrix(SD1,COV(r1,r2);COV(r1,r2),SD2)*transpose(w1,w2)
For execution, you need to enter with ctrl+shift+enter
Check if two values (E column and MMULT column) are same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JSH: To use MMULT(MMULT), enter as an array formula with control + shift + enter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JSH</author>
  </authors>
  <commentList>
    <comment ref="H3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Maximize Sharpe ratio (cell H32) with Excel Solver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<sst xmlns="http://schemas.openxmlformats.org/spreadsheetml/2006/main" count="103" uniqueCount="59">
  <si>
    <t>Stock 1</t>
  </si>
  <si>
    <t>Stock 2</t>
  </si>
  <si>
    <t>Total</t>
  </si>
  <si>
    <t>SD</t>
  </si>
  <si>
    <t>Sharpe Ratio</t>
  </si>
  <si>
    <t>Sharpe R</t>
  </si>
  <si>
    <t>variance</t>
  </si>
  <si>
    <t>Excess Return</t>
  </si>
  <si>
    <t>Avg</t>
  </si>
  <si>
    <t>Covariance matrix of excess returns</t>
  </si>
  <si>
    <t>E[R]</t>
    <phoneticPr fontId="2" type="noConversion"/>
  </si>
  <si>
    <t>T-bill</t>
    <phoneticPr fontId="2" type="noConversion"/>
  </si>
  <si>
    <t>Intel</t>
    <phoneticPr fontId="2" type="noConversion"/>
  </si>
  <si>
    <t>Coca</t>
    <phoneticPr fontId="2" type="noConversion"/>
  </si>
  <si>
    <t>intel</t>
    <phoneticPr fontId="2" type="noConversion"/>
  </si>
  <si>
    <t>coca</t>
    <phoneticPr fontId="2" type="noConversion"/>
  </si>
  <si>
    <t>Portfolio Analysis (Frontier Portfolio)</t>
    <phoneticPr fontId="2" type="noConversion"/>
  </si>
  <si>
    <t>Variance</t>
    <phoneticPr fontId="2" type="noConversion"/>
  </si>
  <si>
    <t>Varance(MMULT)</t>
    <phoneticPr fontId="2" type="noConversion"/>
  </si>
  <si>
    <t>Example: Portfolio of two stocks</t>
    <phoneticPr fontId="2" type="noConversion"/>
  </si>
  <si>
    <t>Correlation</t>
    <phoneticPr fontId="2" type="noConversion"/>
  </si>
  <si>
    <t>Example: Portfolio of two stocks</t>
    <phoneticPr fontId="2" type="noConversion"/>
  </si>
  <si>
    <t>Portfolio Analysis (Frontier portolio)</t>
    <phoneticPr fontId="2" type="noConversion"/>
  </si>
  <si>
    <t>Tangent Portfolio (Maximum Sharpe Ratio)</t>
    <phoneticPr fontId="2" type="noConversion"/>
  </si>
  <si>
    <t>Example: Portfolio of three stocks</t>
    <phoneticPr fontId="2" type="noConversion"/>
  </si>
  <si>
    <t xml:space="preserve">Bore </t>
    <phoneticPr fontId="2" type="noConversion"/>
  </si>
  <si>
    <t>Corr(I,C)</t>
  </si>
  <si>
    <t>Corr(I,B)</t>
  </si>
  <si>
    <t>Corr(B,C)</t>
  </si>
  <si>
    <t>Bore</t>
    <phoneticPr fontId="2" type="noConversion"/>
  </si>
  <si>
    <t>Maximum Sharpe ratio</t>
    <phoneticPr fontId="2" type="noConversion"/>
  </si>
  <si>
    <t>Total</t>
    <phoneticPr fontId="2" type="noConversion"/>
  </si>
  <si>
    <t>Excess Return(MMULT)</t>
    <phoneticPr fontId="2" type="noConversion"/>
  </si>
  <si>
    <t>Excess Return(Excess)</t>
    <phoneticPr fontId="2" type="noConversion"/>
  </si>
  <si>
    <t>Excess return</t>
    <phoneticPr fontId="2" type="noConversion"/>
  </si>
  <si>
    <t>Date</t>
  </si>
  <si>
    <t>Open</t>
  </si>
  <si>
    <t>High</t>
  </si>
  <si>
    <t>Low</t>
  </si>
  <si>
    <t>Close</t>
  </si>
  <si>
    <t>APPLE Close</t>
    <phoneticPr fontId="5" type="noConversion"/>
  </si>
  <si>
    <t>SNP500</t>
    <phoneticPr fontId="5" type="noConversion"/>
  </si>
  <si>
    <t>1M T-bill(%,A)</t>
    <phoneticPr fontId="5" type="noConversion"/>
  </si>
  <si>
    <t>HPR:APPLE</t>
    <phoneticPr fontId="5" type="noConversion"/>
  </si>
  <si>
    <t>HPR:SNP</t>
    <phoneticPr fontId="5" type="noConversion"/>
  </si>
  <si>
    <t>EXCESS:APPLE</t>
    <phoneticPr fontId="5" type="noConversion"/>
  </si>
  <si>
    <t>EXCESS:SNP</t>
    <phoneticPr fontId="5" type="noConversion"/>
  </si>
  <si>
    <t>1M T-bill(%)</t>
    <phoneticPr fontId="5" type="noConversion"/>
  </si>
  <si>
    <t>APPLE: HRP</t>
    <phoneticPr fontId="5" type="noConversion"/>
  </si>
  <si>
    <t>SNP: HRP</t>
    <phoneticPr fontId="5" type="noConversion"/>
  </si>
  <si>
    <t>SNP: Excess</t>
    <phoneticPr fontId="5" type="noConversion"/>
  </si>
  <si>
    <t>Averge(M)</t>
    <phoneticPr fontId="5" type="noConversion"/>
  </si>
  <si>
    <t>SD(M)</t>
    <phoneticPr fontId="5" type="noConversion"/>
  </si>
  <si>
    <t>Annual Avg.</t>
    <phoneticPr fontId="5" type="noConversion"/>
  </si>
  <si>
    <t>Annual SD</t>
    <phoneticPr fontId="5" type="noConversion"/>
  </si>
  <si>
    <t>Sharpe ratio</t>
    <phoneticPr fontId="5" type="noConversion"/>
  </si>
  <si>
    <t>APPLE: Excess</t>
    <phoneticPr fontId="5" type="noConversion"/>
  </si>
  <si>
    <t>monthly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</si>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</sst>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%"/>
    <numFmt numFmtId="166" formatCode="0.000000000_ "/>
    <numFmt numFmtId="167" formatCode="0.0000_);[Red]\(0.0000\)"/>
  </numFmts>
  <fonts count="7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3"/>
      <charset val="129"/>
      <scheme val="minor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name val="Calibri"/>
      <family val="2"/>
      <charset val="129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9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4" fillId="3" borderId="0" xfId="0" applyFont="1" applyFill="1"/>
    <xf numFmtId="165" fontId="0" fillId="0" borderId="0" xfId="0" applyNumberFormat="1"/>
    <xf numFmtId="10" fontId="0" fillId="0" borderId="0" xfId="0" applyNumberFormat="1"/>
    <xf numFmtId="9" fontId="0" fillId="2" borderId="0" xfId="0" applyNumberFormat="1" applyFill="1"/>
    <xf numFmtId="10" fontId="0" fillId="2" borderId="0" xfId="0" applyNumberFormat="1" applyFill="1"/>
    <xf numFmtId="166" fontId="0" fillId="2" borderId="0" xfId="0" applyNumberFormat="1" applyFill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167" fontId="0" fillId="0" borderId="1" xfId="0" applyNumberFormat="1" applyBorder="1" applyAlignment="1">
      <alignment vertical="center"/>
    </xf>
    <xf numFmtId="167" fontId="0" fillId="4" borderId="1" xfId="0" applyNumberForma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734164667184848E-2"/>
          <c:y val="8.1267801813581966E-2"/>
          <c:w val="0.89133362621517809"/>
          <c:h val="0.901102741218719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'Frontier Portfolio'!$H$18</c:f>
              <c:strCache>
                <c:ptCount val="1"/>
                <c:pt idx="0">
                  <c:v>E[R]</c:v>
                </c:pt>
              </c:strCache>
            </c:strRef>
          </c:tx>
          <c:xVal>
            <c:numRef>
              <c:f>'Frontier Portfolio'!$G$19:$G$29</c:f>
              <c:numCache>
                <c:formatCode>0.00%</c:formatCode>
                <c:ptCount val="11"/>
                <c:pt idx="0">
                  <c:v>0.25</c:v>
                </c:pt>
                <c:pt idx="1">
                  <c:v>0.23048861143232219</c:v>
                </c:pt>
                <c:pt idx="2">
                  <c:v>0.22360679774997899</c:v>
                </c:pt>
                <c:pt idx="3">
                  <c:v>0.23048861143232216</c:v>
                </c:pt>
                <c:pt idx="4">
                  <c:v>0.25</c:v>
                </c:pt>
                <c:pt idx="5">
                  <c:v>0.27950849718747373</c:v>
                </c:pt>
                <c:pt idx="6">
                  <c:v>0.31622776601683794</c:v>
                </c:pt>
                <c:pt idx="7">
                  <c:v>0.35794552658190881</c:v>
                </c:pt>
                <c:pt idx="8">
                  <c:v>0.40311288741492751</c:v>
                </c:pt>
                <c:pt idx="9">
                  <c:v>0.45069390943299864</c:v>
                </c:pt>
                <c:pt idx="10">
                  <c:v>0.5</c:v>
                </c:pt>
              </c:numCache>
            </c:numRef>
          </c:xVal>
          <c:yVal>
            <c:numRef>
              <c:f>'Frontier Portfolio'!$H$19:$H$29</c:f>
              <c:numCache>
                <c:formatCode>0%</c:formatCode>
                <c:ptCount val="11"/>
                <c:pt idx="0">
                  <c:v>0.06</c:v>
                </c:pt>
                <c:pt idx="1">
                  <c:v>0.08</c:v>
                </c:pt>
                <c:pt idx="2">
                  <c:v>0.1</c:v>
                </c:pt>
                <c:pt idx="3">
                  <c:v>0.12</c:v>
                </c:pt>
                <c:pt idx="4">
                  <c:v>0.13999999999999999</c:v>
                </c:pt>
                <c:pt idx="5">
                  <c:v>0.15999999999999998</c:v>
                </c:pt>
                <c:pt idx="6">
                  <c:v>0.17999999999999997</c:v>
                </c:pt>
                <c:pt idx="7">
                  <c:v>0.19999999999999998</c:v>
                </c:pt>
                <c:pt idx="8">
                  <c:v>0.22</c:v>
                </c:pt>
                <c:pt idx="9">
                  <c:v>0.24</c:v>
                </c:pt>
                <c:pt idx="10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23-4BC9-8CF1-841D35DFE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532800"/>
        <c:axId val="227533376"/>
      </c:scatterChart>
      <c:valAx>
        <c:axId val="227532800"/>
        <c:scaling>
          <c:orientation val="minMax"/>
        </c:scaling>
        <c:delete val="0"/>
        <c:axPos val="t"/>
        <c:numFmt formatCode="0.00%" sourceLinked="1"/>
        <c:majorTickMark val="out"/>
        <c:minorTickMark val="none"/>
        <c:tickLblPos val="nextTo"/>
        <c:crossAx val="227533376"/>
        <c:crosses val="max"/>
        <c:crossBetween val="midCat"/>
      </c:valAx>
      <c:valAx>
        <c:axId val="227533376"/>
        <c:scaling>
          <c:orientation val="minMax"/>
          <c:min val="0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2753280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196730237046537E-2"/>
          <c:y val="6.2945552072451311E-2"/>
          <c:w val="0.89133362621517809"/>
          <c:h val="0.89961696539570013"/>
        </c:manualLayout>
      </c:layout>
      <c:scatterChart>
        <c:scatterStyle val="lineMarker"/>
        <c:varyColors val="0"/>
        <c:ser>
          <c:idx val="1"/>
          <c:order val="0"/>
          <c:tx>
            <c:strRef>
              <c:f>'Tangent Porfolio'!$I$18</c:f>
              <c:strCache>
                <c:ptCount val="1"/>
                <c:pt idx="0">
                  <c:v>E[R]</c:v>
                </c:pt>
              </c:strCache>
            </c:strRef>
          </c:tx>
          <c:xVal>
            <c:numRef>
              <c:f>'Tangent Porfolio'!$G$19:$G$29</c:f>
              <c:numCache>
                <c:formatCode>0.00%</c:formatCode>
                <c:ptCount val="11"/>
                <c:pt idx="0">
                  <c:v>0.25</c:v>
                </c:pt>
                <c:pt idx="1">
                  <c:v>0.23048861143232219</c:v>
                </c:pt>
                <c:pt idx="2">
                  <c:v>0.22360679774997899</c:v>
                </c:pt>
                <c:pt idx="3">
                  <c:v>0.23048861143232216</c:v>
                </c:pt>
                <c:pt idx="4">
                  <c:v>0.25</c:v>
                </c:pt>
                <c:pt idx="5">
                  <c:v>0.27950849718747373</c:v>
                </c:pt>
                <c:pt idx="6">
                  <c:v>0.31622776601683794</c:v>
                </c:pt>
                <c:pt idx="7">
                  <c:v>0.35794552658190881</c:v>
                </c:pt>
                <c:pt idx="8">
                  <c:v>0.40311288741492751</c:v>
                </c:pt>
                <c:pt idx="9">
                  <c:v>0.45069390943299864</c:v>
                </c:pt>
                <c:pt idx="10">
                  <c:v>0.5</c:v>
                </c:pt>
              </c:numCache>
            </c:numRef>
          </c:xVal>
          <c:yVal>
            <c:numRef>
              <c:f>'Tangent Porfolio'!$I$19:$I$29</c:f>
              <c:numCache>
                <c:formatCode>0%</c:formatCode>
                <c:ptCount val="11"/>
                <c:pt idx="0">
                  <c:v>0.06</c:v>
                </c:pt>
                <c:pt idx="1">
                  <c:v>0.08</c:v>
                </c:pt>
                <c:pt idx="2">
                  <c:v>0.1</c:v>
                </c:pt>
                <c:pt idx="3">
                  <c:v>0.12</c:v>
                </c:pt>
                <c:pt idx="4">
                  <c:v>0.13999999999999999</c:v>
                </c:pt>
                <c:pt idx="5">
                  <c:v>0.15999999999999998</c:v>
                </c:pt>
                <c:pt idx="6">
                  <c:v>0.17999999999999997</c:v>
                </c:pt>
                <c:pt idx="7">
                  <c:v>0.19999999999999998</c:v>
                </c:pt>
                <c:pt idx="8">
                  <c:v>0.22</c:v>
                </c:pt>
                <c:pt idx="9">
                  <c:v>0.24</c:v>
                </c:pt>
                <c:pt idx="10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62-4330-A462-A891746F5782}"/>
            </c:ext>
          </c:extLst>
        </c:ser>
        <c:ser>
          <c:idx val="0"/>
          <c:order val="1"/>
          <c:tx>
            <c:strRef>
              <c:f>'Tangent Porfolio'!$I$18</c:f>
              <c:strCache>
                <c:ptCount val="1"/>
                <c:pt idx="0">
                  <c:v>E[R]</c:v>
                </c:pt>
              </c:strCache>
            </c:strRef>
          </c:tx>
          <c:xVal>
            <c:numRef>
              <c:f>'Tangent Porfolio'!$G$19:$G$29</c:f>
              <c:numCache>
                <c:formatCode>0.00%</c:formatCode>
                <c:ptCount val="11"/>
                <c:pt idx="0">
                  <c:v>0.25</c:v>
                </c:pt>
                <c:pt idx="1">
                  <c:v>0.23048861143232219</c:v>
                </c:pt>
                <c:pt idx="2">
                  <c:v>0.22360679774997899</c:v>
                </c:pt>
                <c:pt idx="3">
                  <c:v>0.23048861143232216</c:v>
                </c:pt>
                <c:pt idx="4">
                  <c:v>0.25</c:v>
                </c:pt>
                <c:pt idx="5">
                  <c:v>0.27950849718747373</c:v>
                </c:pt>
                <c:pt idx="6">
                  <c:v>0.31622776601683794</c:v>
                </c:pt>
                <c:pt idx="7">
                  <c:v>0.35794552658190881</c:v>
                </c:pt>
                <c:pt idx="8">
                  <c:v>0.40311288741492751</c:v>
                </c:pt>
                <c:pt idx="9">
                  <c:v>0.45069390943299864</c:v>
                </c:pt>
                <c:pt idx="10">
                  <c:v>0.5</c:v>
                </c:pt>
              </c:numCache>
            </c:numRef>
          </c:xVal>
          <c:yVal>
            <c:numRef>
              <c:f>'Tangent Porfolio'!$I$19:$I$29</c:f>
              <c:numCache>
                <c:formatCode>0%</c:formatCode>
                <c:ptCount val="11"/>
                <c:pt idx="0">
                  <c:v>0.06</c:v>
                </c:pt>
                <c:pt idx="1">
                  <c:v>0.08</c:v>
                </c:pt>
                <c:pt idx="2">
                  <c:v>0.1</c:v>
                </c:pt>
                <c:pt idx="3">
                  <c:v>0.12</c:v>
                </c:pt>
                <c:pt idx="4">
                  <c:v>0.13999999999999999</c:v>
                </c:pt>
                <c:pt idx="5">
                  <c:v>0.15999999999999998</c:v>
                </c:pt>
                <c:pt idx="6">
                  <c:v>0.17999999999999997</c:v>
                </c:pt>
                <c:pt idx="7">
                  <c:v>0.19999999999999998</c:v>
                </c:pt>
                <c:pt idx="8">
                  <c:v>0.22</c:v>
                </c:pt>
                <c:pt idx="9">
                  <c:v>0.24</c:v>
                </c:pt>
                <c:pt idx="10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62-4330-A462-A891746F5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532800"/>
        <c:axId val="227533376"/>
      </c:scatterChart>
      <c:valAx>
        <c:axId val="227532800"/>
        <c:scaling>
          <c:orientation val="minMax"/>
        </c:scaling>
        <c:delete val="0"/>
        <c:axPos val="t"/>
        <c:numFmt formatCode="0.00%" sourceLinked="1"/>
        <c:majorTickMark val="out"/>
        <c:minorTickMark val="none"/>
        <c:tickLblPos val="nextTo"/>
        <c:crossAx val="227533376"/>
        <c:crosses val="max"/>
        <c:crossBetween val="midCat"/>
      </c:valAx>
      <c:valAx>
        <c:axId val="227533376"/>
        <c:scaling>
          <c:orientation val="minMax"/>
          <c:min val="0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2753280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Opportunity</a:t>
            </a:r>
            <a:r>
              <a:rPr lang="en-US" altLang="ko-KR" baseline="0"/>
              <a:t> Set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29603659010079"/>
          <c:y val="0.11744385086343478"/>
          <c:w val="0.85019685039370074"/>
          <c:h val="0.77988949355043657"/>
        </c:manualLayout>
      </c:layout>
      <c:scatterChart>
        <c:scatterStyle val="lineMarker"/>
        <c:varyColors val="0"/>
        <c:ser>
          <c:idx val="0"/>
          <c:order val="0"/>
          <c:tx>
            <c:strRef>
              <c:f>'Three stocks'!$I$22</c:f>
              <c:strCache>
                <c:ptCount val="1"/>
                <c:pt idx="0">
                  <c:v>E[R]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'Three stocks'!$G$23:$G$87</c:f>
              <c:numCache>
                <c:formatCode>0.00%</c:formatCode>
                <c:ptCount val="65"/>
                <c:pt idx="0">
                  <c:v>0.25</c:v>
                </c:pt>
                <c:pt idx="1">
                  <c:v>0.22638462845343543</c:v>
                </c:pt>
                <c:pt idx="2">
                  <c:v>0.20615528128088306</c:v>
                </c:pt>
                <c:pt idx="3">
                  <c:v>0.19039432764659769</c:v>
                </c:pt>
                <c:pt idx="4">
                  <c:v>0.18027756377319948</c:v>
                </c:pt>
                <c:pt idx="5">
                  <c:v>0.17677669529663689</c:v>
                </c:pt>
                <c:pt idx="6">
                  <c:v>0.18027756377319948</c:v>
                </c:pt>
                <c:pt idx="7">
                  <c:v>0.19039432764659769</c:v>
                </c:pt>
                <c:pt idx="8">
                  <c:v>0.20615528128088306</c:v>
                </c:pt>
                <c:pt idx="9">
                  <c:v>0.22638462845343543</c:v>
                </c:pt>
                <c:pt idx="10">
                  <c:v>0.25</c:v>
                </c:pt>
                <c:pt idx="11">
                  <c:v>0.20766559657295189</c:v>
                </c:pt>
                <c:pt idx="12">
                  <c:v>0.18874586088176873</c:v>
                </c:pt>
                <c:pt idx="13">
                  <c:v>0.17500000000000002</c:v>
                </c:pt>
                <c:pt idx="14">
                  <c:v>0.16770509831248423</c:v>
                </c:pt>
                <c:pt idx="15">
                  <c:v>0.25</c:v>
                </c:pt>
                <c:pt idx="16">
                  <c:v>0.17500000000000002</c:v>
                </c:pt>
                <c:pt idx="17">
                  <c:v>0.18874586088176873</c:v>
                </c:pt>
                <c:pt idx="18">
                  <c:v>0.20766559657295189</c:v>
                </c:pt>
                <c:pt idx="19">
                  <c:v>0.23048861143232219</c:v>
                </c:pt>
                <c:pt idx="20">
                  <c:v>0.22360679774997899</c:v>
                </c:pt>
                <c:pt idx="21">
                  <c:v>0.20310096011589904</c:v>
                </c:pt>
                <c:pt idx="22">
                  <c:v>0.18708286933869708</c:v>
                </c:pt>
                <c:pt idx="23">
                  <c:v>0.17677669529663689</c:v>
                </c:pt>
                <c:pt idx="24">
                  <c:v>0.17320508075688776</c:v>
                </c:pt>
                <c:pt idx="25">
                  <c:v>0.17677669529663689</c:v>
                </c:pt>
                <c:pt idx="26">
                  <c:v>0.18708286933869708</c:v>
                </c:pt>
                <c:pt idx="27">
                  <c:v>0.20310096011589901</c:v>
                </c:pt>
                <c:pt idx="28">
                  <c:v>0.22360679774997899</c:v>
                </c:pt>
                <c:pt idx="29">
                  <c:v>0.23048861143232216</c:v>
                </c:pt>
                <c:pt idx="30">
                  <c:v>0.21360009363293828</c:v>
                </c:pt>
                <c:pt idx="31">
                  <c:v>0.20155644370746373</c:v>
                </c:pt>
                <c:pt idx="32">
                  <c:v>0.19525624189766633</c:v>
                </c:pt>
                <c:pt idx="33">
                  <c:v>0.19525624189766635</c:v>
                </c:pt>
                <c:pt idx="34">
                  <c:v>0.20155644370746373</c:v>
                </c:pt>
                <c:pt idx="35">
                  <c:v>0.21360009363293828</c:v>
                </c:pt>
                <c:pt idx="36">
                  <c:v>0.23048861143232216</c:v>
                </c:pt>
                <c:pt idx="37">
                  <c:v>0.25</c:v>
                </c:pt>
                <c:pt idx="38">
                  <c:v>0.23717082451262847</c:v>
                </c:pt>
                <c:pt idx="39">
                  <c:v>0.22912878474779202</c:v>
                </c:pt>
                <c:pt idx="40">
                  <c:v>0.22638462845343543</c:v>
                </c:pt>
                <c:pt idx="41">
                  <c:v>0.22912878474779202</c:v>
                </c:pt>
                <c:pt idx="42">
                  <c:v>0.23717082451262847</c:v>
                </c:pt>
                <c:pt idx="43">
                  <c:v>0.25</c:v>
                </c:pt>
                <c:pt idx="44">
                  <c:v>0.27950849718747373</c:v>
                </c:pt>
                <c:pt idx="45">
                  <c:v>0.27041634565979916</c:v>
                </c:pt>
                <c:pt idx="46">
                  <c:v>0.26575364531836626</c:v>
                </c:pt>
                <c:pt idx="47">
                  <c:v>0.26575364531836626</c:v>
                </c:pt>
                <c:pt idx="48">
                  <c:v>0.27041634565979922</c:v>
                </c:pt>
                <c:pt idx="49">
                  <c:v>0.27950849718747373</c:v>
                </c:pt>
                <c:pt idx="50">
                  <c:v>0.31622776601683794</c:v>
                </c:pt>
                <c:pt idx="51">
                  <c:v>0.31024184114977144</c:v>
                </c:pt>
                <c:pt idx="52">
                  <c:v>0.30822070014844882</c:v>
                </c:pt>
                <c:pt idx="53">
                  <c:v>0.31024184114977144</c:v>
                </c:pt>
                <c:pt idx="54">
                  <c:v>0.31622776601683794</c:v>
                </c:pt>
                <c:pt idx="55">
                  <c:v>0.35794552658190881</c:v>
                </c:pt>
                <c:pt idx="56">
                  <c:v>0.35443617196894561</c:v>
                </c:pt>
                <c:pt idx="57">
                  <c:v>0.35443617196894561</c:v>
                </c:pt>
                <c:pt idx="58">
                  <c:v>0.35794552658190881</c:v>
                </c:pt>
                <c:pt idx="59">
                  <c:v>0.40311288741492751</c:v>
                </c:pt>
                <c:pt idx="60">
                  <c:v>0.40155946010522525</c:v>
                </c:pt>
                <c:pt idx="61">
                  <c:v>0.40311288741492751</c:v>
                </c:pt>
                <c:pt idx="62">
                  <c:v>0.45069390943299864</c:v>
                </c:pt>
                <c:pt idx="63">
                  <c:v>0.45069390943299864</c:v>
                </c:pt>
                <c:pt idx="64">
                  <c:v>0.5</c:v>
                </c:pt>
              </c:numCache>
            </c:numRef>
          </c:xVal>
          <c:yVal>
            <c:numRef>
              <c:f>'Three stocks'!$I$23:$I$87</c:f>
              <c:numCache>
                <c:formatCode>0.0%</c:formatCode>
                <c:ptCount val="65"/>
                <c:pt idx="0">
                  <c:v>0.02</c:v>
                </c:pt>
                <c:pt idx="1">
                  <c:v>2.4E-2</c:v>
                </c:pt>
                <c:pt idx="2">
                  <c:v>2.8000000000000001E-2</c:v>
                </c:pt>
                <c:pt idx="3">
                  <c:v>3.2000000000000001E-2</c:v>
                </c:pt>
                <c:pt idx="4">
                  <c:v>3.6000000000000004E-2</c:v>
                </c:pt>
                <c:pt idx="5">
                  <c:v>0.04</c:v>
                </c:pt>
                <c:pt idx="6">
                  <c:v>4.3999999999999997E-2</c:v>
                </c:pt>
                <c:pt idx="7">
                  <c:v>4.8000000000000001E-2</c:v>
                </c:pt>
                <c:pt idx="8">
                  <c:v>5.2000000000000005E-2</c:v>
                </c:pt>
                <c:pt idx="9">
                  <c:v>5.6000000000000008E-2</c:v>
                </c:pt>
                <c:pt idx="10">
                  <c:v>0.02</c:v>
                </c:pt>
                <c:pt idx="11">
                  <c:v>4.8000000000000001E-2</c:v>
                </c:pt>
                <c:pt idx="12">
                  <c:v>5.2000000000000005E-2</c:v>
                </c:pt>
                <c:pt idx="13">
                  <c:v>5.6000000000000008E-2</c:v>
                </c:pt>
                <c:pt idx="14">
                  <c:v>0.06</c:v>
                </c:pt>
                <c:pt idx="15">
                  <c:v>0.02</c:v>
                </c:pt>
                <c:pt idx="16">
                  <c:v>6.8000000000000005E-2</c:v>
                </c:pt>
                <c:pt idx="17">
                  <c:v>7.1999999999999995E-2</c:v>
                </c:pt>
                <c:pt idx="18">
                  <c:v>7.5999999999999998E-2</c:v>
                </c:pt>
                <c:pt idx="19">
                  <c:v>0.08</c:v>
                </c:pt>
                <c:pt idx="20">
                  <c:v>6.8000000000000005E-2</c:v>
                </c:pt>
                <c:pt idx="21">
                  <c:v>7.2000000000000008E-2</c:v>
                </c:pt>
                <c:pt idx="22">
                  <c:v>7.5999999999999998E-2</c:v>
                </c:pt>
                <c:pt idx="23">
                  <c:v>0.08</c:v>
                </c:pt>
                <c:pt idx="24">
                  <c:v>8.4000000000000005E-2</c:v>
                </c:pt>
                <c:pt idx="25">
                  <c:v>8.8000000000000009E-2</c:v>
                </c:pt>
                <c:pt idx="26">
                  <c:v>9.2000000000000012E-2</c:v>
                </c:pt>
                <c:pt idx="27">
                  <c:v>9.6000000000000002E-2</c:v>
                </c:pt>
                <c:pt idx="28">
                  <c:v>0.1</c:v>
                </c:pt>
                <c:pt idx="29">
                  <c:v>9.1999999999999998E-2</c:v>
                </c:pt>
                <c:pt idx="30">
                  <c:v>9.6000000000000002E-2</c:v>
                </c:pt>
                <c:pt idx="31">
                  <c:v>9.9999999999999992E-2</c:v>
                </c:pt>
                <c:pt idx="32">
                  <c:v>0.104</c:v>
                </c:pt>
                <c:pt idx="33">
                  <c:v>0.108</c:v>
                </c:pt>
                <c:pt idx="34">
                  <c:v>0.112</c:v>
                </c:pt>
                <c:pt idx="35">
                  <c:v>0.11600000000000001</c:v>
                </c:pt>
                <c:pt idx="36">
                  <c:v>0.12</c:v>
                </c:pt>
                <c:pt idx="37">
                  <c:v>0.11600000000000001</c:v>
                </c:pt>
                <c:pt idx="38">
                  <c:v>0.12000000000000001</c:v>
                </c:pt>
                <c:pt idx="39">
                  <c:v>0.12400000000000001</c:v>
                </c:pt>
                <c:pt idx="40">
                  <c:v>0.128</c:v>
                </c:pt>
                <c:pt idx="41">
                  <c:v>0.13200000000000001</c:v>
                </c:pt>
                <c:pt idx="42">
                  <c:v>0.13600000000000001</c:v>
                </c:pt>
                <c:pt idx="43">
                  <c:v>0.13999999999999999</c:v>
                </c:pt>
                <c:pt idx="44">
                  <c:v>0.13999999999999999</c:v>
                </c:pt>
                <c:pt idx="45">
                  <c:v>0.14399999999999999</c:v>
                </c:pt>
                <c:pt idx="46">
                  <c:v>0.14799999999999999</c:v>
                </c:pt>
                <c:pt idx="47">
                  <c:v>0.152</c:v>
                </c:pt>
                <c:pt idx="48">
                  <c:v>0.156</c:v>
                </c:pt>
                <c:pt idx="49">
                  <c:v>0.15999999999999998</c:v>
                </c:pt>
                <c:pt idx="50">
                  <c:v>0.16399999999999998</c:v>
                </c:pt>
                <c:pt idx="51">
                  <c:v>0.16799999999999998</c:v>
                </c:pt>
                <c:pt idx="52">
                  <c:v>0.17199999999999999</c:v>
                </c:pt>
                <c:pt idx="53">
                  <c:v>0.17599999999999999</c:v>
                </c:pt>
                <c:pt idx="54">
                  <c:v>0.17999999999999997</c:v>
                </c:pt>
                <c:pt idx="55">
                  <c:v>0.18799999999999997</c:v>
                </c:pt>
                <c:pt idx="56">
                  <c:v>0.19199999999999998</c:v>
                </c:pt>
                <c:pt idx="57">
                  <c:v>0.19599999999999998</c:v>
                </c:pt>
                <c:pt idx="58">
                  <c:v>0.19999999999999998</c:v>
                </c:pt>
                <c:pt idx="59">
                  <c:v>0.21199999999999999</c:v>
                </c:pt>
                <c:pt idx="60">
                  <c:v>0.216</c:v>
                </c:pt>
                <c:pt idx="61">
                  <c:v>0.22</c:v>
                </c:pt>
                <c:pt idx="62">
                  <c:v>0.23599999999999999</c:v>
                </c:pt>
                <c:pt idx="63">
                  <c:v>0.24</c:v>
                </c:pt>
                <c:pt idx="64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F4-4F18-9B1B-4302794F0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17535"/>
        <c:axId val="400722495"/>
      </c:scatterChart>
      <c:valAx>
        <c:axId val="133217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722495"/>
        <c:crosses val="autoZero"/>
        <c:crossBetween val="midCat"/>
      </c:valAx>
      <c:valAx>
        <c:axId val="40072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17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400049</xdr:colOff>
      <xdr:row>4</xdr:row>
      <xdr:rowOff>66675</xdr:rowOff>
    </xdr:from>
    <xdr:to>
      <xdr:col>22</xdr:col>
      <xdr:colOff>238124</xdr:colOff>
      <xdr:row>29</xdr:row>
      <xdr:rowOff>104775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74295</xdr:colOff>
      <xdr:row>15</xdr:row>
      <xdr:rowOff>182878</xdr:rowOff>
    </xdr:from>
    <xdr:to>
      <xdr:col>19</xdr:col>
      <xdr:colOff>560070</xdr:colOff>
      <xdr:row>40</xdr:row>
      <xdr:rowOff>142875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504825</xdr:colOff>
      <xdr:row>26</xdr:row>
      <xdr:rowOff>81915</xdr:rowOff>
    </xdr:from>
    <xdr:to>
      <xdr:col>15</xdr:col>
      <xdr:colOff>160021</xdr:colOff>
      <xdr:row>26</xdr:row>
      <xdr:rowOff>81915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flipH="1">
          <a:off x="7820025" y="5530215"/>
          <a:ext cx="308419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26</xdr:row>
      <xdr:rowOff>19050</xdr:rowOff>
    </xdr:from>
    <xdr:to>
      <xdr:col>16</xdr:col>
      <xdr:colOff>361950</xdr:colOff>
      <xdr:row>27</xdr:row>
      <xdr:rowOff>57150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1010900" y="5467350"/>
          <a:ext cx="7810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(0.6,0.4)</a:t>
          </a:r>
          <a:endParaRPr lang="ko-KR" altLang="en-US" sz="1100"/>
        </a:p>
      </xdr:txBody>
    </xdr:sp>
    <xdr:clientData/>
  </xdr:twoCellAnchor>
  <xdr:twoCellAnchor>
    <xdr:from>
      <xdr:col>14</xdr:col>
      <xdr:colOff>19049</xdr:colOff>
      <xdr:row>18</xdr:row>
      <xdr:rowOff>66675</xdr:rowOff>
    </xdr:from>
    <xdr:to>
      <xdr:col>15</xdr:col>
      <xdr:colOff>47624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0077449" y="3838575"/>
          <a:ext cx="7143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31.62%</a:t>
          </a:r>
          <a:endParaRPr lang="ko-KR" altLang="en-US" sz="1100"/>
        </a:p>
      </xdr:txBody>
    </xdr:sp>
    <xdr:clientData/>
  </xdr:twoCellAnchor>
  <xdr:twoCellAnchor>
    <xdr:from>
      <xdr:col>10</xdr:col>
      <xdr:colOff>657224</xdr:colOff>
      <xdr:row>25</xdr:row>
      <xdr:rowOff>9525</xdr:rowOff>
    </xdr:from>
    <xdr:to>
      <xdr:col>11</xdr:col>
      <xdr:colOff>685799</xdr:colOff>
      <xdr:row>26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7972424" y="5248275"/>
          <a:ext cx="7143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18%</a:t>
          </a:r>
          <a:endParaRPr lang="ko-KR" altLang="en-US" sz="1100"/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0.52867</cdr:x>
      <cdr:y>0</cdr:y>
    </cdr:from>
    <cdr:to>
      <cdr:x>0.52933</cdr:x>
      <cdr:y>0.4136</cdr:y>
    </cdr:to>
    <cdr:cxnSp macro="">
      <cdr:nvCxnSpPr>
        <cdr:cNvPr id="3" name="직선 연결선 2">
          <a:extLst xmlns:a="http://schemas.openxmlformats.org/drawingml/2006/main">
            <a:ext uri="{FF2B5EF4-FFF2-40B4-BE49-F238E27FC236}">
              <a16:creationId xmlns:a16="http://schemas.microsoft.com/office/drawing/2014/main" id="{7E637C34-93E4-4BAB-967F-4D486A3FE37F}"/>
            </a:ext>
          </a:extLst>
        </cdr:cNvPr>
        <cdr:cNvCxnSpPr/>
      </cdr:nvCxnSpPr>
      <cdr:spPr>
        <a:xfrm xmlns:a="http://schemas.openxmlformats.org/drawingml/2006/main" flipH="1">
          <a:off x="3519861" y="0"/>
          <a:ext cx="4395" cy="215020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0.06884</cdr:x>
      <cdr:y>0.08575</cdr:y>
    </cdr:from>
    <cdr:to>
      <cdr:x>0.84435</cdr:x>
      <cdr:y>0.92694</cdr:y>
    </cdr:to>
    <cdr:cxnSp macro="">
      <cdr:nvCxnSpPr>
        <cdr:cNvPr id="5" name="직선 연결선 4">
          <a:extLst xmlns:a="http://schemas.openxmlformats.org/drawingml/2006/main">
            <a:ext uri="{FF2B5EF4-FFF2-40B4-BE49-F238E27FC236}">
              <a16:creationId xmlns:a16="http://schemas.microsoft.com/office/drawing/2014/main" id="{354A7977-636F-42D2-93A2-BCF6D4EBB3BC}"/>
            </a:ext>
          </a:extLst>
        </cdr:cNvPr>
        <cdr:cNvCxnSpPr/>
      </cdr:nvCxnSpPr>
      <cdr:spPr>
        <a:xfrm xmlns:a="http://schemas.openxmlformats.org/drawingml/2006/main" flipV="1">
          <a:off x="458310" y="445772"/>
          <a:ext cx="5163345" cy="4373145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0.52867</cdr:x>
      <cdr:y>0</cdr:y>
    </cdr:from>
    <cdr:to>
      <cdr:x>0.52933</cdr:x>
      <cdr:y>0.4136</cdr:y>
    </cdr:to>
    <cdr:cxnSp macro="">
      <cdr:nvCxnSpPr>
        <cdr:cNvPr id="2" name="직선 연결선 2">
          <a:extLst xmlns:a="http://schemas.openxmlformats.org/drawingml/2006/main">
            <a:ext uri="{FF2B5EF4-FFF2-40B4-BE49-F238E27FC236}">
              <a16:creationId xmlns:a16="http://schemas.microsoft.com/office/drawing/2014/main" id="{7E637C34-93E4-4BAB-967F-4D486A3FE37F}"/>
            </a:ext>
          </a:extLst>
        </cdr:cNvPr>
        <cdr:cNvCxnSpPr/>
      </cdr:nvCxnSpPr>
      <cdr:spPr>
        <a:xfrm xmlns:a="http://schemas.openxmlformats.org/drawingml/2006/main" flipH="1">
          <a:off x="3519861" y="0"/>
          <a:ext cx="4395" cy="215020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0.06884</cdr:x>
      <cdr:y>0.08575</cdr:y>
    </cdr:from>
    <cdr:to>
      <cdr:x>0.84435</cdr:x>
      <cdr:y>0.92694</cdr:y>
    </cdr:to>
    <cdr:cxnSp macro="">
      <cdr:nvCxnSpPr>
        <cdr:cNvPr id="4" name="직선 연결선 4">
          <a:extLst xmlns:a="http://schemas.openxmlformats.org/drawingml/2006/main">
            <a:ext uri="{FF2B5EF4-FFF2-40B4-BE49-F238E27FC236}">
              <a16:creationId xmlns:a16="http://schemas.microsoft.com/office/drawing/2014/main" id="{354A7977-636F-42D2-93A2-BCF6D4EBB3BC}"/>
            </a:ext>
          </a:extLst>
        </cdr:cNvPr>
        <cdr:cNvCxnSpPr/>
      </cdr:nvCxnSpPr>
      <cdr:spPr>
        <a:xfrm xmlns:a="http://schemas.openxmlformats.org/drawingml/2006/main" flipV="1">
          <a:off x="458310" y="445772"/>
          <a:ext cx="5163345" cy="4373145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944880</xdr:colOff>
      <xdr:row>21</xdr:row>
      <xdr:rowOff>148590</xdr:rowOff>
    </xdr:from>
    <xdr:to>
      <xdr:col>17</xdr:col>
      <xdr:colOff>533400</xdr:colOff>
      <xdr:row>38</xdr:row>
      <xdr:rowOff>137160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219075</xdr:colOff>
      <xdr:row>21</xdr:row>
      <xdr:rowOff>152400</xdr:rowOff>
    </xdr:from>
    <xdr:to>
      <xdr:col>17</xdr:col>
      <xdr:colOff>552450</xdr:colOff>
      <xdr:row>36</xdr:row>
      <xdr:rowOff>9525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V="1">
          <a:off x="8058150" y="4552950"/>
          <a:ext cx="5133975" cy="3028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21</xdr:row>
      <xdr:rowOff>152400</xdr:rowOff>
    </xdr:from>
    <xdr:to>
      <xdr:col>14</xdr:col>
      <xdr:colOff>47625</xdr:colOff>
      <xdr:row>28</xdr:row>
      <xdr:rowOff>180976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10629900" y="4552950"/>
          <a:ext cx="0" cy="1524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28</xdr:row>
      <xdr:rowOff>161925</xdr:rowOff>
    </xdr:from>
    <xdr:to>
      <xdr:col>14</xdr:col>
      <xdr:colOff>66675</xdr:colOff>
      <xdr:row>28</xdr:row>
      <xdr:rowOff>200025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H="1">
          <a:off x="8077200" y="6057900"/>
          <a:ext cx="25717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0.4589</cdr:x>
      <cdr:y>0.1366</cdr:y>
    </cdr:from>
    <cdr:to>
      <cdr:x>0.58436</cdr:x>
      <cdr:y>0.21377</cdr:y>
    </cdr:to>
    <cdr:sp macro="" textlink="">
      <cdr:nvSpPr>
        <cdr:cNvPr id="2" name="TextBox 20">
          <a:extLst xmlns:a="http://schemas.openxmlformats.org/drawingml/2006/main">
            <a:ext uri="{FF2B5EF4-FFF2-40B4-BE49-F238E27FC236}">
              <a16:creationId xmlns:a16="http://schemas.microsoft.com/office/drawing/2014/main" id="{00000000-0008-0000-0100-000015000000}"/>
            </a:ext>
          </a:extLst>
        </cdr:cNvPr>
        <cdr:cNvSpPr txBox="1"/>
      </cdr:nvSpPr>
      <cdr:spPr>
        <a:xfrm xmlns:a="http://schemas.openxmlformats.org/drawingml/2006/main">
          <a:off x="2613025" y="488950"/>
          <a:ext cx="714375" cy="27622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ko-KR" sz="1100"/>
            <a:t>31.62%</a:t>
          </a:r>
          <a:endParaRPr lang="ko-KR" altLang="en-US" sz="1100"/>
        </a:p>
      </cdr:txBody>
    </cdr:sp>
  </cdr:relSizeAnchor>
  <cdr:relSizeAnchor xmlns:cdr="http://schemas.openxmlformats.org/drawingml/2006/chartDrawing">
    <cdr:from>
      <cdr:x>0.18122</cdr:x>
      <cdr:y>0.44261</cdr:y>
    </cdr:from>
    <cdr:to>
      <cdr:x>0.30668</cdr:x>
      <cdr:y>0.51978</cdr:y>
    </cdr:to>
    <cdr:sp macro="" textlink="">
      <cdr:nvSpPr>
        <cdr:cNvPr id="3" name="TextBox 20">
          <a:extLst xmlns:a="http://schemas.openxmlformats.org/drawingml/2006/main">
            <a:ext uri="{FF2B5EF4-FFF2-40B4-BE49-F238E27FC236}">
              <a16:creationId xmlns:a16="http://schemas.microsoft.com/office/drawing/2014/main" id="{00000000-0008-0000-0100-000015000000}"/>
            </a:ext>
          </a:extLst>
        </cdr:cNvPr>
        <cdr:cNvSpPr txBox="1"/>
      </cdr:nvSpPr>
      <cdr:spPr>
        <a:xfrm xmlns:a="http://schemas.openxmlformats.org/drawingml/2006/main">
          <a:off x="1031875" y="1584325"/>
          <a:ext cx="714375" cy="27622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ko-KR" sz="1100"/>
            <a:t>18.0%</a:t>
          </a:r>
          <a:endParaRPr lang="ko-KR" altLang="en-US" sz="11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Jaepil Choi" id="{8319CD44-A16B-4380-B641-4C83B76FE6AB}" userId="7869de9bfb0c5556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3" dT="2024-04-03T04:06:20.09" personId="{8319CD44-A16B-4380-B641-4C83B76FE6AB}" id="{3BB7CAED-4110-46CF-A68B-F6AD5FBAD4C5}">
    <text xml:space="preserve">Monthly로 맞춰준 것임. </text>
  </threadedComment>
  <threadedComment ref="I66" dT="2024-04-03T04:09:38.06" personId="{8319CD44-A16B-4380-B641-4C83B76FE6AB}" id="{98111E14-A321-4810-B986-54B169F05E29}">
    <text xml:space="preserve">* 12 해서 산술합 시킴. geo cum 하지않고. </text>
  </threadedComment>
  <threadedComment ref="I67" dT="2024-04-03T04:12:45.62" personId="{8319CD44-A16B-4380-B641-4C83B76FE6AB}" id="{9E8B0CE1-A86C-4E98-B60C-5FB2ABF5E27B}">
    <text>annual avg는 *12지만, 분모의 std는 *sqrt(12)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FFBD-5635-4FB6-8A24-9E7DA9B4B730}">
  <dimension ref="A1:L69"/>
  <sheetViews>
    <sheetView tabSelected="1" topLeftCell="A41" workbookViewId="0">
      <selection activeCell="J56" sqref="J56"/>
    </sheetView>
  </sheetViews>
  <sheetFormatPr defaultRowHeight="14.4"/>
  <cols>
    <col min="1" max="1" width="10.77734375" bestFit="1" customWidth="1"/>
    <col min="6" max="6" width="11.6640625" bestFit="1" customWidth="1"/>
    <col min="7" max="7" width="11.109375" customWidth="1"/>
    <col min="8" max="8" width="12.77734375" customWidth="1"/>
    <col min="9" max="9" width="10.44140625" customWidth="1"/>
    <col min="10" max="10" width="10.77734375" customWidth="1"/>
    <col min="11" max="11" width="12.109375" customWidth="1"/>
    <col min="12" max="12" width="11" customWidth="1"/>
  </cols>
  <sheetData>
    <row r="1" spans="1:12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  <c r="J1" s="11" t="s">
        <v>44</v>
      </c>
      <c r="K1" s="11" t="s">
        <v>45</v>
      </c>
      <c r="L1" s="11" t="s">
        <v>46</v>
      </c>
    </row>
    <row r="2" spans="1:12">
      <c r="A2" s="12">
        <v>42217</v>
      </c>
      <c r="B2" s="11">
        <v>107.089996</v>
      </c>
      <c r="C2" s="11">
        <v>113.239998</v>
      </c>
      <c r="D2" s="11">
        <v>105.050003</v>
      </c>
      <c r="E2" s="11">
        <v>112.91999800000001</v>
      </c>
      <c r="F2" s="11">
        <v>103.880768</v>
      </c>
      <c r="G2" s="11">
        <v>1972.1800539999999</v>
      </c>
      <c r="H2" s="11">
        <v>0.04</v>
      </c>
      <c r="I2" s="11"/>
      <c r="J2" s="11"/>
      <c r="K2" s="11"/>
      <c r="L2" s="11"/>
    </row>
    <row r="3" spans="1:12">
      <c r="A3" s="12">
        <v>42248</v>
      </c>
      <c r="B3" s="11">
        <v>110.150002</v>
      </c>
      <c r="C3" s="11">
        <v>116.889999</v>
      </c>
      <c r="D3" s="11">
        <v>107.360001</v>
      </c>
      <c r="E3" s="11">
        <v>110.300003</v>
      </c>
      <c r="F3" s="11">
        <v>101.929794</v>
      </c>
      <c r="G3" s="11">
        <v>1920.030029</v>
      </c>
      <c r="H3" s="11">
        <v>0.01</v>
      </c>
      <c r="I3" s="11">
        <f>(F3-F2)/F2</f>
        <v>-1.8780896960638588E-2</v>
      </c>
      <c r="J3" s="11">
        <f>(G3-G2)/G2</f>
        <v>-2.6442831573227094E-2</v>
      </c>
      <c r="K3" s="11">
        <f>I3-(H3/1200)</f>
        <v>-1.878923029397192E-2</v>
      </c>
      <c r="L3" s="11">
        <f>J3-($H3/1200)</f>
        <v>-2.6451164906560427E-2</v>
      </c>
    </row>
    <row r="4" spans="1:12">
      <c r="A4" s="12">
        <v>42278</v>
      </c>
      <c r="B4" s="11">
        <v>109.07</v>
      </c>
      <c r="C4" s="11">
        <v>121.220001</v>
      </c>
      <c r="D4" s="11">
        <v>107.30999799999999</v>
      </c>
      <c r="E4" s="11">
        <v>119.5</v>
      </c>
      <c r="F4" s="11">
        <v>110.431648</v>
      </c>
      <c r="G4" s="11">
        <v>2079.360107</v>
      </c>
      <c r="H4" s="11">
        <v>0.01</v>
      </c>
      <c r="I4" s="11">
        <f t="shared" ref="I4:J61" si="0">(F4-F3)/F3</f>
        <v>8.3408919672691526E-2</v>
      </c>
      <c r="J4" s="11">
        <f t="shared" si="0"/>
        <v>8.2983117760394132E-2</v>
      </c>
      <c r="K4" s="11">
        <f t="shared" ref="K4:K61" si="1">I4-(H4/1200)</f>
        <v>8.3400586339358193E-2</v>
      </c>
      <c r="L4" s="11">
        <f t="shared" ref="L4:L61" si="2">J4-($H4/1200)</f>
        <v>8.2974784427060799E-2</v>
      </c>
    </row>
    <row r="5" spans="1:12">
      <c r="A5" s="12">
        <v>42309</v>
      </c>
      <c r="B5" s="11">
        <v>120.800003</v>
      </c>
      <c r="C5" s="11">
        <v>123.82</v>
      </c>
      <c r="D5" s="11">
        <v>111</v>
      </c>
      <c r="E5" s="11">
        <v>118.300003</v>
      </c>
      <c r="F5" s="11">
        <v>109.322701</v>
      </c>
      <c r="G5" s="11">
        <v>2080.4099120000001</v>
      </c>
      <c r="H5" s="11">
        <v>7.0000000000000007E-2</v>
      </c>
      <c r="I5" s="11">
        <f t="shared" si="0"/>
        <v>-1.0041931095694602E-2</v>
      </c>
      <c r="J5" s="11">
        <f t="shared" si="0"/>
        <v>5.0486926072401835E-4</v>
      </c>
      <c r="K5" s="11">
        <f t="shared" si="1"/>
        <v>-1.0100264429027936E-2</v>
      </c>
      <c r="L5" s="11">
        <f t="shared" si="2"/>
        <v>4.4653592739068499E-4</v>
      </c>
    </row>
    <row r="6" spans="1:12">
      <c r="A6" s="12">
        <v>42339</v>
      </c>
      <c r="B6" s="11">
        <v>118.75</v>
      </c>
      <c r="C6" s="11">
        <v>119.860001</v>
      </c>
      <c r="D6" s="11">
        <v>104.82</v>
      </c>
      <c r="E6" s="11">
        <v>105.260002</v>
      </c>
      <c r="F6" s="11">
        <v>97.688629000000006</v>
      </c>
      <c r="G6" s="11">
        <v>2043.9399410000001</v>
      </c>
      <c r="H6" s="11">
        <v>0.17</v>
      </c>
      <c r="I6" s="11">
        <f t="shared" si="0"/>
        <v>-0.10641954409816484</v>
      </c>
      <c r="J6" s="11">
        <f t="shared" si="0"/>
        <v>-1.7530185176314418E-2</v>
      </c>
      <c r="K6" s="11">
        <f t="shared" si="1"/>
        <v>-0.10656121076483151</v>
      </c>
      <c r="L6" s="11">
        <f t="shared" si="2"/>
        <v>-1.7671851842981083E-2</v>
      </c>
    </row>
    <row r="7" spans="1:12">
      <c r="A7" s="12">
        <v>42370</v>
      </c>
      <c r="B7" s="11">
        <v>102.610001</v>
      </c>
      <c r="C7" s="11">
        <v>105.849998</v>
      </c>
      <c r="D7" s="11">
        <v>92.389999000000003</v>
      </c>
      <c r="E7" s="11">
        <v>97.339995999999999</v>
      </c>
      <c r="F7" s="11">
        <v>90.338310000000007</v>
      </c>
      <c r="G7" s="11">
        <v>1940.23999</v>
      </c>
      <c r="H7" s="11">
        <v>0.23</v>
      </c>
      <c r="I7" s="11">
        <f t="shared" si="0"/>
        <v>-7.524231914443183E-2</v>
      </c>
      <c r="J7" s="11">
        <f t="shared" si="0"/>
        <v>-5.073532197294639E-2</v>
      </c>
      <c r="K7" s="11">
        <f t="shared" si="1"/>
        <v>-7.5433985811098503E-2</v>
      </c>
      <c r="L7" s="11">
        <f t="shared" si="2"/>
        <v>-5.0926988639613056E-2</v>
      </c>
    </row>
    <row r="8" spans="1:12">
      <c r="A8" s="12">
        <v>42401</v>
      </c>
      <c r="B8" s="11">
        <v>96.470000999999996</v>
      </c>
      <c r="C8" s="11">
        <v>98.889999000000003</v>
      </c>
      <c r="D8" s="11">
        <v>92.589995999999999</v>
      </c>
      <c r="E8" s="11">
        <v>96.690002000000007</v>
      </c>
      <c r="F8" s="11">
        <v>89.735091999999995</v>
      </c>
      <c r="G8" s="11">
        <v>1932.2299800000001</v>
      </c>
      <c r="H8" s="11">
        <v>0.26</v>
      </c>
      <c r="I8" s="11">
        <f t="shared" si="0"/>
        <v>-6.6773221681921263E-3</v>
      </c>
      <c r="J8" s="11">
        <f t="shared" si="0"/>
        <v>-4.1283604302991229E-3</v>
      </c>
      <c r="K8" s="11">
        <f t="shared" si="1"/>
        <v>-6.8939888348587934E-3</v>
      </c>
      <c r="L8" s="11">
        <f t="shared" si="2"/>
        <v>-4.34502709696579E-3</v>
      </c>
    </row>
    <row r="9" spans="1:12">
      <c r="A9" s="12">
        <v>42430</v>
      </c>
      <c r="B9" s="11">
        <v>97.650002000000001</v>
      </c>
      <c r="C9" s="11">
        <v>110.41999800000001</v>
      </c>
      <c r="D9" s="11">
        <v>97.419998000000007</v>
      </c>
      <c r="E9" s="11">
        <v>108.989998</v>
      </c>
      <c r="F9" s="11">
        <v>101.699196</v>
      </c>
      <c r="G9" s="11">
        <v>2059.73999</v>
      </c>
      <c r="H9" s="11">
        <v>0.25</v>
      </c>
      <c r="I9" s="11">
        <f t="shared" si="0"/>
        <v>0.13332692632665943</v>
      </c>
      <c r="J9" s="11">
        <f t="shared" si="0"/>
        <v>6.5991114577365145E-2</v>
      </c>
      <c r="K9" s="11">
        <f t="shared" si="1"/>
        <v>0.1331185929933261</v>
      </c>
      <c r="L9" s="11">
        <f t="shared" si="2"/>
        <v>6.5782781244031807E-2</v>
      </c>
    </row>
    <row r="10" spans="1:12">
      <c r="A10" s="12">
        <v>42461</v>
      </c>
      <c r="B10" s="11">
        <v>108.779999</v>
      </c>
      <c r="C10" s="11">
        <v>112.389999</v>
      </c>
      <c r="D10" s="11">
        <v>92.510002</v>
      </c>
      <c r="E10" s="11">
        <v>93.739998</v>
      </c>
      <c r="F10" s="11">
        <v>87.469336999999996</v>
      </c>
      <c r="G10" s="11">
        <v>2065.3000489999999</v>
      </c>
      <c r="H10" s="11">
        <v>0.19</v>
      </c>
      <c r="I10" s="11">
        <f t="shared" si="0"/>
        <v>-0.13992105699636018</v>
      </c>
      <c r="J10" s="11">
        <f t="shared" si="0"/>
        <v>2.6993984808732631E-3</v>
      </c>
      <c r="K10" s="11">
        <f t="shared" si="1"/>
        <v>-0.14007939032969352</v>
      </c>
      <c r="L10" s="11">
        <f t="shared" si="2"/>
        <v>2.5410651475399298E-3</v>
      </c>
    </row>
    <row r="11" spans="1:12">
      <c r="A11" s="12">
        <v>42491</v>
      </c>
      <c r="B11" s="11">
        <v>93.970000999999996</v>
      </c>
      <c r="C11" s="11">
        <v>100.730003</v>
      </c>
      <c r="D11" s="11">
        <v>89.470000999999996</v>
      </c>
      <c r="E11" s="11">
        <v>99.860000999999997</v>
      </c>
      <c r="F11" s="11">
        <v>93.179946999999999</v>
      </c>
      <c r="G11" s="11">
        <v>2096.9499510000001</v>
      </c>
      <c r="H11" s="11">
        <v>0.23</v>
      </c>
      <c r="I11" s="11">
        <f t="shared" si="0"/>
        <v>6.5286993086503015E-2</v>
      </c>
      <c r="J11" s="11">
        <f t="shared" si="0"/>
        <v>1.5324602357572555E-2</v>
      </c>
      <c r="K11" s="11">
        <f t="shared" si="1"/>
        <v>6.5095326419836341E-2</v>
      </c>
      <c r="L11" s="11">
        <f t="shared" si="2"/>
        <v>1.5132935690905888E-2</v>
      </c>
    </row>
    <row r="12" spans="1:12">
      <c r="A12" s="12">
        <v>42522</v>
      </c>
      <c r="B12" s="11">
        <v>99.019997000000004</v>
      </c>
      <c r="C12" s="11">
        <v>101.889999</v>
      </c>
      <c r="D12" s="11">
        <v>91.5</v>
      </c>
      <c r="E12" s="11">
        <v>95.599997999999999</v>
      </c>
      <c r="F12" s="11">
        <v>89.748039000000006</v>
      </c>
      <c r="G12" s="11">
        <v>2098.860107</v>
      </c>
      <c r="H12" s="11">
        <v>0.22</v>
      </c>
      <c r="I12" s="11">
        <f t="shared" si="0"/>
        <v>-3.6830971796968211E-2</v>
      </c>
      <c r="J12" s="11">
        <f t="shared" si="0"/>
        <v>9.1092112097811118E-4</v>
      </c>
      <c r="K12" s="11">
        <f t="shared" si="1"/>
        <v>-3.7014305130301545E-2</v>
      </c>
      <c r="L12" s="11">
        <f t="shared" si="2"/>
        <v>7.2758778764477788E-4</v>
      </c>
    </row>
    <row r="13" spans="1:12">
      <c r="A13" s="12">
        <v>42552</v>
      </c>
      <c r="B13" s="11">
        <v>95.489998</v>
      </c>
      <c r="C13" s="11">
        <v>104.550003</v>
      </c>
      <c r="D13" s="11">
        <v>94.370002999999997</v>
      </c>
      <c r="E13" s="11">
        <v>104.209999</v>
      </c>
      <c r="F13" s="11">
        <v>97.830978000000002</v>
      </c>
      <c r="G13" s="11">
        <v>2173.6000979999999</v>
      </c>
      <c r="H13" s="11">
        <v>0.26</v>
      </c>
      <c r="I13" s="11">
        <f t="shared" si="0"/>
        <v>9.0062569500822143E-2</v>
      </c>
      <c r="J13" s="11">
        <f t="shared" si="0"/>
        <v>3.5609801125254283E-2</v>
      </c>
      <c r="K13" s="11">
        <f t="shared" si="1"/>
        <v>8.9845902834155472E-2</v>
      </c>
      <c r="L13" s="11">
        <f t="shared" si="2"/>
        <v>3.5393134458587619E-2</v>
      </c>
    </row>
    <row r="14" spans="1:12">
      <c r="A14" s="12">
        <v>42583</v>
      </c>
      <c r="B14" s="11">
        <v>104.410004</v>
      </c>
      <c r="C14" s="11">
        <v>110.230003</v>
      </c>
      <c r="D14" s="11">
        <v>104</v>
      </c>
      <c r="E14" s="11">
        <v>106.099998</v>
      </c>
      <c r="F14" s="11">
        <v>99.605293000000003</v>
      </c>
      <c r="G14" s="11">
        <v>2170.9499510000001</v>
      </c>
      <c r="H14" s="11">
        <v>0.26</v>
      </c>
      <c r="I14" s="11">
        <f t="shared" si="0"/>
        <v>1.813653544381414E-2</v>
      </c>
      <c r="J14" s="11">
        <f t="shared" si="0"/>
        <v>-1.2192431360480338E-3</v>
      </c>
      <c r="K14" s="11">
        <f t="shared" si="1"/>
        <v>1.7919868777147473E-2</v>
      </c>
      <c r="L14" s="11">
        <f t="shared" si="2"/>
        <v>-1.4359098027147005E-3</v>
      </c>
    </row>
    <row r="15" spans="1:12">
      <c r="A15" s="12">
        <v>42614</v>
      </c>
      <c r="B15" s="11">
        <v>106.139999</v>
      </c>
      <c r="C15" s="11">
        <v>116.18</v>
      </c>
      <c r="D15" s="11">
        <v>102.529999</v>
      </c>
      <c r="E15" s="11">
        <v>113.050003</v>
      </c>
      <c r="F15" s="11">
        <v>106.704796</v>
      </c>
      <c r="G15" s="11">
        <v>2168.2700199999999</v>
      </c>
      <c r="H15" s="11">
        <v>0.19</v>
      </c>
      <c r="I15" s="11">
        <f t="shared" si="0"/>
        <v>7.1276362793290499E-2</v>
      </c>
      <c r="J15" s="11">
        <f t="shared" si="0"/>
        <v>-1.2344508443253945E-3</v>
      </c>
      <c r="K15" s="11">
        <f t="shared" si="1"/>
        <v>7.1118029459957169E-2</v>
      </c>
      <c r="L15" s="11">
        <f t="shared" si="2"/>
        <v>-1.3927841776587278E-3</v>
      </c>
    </row>
    <row r="16" spans="1:12">
      <c r="A16" s="12">
        <v>42644</v>
      </c>
      <c r="B16" s="11">
        <v>112.709999</v>
      </c>
      <c r="C16" s="11">
        <v>118.69000200000001</v>
      </c>
      <c r="D16" s="11">
        <v>112.279999</v>
      </c>
      <c r="E16" s="11">
        <v>113.540001</v>
      </c>
      <c r="F16" s="11">
        <v>107.16727400000001</v>
      </c>
      <c r="G16" s="11">
        <v>2126.1499020000001</v>
      </c>
      <c r="H16" s="11">
        <v>0.24</v>
      </c>
      <c r="I16" s="11">
        <f t="shared" si="0"/>
        <v>4.3341819424874244E-3</v>
      </c>
      <c r="J16" s="11">
        <f t="shared" si="0"/>
        <v>-1.9425679279557545E-2</v>
      </c>
      <c r="K16" s="11">
        <f t="shared" si="1"/>
        <v>4.1341819424874247E-3</v>
      </c>
      <c r="L16" s="11">
        <f t="shared" si="2"/>
        <v>-1.9625679279557544E-2</v>
      </c>
    </row>
    <row r="17" spans="1:12">
      <c r="A17" s="12">
        <v>42675</v>
      </c>
      <c r="B17" s="11">
        <v>113.459999</v>
      </c>
      <c r="C17" s="11">
        <v>113.769997</v>
      </c>
      <c r="D17" s="11">
        <v>104.08000199999999</v>
      </c>
      <c r="E17" s="11">
        <v>110.519997</v>
      </c>
      <c r="F17" s="11">
        <v>104.31677999999999</v>
      </c>
      <c r="G17" s="11">
        <v>2198.8100589999999</v>
      </c>
      <c r="H17" s="11">
        <v>0.3</v>
      </c>
      <c r="I17" s="11">
        <f t="shared" si="0"/>
        <v>-2.6598549105578739E-2</v>
      </c>
      <c r="J17" s="11">
        <f t="shared" si="0"/>
        <v>3.4174522187570479E-2</v>
      </c>
      <c r="K17" s="11">
        <f t="shared" si="1"/>
        <v>-2.684854910557874E-2</v>
      </c>
      <c r="L17" s="11">
        <f t="shared" si="2"/>
        <v>3.3924522187570479E-2</v>
      </c>
    </row>
    <row r="18" spans="1:12">
      <c r="A18" s="12">
        <v>42705</v>
      </c>
      <c r="B18" s="11">
        <v>110.370003</v>
      </c>
      <c r="C18" s="11">
        <v>118.019997</v>
      </c>
      <c r="D18" s="11">
        <v>108.25</v>
      </c>
      <c r="E18" s="11">
        <v>115.82</v>
      </c>
      <c r="F18" s="11">
        <v>109.880577</v>
      </c>
      <c r="G18" s="11">
        <v>2238.830078</v>
      </c>
      <c r="H18" s="11">
        <v>0.42</v>
      </c>
      <c r="I18" s="11">
        <f t="shared" si="0"/>
        <v>5.3335589921391445E-2</v>
      </c>
      <c r="J18" s="11">
        <f t="shared" si="0"/>
        <v>1.8200762196895176E-2</v>
      </c>
      <c r="K18" s="11">
        <f t="shared" si="1"/>
        <v>5.2985589921391442E-2</v>
      </c>
      <c r="L18" s="11">
        <f t="shared" si="2"/>
        <v>1.7850762196895176E-2</v>
      </c>
    </row>
    <row r="19" spans="1:12">
      <c r="A19" s="12">
        <v>42736</v>
      </c>
      <c r="B19" s="11">
        <v>115.800003</v>
      </c>
      <c r="C19" s="11">
        <v>122.44000200000001</v>
      </c>
      <c r="D19" s="11">
        <v>114.760002</v>
      </c>
      <c r="E19" s="11">
        <v>121.349998</v>
      </c>
      <c r="F19" s="11">
        <v>115.126999</v>
      </c>
      <c r="G19" s="11">
        <v>2278.8701169999999</v>
      </c>
      <c r="H19" s="11">
        <v>0.5</v>
      </c>
      <c r="I19" s="11">
        <f t="shared" si="0"/>
        <v>4.7746582182581689E-2</v>
      </c>
      <c r="J19" s="11">
        <f t="shared" si="0"/>
        <v>1.7884358171464578E-2</v>
      </c>
      <c r="K19" s="11">
        <f t="shared" si="1"/>
        <v>4.7329915515915019E-2</v>
      </c>
      <c r="L19" s="11">
        <f t="shared" si="2"/>
        <v>1.7467691504797912E-2</v>
      </c>
    </row>
    <row r="20" spans="1:12">
      <c r="A20" s="12">
        <v>42767</v>
      </c>
      <c r="B20" s="11">
        <v>127.029999</v>
      </c>
      <c r="C20" s="11">
        <v>137.479996</v>
      </c>
      <c r="D20" s="11">
        <v>127.010002</v>
      </c>
      <c r="E20" s="11">
        <v>136.990005</v>
      </c>
      <c r="F20" s="11">
        <v>129.964966</v>
      </c>
      <c r="G20" s="11">
        <v>2363.639893</v>
      </c>
      <c r="H20" s="11">
        <v>0.48</v>
      </c>
      <c r="I20" s="11">
        <f t="shared" si="0"/>
        <v>0.12888346894198124</v>
      </c>
      <c r="J20" s="11">
        <f t="shared" si="0"/>
        <v>3.719816033727915E-2</v>
      </c>
      <c r="K20" s="11">
        <f t="shared" si="1"/>
        <v>0.12848346894198123</v>
      </c>
      <c r="L20" s="11">
        <f t="shared" si="2"/>
        <v>3.6798160337279152E-2</v>
      </c>
    </row>
    <row r="21" spans="1:12">
      <c r="A21" s="12">
        <v>42795</v>
      </c>
      <c r="B21" s="11">
        <v>137.88999899999999</v>
      </c>
      <c r="C21" s="11">
        <v>144.5</v>
      </c>
      <c r="D21" s="11">
        <v>137.050003</v>
      </c>
      <c r="E21" s="11">
        <v>143.66000399999999</v>
      </c>
      <c r="F21" s="11">
        <v>136.883835</v>
      </c>
      <c r="G21" s="11">
        <v>2362.719971</v>
      </c>
      <c r="H21" s="11">
        <v>0.66</v>
      </c>
      <c r="I21" s="11">
        <f t="shared" si="0"/>
        <v>5.3236416035379874E-2</v>
      </c>
      <c r="J21" s="11">
        <f t="shared" si="0"/>
        <v>-3.8919718808453973E-4</v>
      </c>
      <c r="K21" s="11">
        <f t="shared" si="1"/>
        <v>5.2686416035379872E-2</v>
      </c>
      <c r="L21" s="11">
        <f t="shared" si="2"/>
        <v>-9.3919718808453982E-4</v>
      </c>
    </row>
    <row r="22" spans="1:12">
      <c r="A22" s="12">
        <v>42826</v>
      </c>
      <c r="B22" s="11">
        <v>143.71000699999999</v>
      </c>
      <c r="C22" s="11">
        <v>145.46000699999999</v>
      </c>
      <c r="D22" s="11">
        <v>140.05999800000001</v>
      </c>
      <c r="E22" s="11">
        <v>143.64999399999999</v>
      </c>
      <c r="F22" s="11">
        <v>136.87429800000001</v>
      </c>
      <c r="G22" s="11">
        <v>2384.1999510000001</v>
      </c>
      <c r="H22" s="11">
        <v>0.75</v>
      </c>
      <c r="I22" s="11">
        <f t="shared" si="0"/>
        <v>-6.9672215130402919E-5</v>
      </c>
      <c r="J22" s="11">
        <f t="shared" si="0"/>
        <v>9.0912085493182089E-3</v>
      </c>
      <c r="K22" s="11">
        <f t="shared" si="1"/>
        <v>-6.9467221513040299E-4</v>
      </c>
      <c r="L22" s="11">
        <f t="shared" si="2"/>
        <v>8.4662085493182083E-3</v>
      </c>
    </row>
    <row r="23" spans="1:12">
      <c r="A23" s="12">
        <v>42856</v>
      </c>
      <c r="B23" s="11">
        <v>145.10000600000001</v>
      </c>
      <c r="C23" s="11">
        <v>156.64999399999999</v>
      </c>
      <c r="D23" s="11">
        <v>144.270004</v>
      </c>
      <c r="E23" s="11">
        <v>152.759995</v>
      </c>
      <c r="F23" s="11">
        <v>145.55458100000001</v>
      </c>
      <c r="G23" s="11">
        <v>2411.8000489999999</v>
      </c>
      <c r="H23" s="11">
        <v>0.73</v>
      </c>
      <c r="I23" s="11">
        <f t="shared" si="0"/>
        <v>6.3417917949796551E-2</v>
      </c>
      <c r="J23" s="11">
        <f t="shared" si="0"/>
        <v>1.1576251391341417E-2</v>
      </c>
      <c r="K23" s="11">
        <f t="shared" si="1"/>
        <v>6.2809584616463215E-2</v>
      </c>
      <c r="L23" s="11">
        <f t="shared" si="2"/>
        <v>1.0967918058008083E-2</v>
      </c>
    </row>
    <row r="24" spans="1:12">
      <c r="A24" s="12">
        <v>42887</v>
      </c>
      <c r="B24" s="11">
        <v>153.16999799999999</v>
      </c>
      <c r="C24" s="11">
        <v>155.979996</v>
      </c>
      <c r="D24" s="11">
        <v>142.199997</v>
      </c>
      <c r="E24" s="11">
        <v>144.020004</v>
      </c>
      <c r="F24" s="11">
        <v>137.79325900000001</v>
      </c>
      <c r="G24" s="11">
        <v>2423.4099120000001</v>
      </c>
      <c r="H24" s="11">
        <v>0.84</v>
      </c>
      <c r="I24" s="11">
        <f t="shared" si="0"/>
        <v>-5.3322416557950905E-2</v>
      </c>
      <c r="J24" s="11">
        <f t="shared" si="0"/>
        <v>4.8137750908554414E-3</v>
      </c>
      <c r="K24" s="11">
        <f t="shared" si="1"/>
        <v>-5.4022416557950904E-2</v>
      </c>
      <c r="L24" s="11">
        <f t="shared" si="2"/>
        <v>4.1137750908554413E-3</v>
      </c>
    </row>
    <row r="25" spans="1:12">
      <c r="A25" s="12">
        <v>42917</v>
      </c>
      <c r="B25" s="11">
        <v>144.88000500000001</v>
      </c>
      <c r="C25" s="11">
        <v>153.990005</v>
      </c>
      <c r="D25" s="11">
        <v>142.41000399999999</v>
      </c>
      <c r="E25" s="11">
        <v>148.729996</v>
      </c>
      <c r="F25" s="11">
        <v>142.299622</v>
      </c>
      <c r="G25" s="11">
        <v>2470.3000489999999</v>
      </c>
      <c r="H25" s="11">
        <v>0.97</v>
      </c>
      <c r="I25" s="11">
        <f t="shared" si="0"/>
        <v>3.270379866695796E-2</v>
      </c>
      <c r="J25" s="11">
        <f t="shared" si="0"/>
        <v>1.9348826118030613E-2</v>
      </c>
      <c r="K25" s="11">
        <f t="shared" si="1"/>
        <v>3.1895465333624626E-2</v>
      </c>
      <c r="L25" s="11">
        <f t="shared" si="2"/>
        <v>1.8540492784697278E-2</v>
      </c>
    </row>
    <row r="26" spans="1:12">
      <c r="A26" s="12">
        <v>42948</v>
      </c>
      <c r="B26" s="11">
        <v>149.10000600000001</v>
      </c>
      <c r="C26" s="11">
        <v>164.520004</v>
      </c>
      <c r="D26" s="11">
        <v>148.41000399999999</v>
      </c>
      <c r="E26" s="11">
        <v>164</v>
      </c>
      <c r="F26" s="11">
        <v>156.90940900000001</v>
      </c>
      <c r="G26" s="11">
        <v>2471.6499020000001</v>
      </c>
      <c r="H26" s="11">
        <v>0.98</v>
      </c>
      <c r="I26" s="11">
        <f t="shared" si="0"/>
        <v>0.1026691905056502</v>
      </c>
      <c r="J26" s="11">
        <f t="shared" si="0"/>
        <v>5.4643281108568138E-4</v>
      </c>
      <c r="K26" s="11">
        <f t="shared" si="1"/>
        <v>0.10185252383898354</v>
      </c>
      <c r="L26" s="11">
        <f t="shared" si="2"/>
        <v>-2.7023385558098522E-4</v>
      </c>
    </row>
    <row r="27" spans="1:12">
      <c r="A27" s="12">
        <v>42979</v>
      </c>
      <c r="B27" s="11">
        <v>164.800003</v>
      </c>
      <c r="C27" s="11">
        <v>164.94000199999999</v>
      </c>
      <c r="D27" s="11">
        <v>149.16000399999999</v>
      </c>
      <c r="E27" s="11">
        <v>154.11999499999999</v>
      </c>
      <c r="F27" s="11">
        <v>148.03561400000001</v>
      </c>
      <c r="G27" s="11">
        <v>2519.360107</v>
      </c>
      <c r="H27" s="11">
        <v>0.99</v>
      </c>
      <c r="I27" s="11">
        <f t="shared" si="0"/>
        <v>-5.6553619419980099E-2</v>
      </c>
      <c r="J27" s="11">
        <f t="shared" si="0"/>
        <v>1.9302978533243684E-2</v>
      </c>
      <c r="K27" s="11">
        <f t="shared" si="1"/>
        <v>-5.7378619419980098E-2</v>
      </c>
      <c r="L27" s="11">
        <f t="shared" si="2"/>
        <v>1.8477978533243684E-2</v>
      </c>
    </row>
    <row r="28" spans="1:12">
      <c r="A28" s="12">
        <v>43009</v>
      </c>
      <c r="B28" s="11">
        <v>154.259995</v>
      </c>
      <c r="C28" s="11">
        <v>169.64999399999999</v>
      </c>
      <c r="D28" s="11">
        <v>152.46000699999999</v>
      </c>
      <c r="E28" s="11">
        <v>169.03999300000001</v>
      </c>
      <c r="F28" s="11">
        <v>162.36660800000001</v>
      </c>
      <c r="G28" s="11">
        <v>2575.26001</v>
      </c>
      <c r="H28" s="11">
        <v>1</v>
      </c>
      <c r="I28" s="11">
        <f t="shared" si="0"/>
        <v>9.6807745195693268E-2</v>
      </c>
      <c r="J28" s="11">
        <f t="shared" si="0"/>
        <v>2.2188135330349579E-2</v>
      </c>
      <c r="K28" s="11">
        <f t="shared" si="1"/>
        <v>9.5974411862359929E-2</v>
      </c>
      <c r="L28" s="11">
        <f t="shared" si="2"/>
        <v>2.1354801997016247E-2</v>
      </c>
    </row>
    <row r="29" spans="1:12">
      <c r="A29" s="12">
        <v>43040</v>
      </c>
      <c r="B29" s="11">
        <v>169.86999499999999</v>
      </c>
      <c r="C29" s="11">
        <v>176.240005</v>
      </c>
      <c r="D29" s="11">
        <v>165.279999</v>
      </c>
      <c r="E29" s="11">
        <v>171.85000600000001</v>
      </c>
      <c r="F29" s="11">
        <v>165.06570400000001</v>
      </c>
      <c r="G29" s="11">
        <v>2584.8400879999999</v>
      </c>
      <c r="H29" s="11">
        <v>1.0900000000000001</v>
      </c>
      <c r="I29" s="11">
        <f t="shared" si="0"/>
        <v>1.6623467308007057E-2</v>
      </c>
      <c r="J29" s="11">
        <f t="shared" si="0"/>
        <v>3.7200430103366371E-3</v>
      </c>
      <c r="K29" s="11">
        <f t="shared" si="1"/>
        <v>1.5715133974673723E-2</v>
      </c>
      <c r="L29" s="11">
        <f t="shared" si="2"/>
        <v>2.8117096770033036E-3</v>
      </c>
    </row>
    <row r="30" spans="1:12">
      <c r="A30" s="12">
        <v>43070</v>
      </c>
      <c r="B30" s="11">
        <v>169.949997</v>
      </c>
      <c r="C30" s="11">
        <v>177.199997</v>
      </c>
      <c r="D30" s="11">
        <v>166.46000699999999</v>
      </c>
      <c r="E30" s="11">
        <v>169.229996</v>
      </c>
      <c r="F30" s="11">
        <v>163.13346899999999</v>
      </c>
      <c r="G30" s="11">
        <v>2673.610107</v>
      </c>
      <c r="H30" s="11">
        <v>1.2</v>
      </c>
      <c r="I30" s="11">
        <f t="shared" si="0"/>
        <v>-1.1705853809583727E-2</v>
      </c>
      <c r="J30" s="11">
        <f t="shared" si="0"/>
        <v>3.4342557364422946E-2</v>
      </c>
      <c r="K30" s="11">
        <f t="shared" si="1"/>
        <v>-1.2705853809583726E-2</v>
      </c>
      <c r="L30" s="11">
        <f t="shared" si="2"/>
        <v>3.3342557364422945E-2</v>
      </c>
    </row>
    <row r="31" spans="1:12">
      <c r="A31" s="12">
        <v>43101</v>
      </c>
      <c r="B31" s="11">
        <v>170.16000399999999</v>
      </c>
      <c r="C31" s="11">
        <v>180.10000600000001</v>
      </c>
      <c r="D31" s="11">
        <v>164.699997</v>
      </c>
      <c r="E31" s="11">
        <v>167.429993</v>
      </c>
      <c r="F31" s="11">
        <v>161.398315</v>
      </c>
      <c r="G31" s="11">
        <v>2823.8100589999999</v>
      </c>
      <c r="H31" s="11">
        <v>1.3</v>
      </c>
      <c r="I31" s="11">
        <f t="shared" si="0"/>
        <v>-1.0636407174054481E-2</v>
      </c>
      <c r="J31" s="11">
        <f t="shared" si="0"/>
        <v>5.6178704444133053E-2</v>
      </c>
      <c r="K31" s="11">
        <f t="shared" si="1"/>
        <v>-1.1719740507387815E-2</v>
      </c>
      <c r="L31" s="11">
        <f t="shared" si="2"/>
        <v>5.5095371110799721E-2</v>
      </c>
    </row>
    <row r="32" spans="1:12">
      <c r="A32" s="12">
        <v>43132</v>
      </c>
      <c r="B32" s="11">
        <v>167.16999799999999</v>
      </c>
      <c r="C32" s="11">
        <v>180.61999499999999</v>
      </c>
      <c r="D32" s="11">
        <v>150.240005</v>
      </c>
      <c r="E32" s="11">
        <v>178.11999499999999</v>
      </c>
      <c r="F32" s="11">
        <v>171.703217</v>
      </c>
      <c r="G32" s="11">
        <v>2713.830078</v>
      </c>
      <c r="H32" s="11">
        <v>1.38</v>
      </c>
      <c r="I32" s="11">
        <f t="shared" si="0"/>
        <v>6.3847643019073641E-2</v>
      </c>
      <c r="J32" s="11">
        <f t="shared" si="0"/>
        <v>-3.8947372061896871E-2</v>
      </c>
      <c r="K32" s="11">
        <f t="shared" si="1"/>
        <v>6.2697643019073643E-2</v>
      </c>
      <c r="L32" s="11">
        <f t="shared" si="2"/>
        <v>-4.0097372061896869E-2</v>
      </c>
    </row>
    <row r="33" spans="1:12">
      <c r="A33" s="12">
        <v>43160</v>
      </c>
      <c r="B33" s="11">
        <v>178.53999300000001</v>
      </c>
      <c r="C33" s="11">
        <v>183.5</v>
      </c>
      <c r="D33" s="11">
        <v>164.94000199999999</v>
      </c>
      <c r="E33" s="11">
        <v>167.779999</v>
      </c>
      <c r="F33" s="11">
        <v>162.395126</v>
      </c>
      <c r="G33" s="11">
        <v>2640.8701169999999</v>
      </c>
      <c r="H33" s="11">
        <v>1.64</v>
      </c>
      <c r="I33" s="11">
        <f t="shared" si="0"/>
        <v>-5.4210347148009409E-2</v>
      </c>
      <c r="J33" s="11">
        <f t="shared" si="0"/>
        <v>-2.6884498624825112E-2</v>
      </c>
      <c r="K33" s="11">
        <f t="shared" si="1"/>
        <v>-5.5577013814676078E-2</v>
      </c>
      <c r="L33" s="11">
        <f t="shared" si="2"/>
        <v>-2.8251165291491777E-2</v>
      </c>
    </row>
    <row r="34" spans="1:12">
      <c r="A34" s="12">
        <v>43191</v>
      </c>
      <c r="B34" s="11">
        <v>166.63999899999999</v>
      </c>
      <c r="C34" s="11">
        <v>178.94000199999999</v>
      </c>
      <c r="D34" s="11">
        <v>160.63000500000001</v>
      </c>
      <c r="E34" s="11">
        <v>165.259995</v>
      </c>
      <c r="F34" s="11">
        <v>159.955994</v>
      </c>
      <c r="G34" s="11">
        <v>2648.0500489999999</v>
      </c>
      <c r="H34" s="11">
        <v>1.66</v>
      </c>
      <c r="I34" s="11">
        <f t="shared" si="0"/>
        <v>-1.5019736491352582E-2</v>
      </c>
      <c r="J34" s="11">
        <f t="shared" si="0"/>
        <v>2.7187751316434801E-3</v>
      </c>
      <c r="K34" s="11">
        <f t="shared" si="1"/>
        <v>-1.6403069824685916E-2</v>
      </c>
      <c r="L34" s="11">
        <f t="shared" si="2"/>
        <v>1.3354417983101469E-3</v>
      </c>
    </row>
    <row r="35" spans="1:12">
      <c r="A35" s="12">
        <v>43221</v>
      </c>
      <c r="B35" s="11">
        <v>166.41000399999999</v>
      </c>
      <c r="C35" s="11">
        <v>190.36999499999999</v>
      </c>
      <c r="D35" s="11">
        <v>165.270004</v>
      </c>
      <c r="E35" s="11">
        <v>186.86999499999999</v>
      </c>
      <c r="F35" s="11">
        <v>180.87243699999999</v>
      </c>
      <c r="G35" s="11">
        <v>2705.2700199999999</v>
      </c>
      <c r="H35" s="11">
        <v>1.71</v>
      </c>
      <c r="I35" s="11">
        <f t="shared" si="0"/>
        <v>0.13076373368040203</v>
      </c>
      <c r="J35" s="11">
        <f t="shared" si="0"/>
        <v>2.1608341965291905E-2</v>
      </c>
      <c r="K35" s="11">
        <f t="shared" si="1"/>
        <v>0.12933873368040202</v>
      </c>
      <c r="L35" s="11">
        <f t="shared" si="2"/>
        <v>2.0183341965291906E-2</v>
      </c>
    </row>
    <row r="36" spans="1:12">
      <c r="A36" s="12">
        <v>43252</v>
      </c>
      <c r="B36" s="11">
        <v>187.990005</v>
      </c>
      <c r="C36" s="11">
        <v>194.199997</v>
      </c>
      <c r="D36" s="11">
        <v>180.729996</v>
      </c>
      <c r="E36" s="11">
        <v>185.11000100000001</v>
      </c>
      <c r="F36" s="11">
        <v>179.85978700000001</v>
      </c>
      <c r="G36" s="11">
        <v>2718.3701169999999</v>
      </c>
      <c r="H36" s="11">
        <v>1.81</v>
      </c>
      <c r="I36" s="11">
        <f t="shared" si="0"/>
        <v>-5.5986971635704754E-3</v>
      </c>
      <c r="J36" s="11">
        <f t="shared" si="0"/>
        <v>4.8424360241866009E-3</v>
      </c>
      <c r="K36" s="11">
        <f t="shared" si="1"/>
        <v>-7.1070304969038083E-3</v>
      </c>
      <c r="L36" s="11">
        <f t="shared" si="2"/>
        <v>3.3341026908532676E-3</v>
      </c>
    </row>
    <row r="37" spans="1:12">
      <c r="A37" s="12">
        <v>43282</v>
      </c>
      <c r="B37" s="11">
        <v>183.820007</v>
      </c>
      <c r="C37" s="11">
        <v>195.96000699999999</v>
      </c>
      <c r="D37" s="11">
        <v>183.41999799999999</v>
      </c>
      <c r="E37" s="11">
        <v>190.28999300000001</v>
      </c>
      <c r="F37" s="11">
        <v>184.89288300000001</v>
      </c>
      <c r="G37" s="11">
        <v>2816.290039</v>
      </c>
      <c r="H37" s="11">
        <v>1.89</v>
      </c>
      <c r="I37" s="11">
        <f t="shared" si="0"/>
        <v>2.7983442457874146E-2</v>
      </c>
      <c r="J37" s="11">
        <f t="shared" si="0"/>
        <v>3.6021556221367206E-2</v>
      </c>
      <c r="K37" s="11">
        <f t="shared" si="1"/>
        <v>2.6408442457874146E-2</v>
      </c>
      <c r="L37" s="11">
        <f t="shared" si="2"/>
        <v>3.4446556221367206E-2</v>
      </c>
    </row>
    <row r="38" spans="1:12">
      <c r="A38" s="12">
        <v>43313</v>
      </c>
      <c r="B38" s="11">
        <v>199.13000500000001</v>
      </c>
      <c r="C38" s="11">
        <v>228.86999499999999</v>
      </c>
      <c r="D38" s="11">
        <v>197.30999800000001</v>
      </c>
      <c r="E38" s="11">
        <v>227.63000500000001</v>
      </c>
      <c r="F38" s="11">
        <v>221.17382799999999</v>
      </c>
      <c r="G38" s="11">
        <v>2901.5200199999999</v>
      </c>
      <c r="H38" s="11">
        <v>1.94</v>
      </c>
      <c r="I38" s="11">
        <f t="shared" si="0"/>
        <v>0.19622683367428465</v>
      </c>
      <c r="J38" s="11">
        <f t="shared" si="0"/>
        <v>3.0263211466054526E-2</v>
      </c>
      <c r="K38" s="11">
        <f t="shared" si="1"/>
        <v>0.19461016700761799</v>
      </c>
      <c r="L38" s="11">
        <f t="shared" si="2"/>
        <v>2.8646544799387861E-2</v>
      </c>
    </row>
    <row r="39" spans="1:12">
      <c r="A39" s="12">
        <v>43344</v>
      </c>
      <c r="B39" s="11">
        <v>228.41000399999999</v>
      </c>
      <c r="C39" s="11">
        <v>229.66999799999999</v>
      </c>
      <c r="D39" s="11">
        <v>215.300003</v>
      </c>
      <c r="E39" s="11">
        <v>225.740005</v>
      </c>
      <c r="F39" s="11">
        <v>220.10668899999999</v>
      </c>
      <c r="G39" s="11">
        <v>2913.9799800000001</v>
      </c>
      <c r="H39" s="11">
        <v>2.04</v>
      </c>
      <c r="I39" s="11">
        <f t="shared" si="0"/>
        <v>-4.8248882322550271E-3</v>
      </c>
      <c r="J39" s="11">
        <f t="shared" si="0"/>
        <v>4.2942871026614999E-3</v>
      </c>
      <c r="K39" s="11">
        <f t="shared" si="1"/>
        <v>-6.5248882322550272E-3</v>
      </c>
      <c r="L39" s="11">
        <f t="shared" si="2"/>
        <v>2.5942871026614998E-3</v>
      </c>
    </row>
    <row r="40" spans="1:12">
      <c r="A40" s="12">
        <v>43374</v>
      </c>
      <c r="B40" s="11">
        <v>227.949997</v>
      </c>
      <c r="C40" s="11">
        <v>233.470001</v>
      </c>
      <c r="D40" s="11">
        <v>206.08999600000001</v>
      </c>
      <c r="E40" s="11">
        <v>218.86000100000001</v>
      </c>
      <c r="F40" s="11">
        <v>213.39837600000001</v>
      </c>
      <c r="G40" s="11">
        <v>2711.73999</v>
      </c>
      <c r="H40" s="11">
        <v>2.17</v>
      </c>
      <c r="I40" s="11">
        <f t="shared" si="0"/>
        <v>-3.0477551729470503E-2</v>
      </c>
      <c r="J40" s="11">
        <f t="shared" si="0"/>
        <v>-6.9403356024429527E-2</v>
      </c>
      <c r="K40" s="11">
        <f t="shared" si="1"/>
        <v>-3.2285885062803839E-2</v>
      </c>
      <c r="L40" s="11">
        <f t="shared" si="2"/>
        <v>-7.1211689357762856E-2</v>
      </c>
    </row>
    <row r="41" spans="1:12">
      <c r="A41" s="12">
        <v>43405</v>
      </c>
      <c r="B41" s="11">
        <v>219.050003</v>
      </c>
      <c r="C41" s="11">
        <v>222.36000100000001</v>
      </c>
      <c r="D41" s="11">
        <v>170.259995</v>
      </c>
      <c r="E41" s="11">
        <v>178.58000200000001</v>
      </c>
      <c r="F41" s="11">
        <v>174.12356600000001</v>
      </c>
      <c r="G41" s="11">
        <v>2760.169922</v>
      </c>
      <c r="H41" s="11">
        <v>2.2400000000000002</v>
      </c>
      <c r="I41" s="11">
        <f t="shared" si="0"/>
        <v>-0.18404455898952107</v>
      </c>
      <c r="J41" s="11">
        <f t="shared" si="0"/>
        <v>1.7859356788849069E-2</v>
      </c>
      <c r="K41" s="11">
        <f t="shared" si="1"/>
        <v>-0.18591122565618773</v>
      </c>
      <c r="L41" s="11">
        <f t="shared" si="2"/>
        <v>1.5992690122182403E-2</v>
      </c>
    </row>
    <row r="42" spans="1:12">
      <c r="A42" s="12">
        <v>43435</v>
      </c>
      <c r="B42" s="11">
        <v>184.46000699999999</v>
      </c>
      <c r="C42" s="11">
        <v>184.94000199999999</v>
      </c>
      <c r="D42" s="11">
        <v>146.58999600000001</v>
      </c>
      <c r="E42" s="11">
        <v>157.740005</v>
      </c>
      <c r="F42" s="11">
        <v>154.340271</v>
      </c>
      <c r="G42" s="11">
        <v>2506.8500979999999</v>
      </c>
      <c r="H42" s="11">
        <v>2.37</v>
      </c>
      <c r="I42" s="11">
        <f t="shared" si="0"/>
        <v>-0.11361641307070411</v>
      </c>
      <c r="J42" s="11">
        <f t="shared" si="0"/>
        <v>-9.1776894596563949E-2</v>
      </c>
      <c r="K42" s="11">
        <f t="shared" si="1"/>
        <v>-0.11559141307070411</v>
      </c>
      <c r="L42" s="11">
        <f t="shared" si="2"/>
        <v>-9.3751894596563953E-2</v>
      </c>
    </row>
    <row r="43" spans="1:12">
      <c r="A43" s="12">
        <v>43466</v>
      </c>
      <c r="B43" s="11">
        <v>154.88999899999999</v>
      </c>
      <c r="C43" s="11">
        <v>169</v>
      </c>
      <c r="D43" s="11">
        <v>142</v>
      </c>
      <c r="E43" s="11">
        <v>166.44000199999999</v>
      </c>
      <c r="F43" s="11">
        <v>162.85273699999999</v>
      </c>
      <c r="G43" s="11">
        <v>2704.1000979999999</v>
      </c>
      <c r="H43" s="11">
        <v>2.4</v>
      </c>
      <c r="I43" s="11">
        <f t="shared" si="0"/>
        <v>5.5153887866375387E-2</v>
      </c>
      <c r="J43" s="11">
        <f t="shared" si="0"/>
        <v>7.8684401655036665E-2</v>
      </c>
      <c r="K43" s="11">
        <f t="shared" si="1"/>
        <v>5.3153887866375385E-2</v>
      </c>
      <c r="L43" s="11">
        <f t="shared" si="2"/>
        <v>7.6684401655036663E-2</v>
      </c>
    </row>
    <row r="44" spans="1:12">
      <c r="A44" s="12">
        <v>43497</v>
      </c>
      <c r="B44" s="11">
        <v>166.96000699999999</v>
      </c>
      <c r="C44" s="11">
        <v>175.86999499999999</v>
      </c>
      <c r="D44" s="11">
        <v>165.929993</v>
      </c>
      <c r="E44" s="11">
        <v>173.14999399999999</v>
      </c>
      <c r="F44" s="11">
        <v>169.418137</v>
      </c>
      <c r="G44" s="11">
        <v>2784.48999</v>
      </c>
      <c r="H44" s="11">
        <v>2.4300000000000002</v>
      </c>
      <c r="I44" s="11">
        <f t="shared" si="0"/>
        <v>4.0314950309984728E-2</v>
      </c>
      <c r="J44" s="11">
        <f t="shared" si="0"/>
        <v>2.9728889126352211E-2</v>
      </c>
      <c r="K44" s="11">
        <f t="shared" si="1"/>
        <v>3.8289950309984729E-2</v>
      </c>
      <c r="L44" s="11">
        <f t="shared" si="2"/>
        <v>2.7703889126352212E-2</v>
      </c>
    </row>
    <row r="45" spans="1:12">
      <c r="A45" s="12">
        <v>43525</v>
      </c>
      <c r="B45" s="11">
        <v>174.279999</v>
      </c>
      <c r="C45" s="11">
        <v>197.69000199999999</v>
      </c>
      <c r="D45" s="11">
        <v>169.5</v>
      </c>
      <c r="E45" s="11">
        <v>189.949997</v>
      </c>
      <c r="F45" s="11">
        <v>186.65315200000001</v>
      </c>
      <c r="G45" s="11">
        <v>2834.3999020000001</v>
      </c>
      <c r="H45" s="11">
        <v>2.4500000000000002</v>
      </c>
      <c r="I45" s="11">
        <f t="shared" si="0"/>
        <v>0.10173063702146604</v>
      </c>
      <c r="J45" s="11">
        <f t="shared" si="0"/>
        <v>1.7924256211817115E-2</v>
      </c>
      <c r="K45" s="11">
        <f t="shared" si="1"/>
        <v>9.9688970354799372E-2</v>
      </c>
      <c r="L45" s="11">
        <f t="shared" si="2"/>
        <v>1.5882589545150448E-2</v>
      </c>
    </row>
    <row r="46" spans="1:12">
      <c r="A46" s="12">
        <v>43556</v>
      </c>
      <c r="B46" s="11">
        <v>191.63999899999999</v>
      </c>
      <c r="C46" s="11">
        <v>208.479996</v>
      </c>
      <c r="D46" s="11">
        <v>188.38000500000001</v>
      </c>
      <c r="E46" s="11">
        <v>200.66999799999999</v>
      </c>
      <c r="F46" s="11">
        <v>197.18708799999999</v>
      </c>
      <c r="G46" s="11">
        <v>2945.830078</v>
      </c>
      <c r="H46" s="11">
        <v>2.4300000000000002</v>
      </c>
      <c r="I46" s="11">
        <f t="shared" si="0"/>
        <v>5.6435885958143278E-2</v>
      </c>
      <c r="J46" s="11">
        <f t="shared" si="0"/>
        <v>3.9313498395682572E-2</v>
      </c>
      <c r="K46" s="11">
        <f t="shared" si="1"/>
        <v>5.4410885958143279E-2</v>
      </c>
      <c r="L46" s="11">
        <f t="shared" si="2"/>
        <v>3.7288498395682573E-2</v>
      </c>
    </row>
    <row r="47" spans="1:12">
      <c r="A47" s="12">
        <v>43586</v>
      </c>
      <c r="B47" s="11">
        <v>209.88000500000001</v>
      </c>
      <c r="C47" s="11">
        <v>215.30999800000001</v>
      </c>
      <c r="D47" s="11">
        <v>174.990005</v>
      </c>
      <c r="E47" s="11">
        <v>175.070007</v>
      </c>
      <c r="F47" s="11">
        <v>172.03140300000001</v>
      </c>
      <c r="G47" s="11">
        <v>2752.0600589999999</v>
      </c>
      <c r="H47" s="11">
        <v>2.4</v>
      </c>
      <c r="I47" s="11">
        <f t="shared" si="0"/>
        <v>-0.12757267859242374</v>
      </c>
      <c r="J47" s="11">
        <f t="shared" si="0"/>
        <v>-6.5777731189286898E-2</v>
      </c>
      <c r="K47" s="11">
        <f t="shared" si="1"/>
        <v>-0.12957267859242375</v>
      </c>
      <c r="L47" s="11">
        <f t="shared" si="2"/>
        <v>-6.7777731189286899E-2</v>
      </c>
    </row>
    <row r="48" spans="1:12">
      <c r="A48" s="12">
        <v>43617</v>
      </c>
      <c r="B48" s="11">
        <v>175.60000600000001</v>
      </c>
      <c r="C48" s="11">
        <v>201.570007</v>
      </c>
      <c r="D48" s="11">
        <v>170.270004</v>
      </c>
      <c r="E48" s="11">
        <v>197.91999799999999</v>
      </c>
      <c r="F48" s="11">
        <v>195.23376500000001</v>
      </c>
      <c r="G48" s="11">
        <v>2941.76001</v>
      </c>
      <c r="H48" s="11">
        <v>2.2200000000000002</v>
      </c>
      <c r="I48" s="11">
        <f t="shared" si="0"/>
        <v>0.13487282900320235</v>
      </c>
      <c r="J48" s="11">
        <f t="shared" si="0"/>
        <v>6.8930163925612228E-2</v>
      </c>
      <c r="K48" s="11">
        <f t="shared" si="1"/>
        <v>0.13302282900320236</v>
      </c>
      <c r="L48" s="11">
        <f t="shared" si="2"/>
        <v>6.7080163925612224E-2</v>
      </c>
    </row>
    <row r="49" spans="1:12">
      <c r="A49" s="12">
        <v>43647</v>
      </c>
      <c r="B49" s="11">
        <v>203.16999799999999</v>
      </c>
      <c r="C49" s="11">
        <v>221.36999499999999</v>
      </c>
      <c r="D49" s="11">
        <v>198.41000399999999</v>
      </c>
      <c r="E49" s="11">
        <v>213.03999300000001</v>
      </c>
      <c r="F49" s="11">
        <v>210.14856</v>
      </c>
      <c r="G49" s="11">
        <v>2980.3798830000001</v>
      </c>
      <c r="H49" s="11">
        <v>2.15</v>
      </c>
      <c r="I49" s="11">
        <f t="shared" si="0"/>
        <v>7.6394546814174263E-2</v>
      </c>
      <c r="J49" s="11">
        <f t="shared" si="0"/>
        <v>1.312815214997776E-2</v>
      </c>
      <c r="K49" s="11">
        <f t="shared" si="1"/>
        <v>7.46028801475076E-2</v>
      </c>
      <c r="L49" s="11">
        <f t="shared" si="2"/>
        <v>1.1336485483311093E-2</v>
      </c>
    </row>
    <row r="50" spans="1:12">
      <c r="A50" s="12">
        <v>43678</v>
      </c>
      <c r="B50" s="11">
        <v>213.89999399999999</v>
      </c>
      <c r="C50" s="11">
        <v>218.029999</v>
      </c>
      <c r="D50" s="11">
        <v>192.58000200000001</v>
      </c>
      <c r="E50" s="11">
        <v>208.740005</v>
      </c>
      <c r="F50" s="11">
        <v>205.90692100000001</v>
      </c>
      <c r="G50" s="11">
        <v>2926.459961</v>
      </c>
      <c r="H50" s="11">
        <v>2.0699999999999998</v>
      </c>
      <c r="I50" s="11">
        <f t="shared" si="0"/>
        <v>-2.0184002212529993E-2</v>
      </c>
      <c r="J50" s="11">
        <f t="shared" si="0"/>
        <v>-1.8091627281326687E-2</v>
      </c>
      <c r="K50" s="11">
        <f t="shared" si="1"/>
        <v>-2.1909002212529994E-2</v>
      </c>
      <c r="L50" s="11">
        <f t="shared" si="2"/>
        <v>-1.9816627281326687E-2</v>
      </c>
    </row>
    <row r="51" spans="1:12">
      <c r="A51" s="12">
        <v>43709</v>
      </c>
      <c r="B51" s="11">
        <v>206.429993</v>
      </c>
      <c r="C51" s="11">
        <v>226.41999799999999</v>
      </c>
      <c r="D51" s="11">
        <v>204.220001</v>
      </c>
      <c r="E51" s="11">
        <v>223.970001</v>
      </c>
      <c r="F51" s="11">
        <v>221.769623</v>
      </c>
      <c r="G51" s="11">
        <v>2976.73999</v>
      </c>
      <c r="H51" s="11">
        <v>1.99</v>
      </c>
      <c r="I51" s="11">
        <f t="shared" si="0"/>
        <v>7.7038216699865006E-2</v>
      </c>
      <c r="J51" s="11">
        <f t="shared" si="0"/>
        <v>1.7181177829208652E-2</v>
      </c>
      <c r="K51" s="11">
        <f t="shared" si="1"/>
        <v>7.5379883366531675E-2</v>
      </c>
      <c r="L51" s="11">
        <f t="shared" si="2"/>
        <v>1.5522844495875319E-2</v>
      </c>
    </row>
    <row r="52" spans="1:12">
      <c r="A52" s="12">
        <v>43739</v>
      </c>
      <c r="B52" s="11">
        <v>225.070007</v>
      </c>
      <c r="C52" s="11">
        <v>249.75</v>
      </c>
      <c r="D52" s="11">
        <v>215.13000500000001</v>
      </c>
      <c r="E52" s="11">
        <v>248.759995</v>
      </c>
      <c r="F52" s="11">
        <v>246.31608600000001</v>
      </c>
      <c r="G52" s="11">
        <v>3037.5600589999999</v>
      </c>
      <c r="H52" s="11">
        <v>1.73</v>
      </c>
      <c r="I52" s="11">
        <f t="shared" si="0"/>
        <v>0.11068451426280333</v>
      </c>
      <c r="J52" s="11">
        <f t="shared" si="0"/>
        <v>2.0431770730503028E-2</v>
      </c>
      <c r="K52" s="11">
        <f t="shared" si="1"/>
        <v>0.10924284759613667</v>
      </c>
      <c r="L52" s="11">
        <f t="shared" si="2"/>
        <v>1.8990104063836361E-2</v>
      </c>
    </row>
    <row r="53" spans="1:12">
      <c r="A53" s="12">
        <v>43770</v>
      </c>
      <c r="B53" s="11">
        <v>249.53999300000001</v>
      </c>
      <c r="C53" s="11">
        <v>268</v>
      </c>
      <c r="D53" s="11">
        <v>249.16000399999999</v>
      </c>
      <c r="E53" s="11">
        <v>267.25</v>
      </c>
      <c r="F53" s="11">
        <v>264.62445100000002</v>
      </c>
      <c r="G53" s="11">
        <v>3140.9799800000001</v>
      </c>
      <c r="H53" s="11">
        <v>1.58</v>
      </c>
      <c r="I53" s="11">
        <f t="shared" si="0"/>
        <v>7.4328742784586177E-2</v>
      </c>
      <c r="J53" s="11">
        <f t="shared" si="0"/>
        <v>3.4047037421886299E-2</v>
      </c>
      <c r="K53" s="11">
        <f t="shared" si="1"/>
        <v>7.3012076117919517E-2</v>
      </c>
      <c r="L53" s="11">
        <f t="shared" si="2"/>
        <v>3.2730370755219632E-2</v>
      </c>
    </row>
    <row r="54" spans="1:12">
      <c r="A54" s="12">
        <v>43800</v>
      </c>
      <c r="B54" s="11">
        <v>267.26998900000001</v>
      </c>
      <c r="C54" s="11">
        <v>293.97000100000002</v>
      </c>
      <c r="D54" s="11">
        <v>256.290009</v>
      </c>
      <c r="E54" s="11">
        <v>293.64999399999999</v>
      </c>
      <c r="F54" s="11">
        <v>291.63799999999998</v>
      </c>
      <c r="G54" s="11">
        <v>3230.780029</v>
      </c>
      <c r="H54" s="11">
        <v>1.55</v>
      </c>
      <c r="I54" s="11">
        <f t="shared" si="0"/>
        <v>0.10208258873251268</v>
      </c>
      <c r="J54" s="11">
        <f t="shared" si="0"/>
        <v>2.8589818964716848E-2</v>
      </c>
      <c r="K54" s="11">
        <f t="shared" si="1"/>
        <v>0.10079092206584601</v>
      </c>
      <c r="L54" s="11">
        <f t="shared" si="2"/>
        <v>2.7298152298050181E-2</v>
      </c>
    </row>
    <row r="55" spans="1:12">
      <c r="A55" s="12">
        <v>43831</v>
      </c>
      <c r="B55" s="11">
        <v>296.23998999999998</v>
      </c>
      <c r="C55" s="11">
        <v>327.85000600000001</v>
      </c>
      <c r="D55" s="11">
        <v>292.75</v>
      </c>
      <c r="E55" s="11">
        <v>309.51001000000002</v>
      </c>
      <c r="F55" s="11">
        <v>307.38937399999998</v>
      </c>
      <c r="G55" s="11">
        <v>3225.5200199999999</v>
      </c>
      <c r="H55" s="11">
        <v>1.53</v>
      </c>
      <c r="I55" s="11">
        <f t="shared" si="0"/>
        <v>5.4010019270465441E-2</v>
      </c>
      <c r="J55" s="11">
        <f t="shared" si="0"/>
        <v>-1.6280925822202059E-3</v>
      </c>
      <c r="K55" s="11">
        <f t="shared" si="1"/>
        <v>5.2735019270465443E-2</v>
      </c>
      <c r="L55" s="11">
        <f t="shared" si="2"/>
        <v>-2.903092582220206E-3</v>
      </c>
    </row>
    <row r="56" spans="1:12">
      <c r="A56" s="12">
        <v>43862</v>
      </c>
      <c r="B56" s="11">
        <v>304.29998799999998</v>
      </c>
      <c r="C56" s="11">
        <v>327.22000100000002</v>
      </c>
      <c r="D56" s="11">
        <v>256.36999500000002</v>
      </c>
      <c r="E56" s="11">
        <v>273.35998499999999</v>
      </c>
      <c r="F56" s="11">
        <v>271.48703</v>
      </c>
      <c r="G56" s="11">
        <v>2954.219971</v>
      </c>
      <c r="H56" s="11">
        <v>1.58</v>
      </c>
      <c r="I56" s="11">
        <f t="shared" si="0"/>
        <v>-0.11679760927584951</v>
      </c>
      <c r="J56" s="11">
        <f t="shared" si="0"/>
        <v>-8.411048367946572E-2</v>
      </c>
      <c r="K56" s="11">
        <f t="shared" si="1"/>
        <v>-0.11811427594251617</v>
      </c>
      <c r="L56" s="11">
        <f t="shared" si="2"/>
        <v>-8.542715034613238E-2</v>
      </c>
    </row>
    <row r="57" spans="1:12">
      <c r="A57" s="12">
        <v>43891</v>
      </c>
      <c r="B57" s="11">
        <v>282.27999899999998</v>
      </c>
      <c r="C57" s="11">
        <v>304</v>
      </c>
      <c r="D57" s="11">
        <v>212.61000100000001</v>
      </c>
      <c r="E57" s="11">
        <v>254.28999300000001</v>
      </c>
      <c r="F57" s="11">
        <v>253.14707899999999</v>
      </c>
      <c r="G57" s="11">
        <v>2584.5900879999999</v>
      </c>
      <c r="H57" s="11">
        <v>0.37</v>
      </c>
      <c r="I57" s="11">
        <f t="shared" si="0"/>
        <v>-6.7553691238951691E-2</v>
      </c>
      <c r="J57" s="11">
        <f t="shared" si="0"/>
        <v>-0.12511928245982332</v>
      </c>
      <c r="K57" s="11">
        <f t="shared" si="1"/>
        <v>-6.7862024572285018E-2</v>
      </c>
      <c r="L57" s="11">
        <f t="shared" si="2"/>
        <v>-0.12542761579315664</v>
      </c>
    </row>
    <row r="58" spans="1:12">
      <c r="A58" s="12">
        <v>43922</v>
      </c>
      <c r="B58" s="11">
        <v>246.5</v>
      </c>
      <c r="C58" s="11">
        <v>294.52999899999998</v>
      </c>
      <c r="D58" s="11">
        <v>236.89999399999999</v>
      </c>
      <c r="E58" s="11">
        <v>293.79998799999998</v>
      </c>
      <c r="F58" s="11">
        <v>292.47949199999999</v>
      </c>
      <c r="G58" s="11">
        <v>2912.429932</v>
      </c>
      <c r="H58" s="11">
        <v>0.11</v>
      </c>
      <c r="I58" s="11">
        <f t="shared" si="0"/>
        <v>0.15537375803573861</v>
      </c>
      <c r="J58" s="11">
        <f t="shared" si="0"/>
        <v>0.12684403825663829</v>
      </c>
      <c r="K58" s="11">
        <f t="shared" si="1"/>
        <v>0.15528209136907195</v>
      </c>
      <c r="L58" s="11">
        <f t="shared" si="2"/>
        <v>0.12675237158997163</v>
      </c>
    </row>
    <row r="59" spans="1:12">
      <c r="A59" s="12">
        <v>43952</v>
      </c>
      <c r="B59" s="11">
        <v>286.25</v>
      </c>
      <c r="C59" s="11">
        <v>324.23998999999998</v>
      </c>
      <c r="D59" s="11">
        <v>285.85000600000001</v>
      </c>
      <c r="E59" s="11">
        <v>317.94000199999999</v>
      </c>
      <c r="F59" s="11">
        <v>316.510986</v>
      </c>
      <c r="G59" s="11">
        <v>3044.3100589999999</v>
      </c>
      <c r="H59" s="11">
        <v>0.1</v>
      </c>
      <c r="I59" s="11">
        <f t="shared" si="0"/>
        <v>8.2164714646044343E-2</v>
      </c>
      <c r="J59" s="11">
        <f t="shared" si="0"/>
        <v>4.5281819676065566E-2</v>
      </c>
      <c r="K59" s="11">
        <f t="shared" si="1"/>
        <v>8.2081381312711005E-2</v>
      </c>
      <c r="L59" s="11">
        <f t="shared" si="2"/>
        <v>4.5198486342732234E-2</v>
      </c>
    </row>
    <row r="60" spans="1:12">
      <c r="A60" s="12">
        <v>43983</v>
      </c>
      <c r="B60" s="11">
        <v>317.75</v>
      </c>
      <c r="C60" s="11">
        <v>372.38000499999998</v>
      </c>
      <c r="D60" s="11">
        <v>317.209991</v>
      </c>
      <c r="E60" s="11">
        <v>364.79998799999998</v>
      </c>
      <c r="F60" s="11">
        <v>364.14343300000002</v>
      </c>
      <c r="G60" s="11">
        <v>3100.290039</v>
      </c>
      <c r="H60" s="11">
        <v>0.13</v>
      </c>
      <c r="I60" s="11">
        <f t="shared" si="0"/>
        <v>0.15049223915406212</v>
      </c>
      <c r="J60" s="11">
        <f t="shared" si="0"/>
        <v>1.8388396357494698E-2</v>
      </c>
      <c r="K60" s="11">
        <f t="shared" si="1"/>
        <v>0.1503839058207288</v>
      </c>
      <c r="L60" s="11">
        <f t="shared" si="2"/>
        <v>1.8280063024161367E-2</v>
      </c>
    </row>
    <row r="61" spans="1:12">
      <c r="A61" s="12">
        <v>44013</v>
      </c>
      <c r="B61" s="11">
        <v>365.11999500000002</v>
      </c>
      <c r="C61" s="11">
        <v>425.66000400000001</v>
      </c>
      <c r="D61" s="11">
        <v>356.57998700000002</v>
      </c>
      <c r="E61" s="11">
        <v>425.040009</v>
      </c>
      <c r="F61" s="11">
        <v>424.27502399999997</v>
      </c>
      <c r="G61" s="11">
        <v>3271.1201169999999</v>
      </c>
      <c r="H61" s="11">
        <v>0.11</v>
      </c>
      <c r="I61" s="11">
        <f t="shared" si="0"/>
        <v>0.16513160900528984</v>
      </c>
      <c r="J61" s="11">
        <f t="shared" si="0"/>
        <v>5.5101321441235633E-2</v>
      </c>
      <c r="K61" s="11">
        <f t="shared" si="1"/>
        <v>0.16503994233862318</v>
      </c>
      <c r="L61" s="11">
        <f t="shared" si="2"/>
        <v>5.500965477456897E-2</v>
      </c>
    </row>
    <row r="62" spans="1:12">
      <c r="A62" s="1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>
      <c r="A63" s="12"/>
      <c r="B63" s="11"/>
      <c r="C63" s="11"/>
      <c r="D63" s="11"/>
      <c r="E63" s="11"/>
      <c r="F63" s="11"/>
      <c r="G63" s="13"/>
      <c r="H63" s="13" t="s">
        <v>47</v>
      </c>
      <c r="I63" s="13" t="s">
        <v>48</v>
      </c>
      <c r="J63" s="13" t="s">
        <v>49</v>
      </c>
      <c r="K63" s="13" t="s">
        <v>56</v>
      </c>
      <c r="L63" s="13" t="s">
        <v>50</v>
      </c>
    </row>
    <row r="64" spans="1:12">
      <c r="A64" s="12"/>
      <c r="B64" s="11"/>
      <c r="C64" s="11"/>
      <c r="D64" s="11"/>
      <c r="E64" s="11"/>
      <c r="F64" s="11"/>
      <c r="G64" s="13" t="s">
        <v>51</v>
      </c>
      <c r="H64" s="13"/>
      <c r="I64" s="14">
        <f>AVERAGE(I2:I61)</f>
        <v>2.7518419036994722E-2</v>
      </c>
      <c r="J64" s="14">
        <f t="shared" ref="J64:L64" si="3">AVERAGE(J2:J61)</f>
        <v>9.507265067137784E-3</v>
      </c>
      <c r="K64" s="14">
        <f t="shared" si="3"/>
        <v>2.6600622426825236E-2</v>
      </c>
      <c r="L64" s="14">
        <f t="shared" si="3"/>
        <v>8.589468456968289E-3</v>
      </c>
    </row>
    <row r="65" spans="1:12">
      <c r="A65" s="11"/>
      <c r="B65" s="11"/>
      <c r="C65" s="11"/>
      <c r="D65" s="11"/>
      <c r="E65" s="11"/>
      <c r="F65" s="11"/>
      <c r="G65" s="13" t="s">
        <v>52</v>
      </c>
      <c r="H65" s="13"/>
      <c r="I65" s="14">
        <f>_xlfn.STDEV.S(I2:I61)</f>
        <v>8.2992498988017804E-2</v>
      </c>
      <c r="J65" s="14">
        <f t="shared" ref="J65:L65" si="4">_xlfn.STDEV.S(J2:J61)</f>
        <v>4.2428868371078135E-2</v>
      </c>
      <c r="K65" s="14">
        <f t="shared" si="4"/>
        <v>8.3050115040055397E-2</v>
      </c>
      <c r="L65" s="14">
        <f t="shared" si="4"/>
        <v>4.2504387904396916E-2</v>
      </c>
    </row>
    <row r="66" spans="1:12">
      <c r="A66" s="11"/>
      <c r="B66" s="11"/>
      <c r="C66" s="11"/>
      <c r="D66" s="11"/>
      <c r="E66" s="11"/>
      <c r="F66" s="11"/>
      <c r="G66" s="13" t="s">
        <v>53</v>
      </c>
      <c r="H66" s="14">
        <f>AVERAGE(H2:H61)</f>
        <v>1.0836666666666666</v>
      </c>
      <c r="I66" s="15">
        <f>I64*12</f>
        <v>0.33022102844393664</v>
      </c>
      <c r="J66" s="15">
        <f t="shared" ref="J66:L66" si="5">J64*12</f>
        <v>0.11408718080565342</v>
      </c>
      <c r="K66" s="15">
        <f t="shared" si="5"/>
        <v>0.31920746912190284</v>
      </c>
      <c r="L66" s="15">
        <f t="shared" si="5"/>
        <v>0.10307362148361947</v>
      </c>
    </row>
    <row r="67" spans="1:12">
      <c r="A67" s="11"/>
      <c r="B67" s="11"/>
      <c r="C67" s="11"/>
      <c r="D67" s="11"/>
      <c r="E67" s="11"/>
      <c r="F67" s="11"/>
      <c r="G67" s="13" t="s">
        <v>54</v>
      </c>
      <c r="H67" s="14">
        <f>_xlfn.STDEV.S(H2:H61)</f>
        <v>0.84114120757067101</v>
      </c>
      <c r="I67" s="15">
        <f>I65*SQRT(12)</f>
        <v>0.28749444978871092</v>
      </c>
      <c r="J67" s="15">
        <f t="shared" ref="J67:L67" si="6">J65*SQRT(12)</f>
        <v>0.14697791145271896</v>
      </c>
      <c r="K67" s="15">
        <f t="shared" si="6"/>
        <v>0.28769403764763218</v>
      </c>
      <c r="L67" s="15">
        <f t="shared" si="6"/>
        <v>0.147239518790063</v>
      </c>
    </row>
    <row r="68" spans="1:12">
      <c r="A68" s="11"/>
      <c r="B68" s="11"/>
      <c r="C68" s="11"/>
      <c r="D68" s="11"/>
      <c r="E68" s="11"/>
      <c r="F68" s="11"/>
      <c r="G68" s="16" t="s">
        <v>55</v>
      </c>
      <c r="H68" s="11"/>
      <c r="I68" s="11"/>
      <c r="J68" s="11" t="s">
        <v>57</v>
      </c>
      <c r="K68" s="11">
        <f>K64/K65</f>
        <v>0.3202960334732306</v>
      </c>
      <c r="L68" s="11">
        <f>L64/L65</f>
        <v>0.20208427601141249</v>
      </c>
    </row>
    <row r="69" spans="1:12">
      <c r="A69" s="11"/>
      <c r="B69" s="11"/>
      <c r="C69" s="11"/>
      <c r="D69" s="11"/>
      <c r="E69" s="11"/>
      <c r="F69" s="11"/>
      <c r="G69" s="11"/>
      <c r="H69" s="11"/>
      <c r="I69" s="11"/>
      <c r="J69" s="11" t="s">
        <v>58</v>
      </c>
      <c r="K69" s="11">
        <f>K66/K67</f>
        <v>1.1095380068768346</v>
      </c>
      <c r="L69" s="11">
        <f>L66/L67</f>
        <v>0.70004046692507782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workbookViewId="0">
      <selection activeCell="B6" sqref="B6"/>
    </sheetView>
  </sheetViews>
  <sheetFormatPr defaultRowHeight="14.4"/>
  <cols>
    <col min="1" max="1" width="10.109375" customWidth="1"/>
    <col min="4" max="4" width="9.21875" customWidth="1"/>
    <col min="5" max="5" width="10.21875" customWidth="1"/>
    <col min="9" max="9" width="11.33203125" customWidth="1"/>
    <col min="10" max="10" width="12.5546875" customWidth="1"/>
  </cols>
  <sheetData>
    <row r="1" spans="1:4">
      <c r="A1" s="17" t="s">
        <v>19</v>
      </c>
      <c r="B1" s="17"/>
      <c r="C1" s="17"/>
      <c r="D1" s="17"/>
    </row>
    <row r="3" spans="1:4">
      <c r="A3" s="4" t="s">
        <v>11</v>
      </c>
      <c r="B3" s="1">
        <v>0.02</v>
      </c>
    </row>
    <row r="4" spans="1:4">
      <c r="A4" s="17" t="s">
        <v>7</v>
      </c>
      <c r="B4" s="17"/>
    </row>
    <row r="5" spans="1:4">
      <c r="B5" t="s">
        <v>8</v>
      </c>
      <c r="C5" t="s">
        <v>3</v>
      </c>
      <c r="D5" t="s">
        <v>4</v>
      </c>
    </row>
    <row r="6" spans="1:4">
      <c r="A6" t="s">
        <v>12</v>
      </c>
      <c r="B6">
        <v>0.24</v>
      </c>
      <c r="C6">
        <v>0.5</v>
      </c>
      <c r="D6">
        <f>B6/C6</f>
        <v>0.48</v>
      </c>
    </row>
    <row r="7" spans="1:4">
      <c r="A7" t="s">
        <v>13</v>
      </c>
      <c r="B7">
        <v>0.04</v>
      </c>
      <c r="C7">
        <v>0.25</v>
      </c>
      <c r="D7">
        <f>B7/C7</f>
        <v>0.16</v>
      </c>
    </row>
    <row r="9" spans="1:4">
      <c r="A9" s="4" t="s">
        <v>20</v>
      </c>
      <c r="B9">
        <v>0</v>
      </c>
    </row>
    <row r="11" spans="1:4">
      <c r="A11" s="17" t="s">
        <v>9</v>
      </c>
      <c r="B11" s="17"/>
      <c r="C11" s="17"/>
      <c r="D11" s="17"/>
    </row>
    <row r="12" spans="1:4">
      <c r="B12" t="s">
        <v>0</v>
      </c>
      <c r="C12" t="s">
        <v>1</v>
      </c>
    </row>
    <row r="13" spans="1:4">
      <c r="A13" t="s">
        <v>0</v>
      </c>
      <c r="B13">
        <f>C6^2</f>
        <v>0.25</v>
      </c>
      <c r="C13">
        <f>C6*C7*B9</f>
        <v>0</v>
      </c>
    </row>
    <row r="14" spans="1:4">
      <c r="A14" t="s">
        <v>1</v>
      </c>
      <c r="B14">
        <f>C7*C6*B9</f>
        <v>0</v>
      </c>
      <c r="C14">
        <f>C7^2</f>
        <v>6.25E-2</v>
      </c>
    </row>
    <row r="17" spans="1:10">
      <c r="A17" s="17" t="s">
        <v>16</v>
      </c>
      <c r="B17" s="17"/>
      <c r="C17" s="17"/>
      <c r="D17" s="17"/>
    </row>
    <row r="18" spans="1:10">
      <c r="A18" t="s">
        <v>14</v>
      </c>
      <c r="B18" t="s">
        <v>15</v>
      </c>
      <c r="C18" t="s">
        <v>2</v>
      </c>
      <c r="E18" t="s">
        <v>33</v>
      </c>
      <c r="F18" t="s">
        <v>17</v>
      </c>
      <c r="G18" t="s">
        <v>3</v>
      </c>
      <c r="H18" t="s">
        <v>10</v>
      </c>
      <c r="I18" t="s">
        <v>32</v>
      </c>
      <c r="J18" t="s">
        <v>18</v>
      </c>
    </row>
    <row r="19" spans="1:10">
      <c r="A19">
        <v>0</v>
      </c>
      <c r="B19">
        <f>1-A19</f>
        <v>1</v>
      </c>
      <c r="C19">
        <f>A19+B19</f>
        <v>1</v>
      </c>
      <c r="E19" s="9">
        <f>A19*B$6+B19*B$7</f>
        <v>0.04</v>
      </c>
      <c r="F19" s="2">
        <f>(A19^2)*B$13+A19*B19*C$13+A19*B19*B$14+(B19^2)*C$14</f>
        <v>6.25E-2</v>
      </c>
      <c r="G19" s="7">
        <f>SQRT(F19)</f>
        <v>0.25</v>
      </c>
      <c r="H19" s="1">
        <f t="shared" ref="H19:H29" si="0">E19+$B$3</f>
        <v>0.06</v>
      </c>
      <c r="I19" s="8">
        <f>MMULT(A19:B19,$B$6:$B$7)</f>
        <v>0.04</v>
      </c>
      <c r="J19" s="2">
        <f t="array" ref="J19">MMULT(A19:B19,MMULT($B$13:$C$14,TRANSPOSE(A19:B19)))</f>
        <v>6.25E-2</v>
      </c>
    </row>
    <row r="20" spans="1:10">
      <c r="A20">
        <v>0.1</v>
      </c>
      <c r="B20">
        <f t="shared" ref="B20:B29" si="1">1-A20</f>
        <v>0.9</v>
      </c>
      <c r="C20">
        <f t="shared" ref="C20:C29" si="2">A20+B20</f>
        <v>1</v>
      </c>
      <c r="E20" s="9">
        <f t="shared" ref="E20:E29" si="3">A20*B$6+B20*B$7</f>
        <v>6.0000000000000005E-2</v>
      </c>
      <c r="F20" s="2">
        <f t="shared" ref="F20:F29" si="4">(A20^2)*B$13+A20*B20*C$13+A20*B20*B$14+(B20^2)*C$14</f>
        <v>5.3125000000000006E-2</v>
      </c>
      <c r="G20" s="7">
        <f t="shared" ref="G20:G29" si="5">SQRT(F20)</f>
        <v>0.23048861143232219</v>
      </c>
      <c r="H20" s="1">
        <f t="shared" si="0"/>
        <v>0.08</v>
      </c>
      <c r="I20" s="8">
        <f t="shared" ref="I20:I29" si="6">MMULT(A20:B20,$B$6:$B$7)</f>
        <v>6.0000000000000005E-2</v>
      </c>
      <c r="J20" s="2">
        <f t="array" ref="J20">MMULT(A20:B20,MMULT($B$13:$C$14,TRANSPOSE(A20:B20)))</f>
        <v>5.3125000000000006E-2</v>
      </c>
    </row>
    <row r="21" spans="1:10">
      <c r="A21">
        <v>0.2</v>
      </c>
      <c r="B21">
        <f t="shared" si="1"/>
        <v>0.8</v>
      </c>
      <c r="C21">
        <f t="shared" si="2"/>
        <v>1</v>
      </c>
      <c r="E21" s="9">
        <f t="shared" si="3"/>
        <v>0.08</v>
      </c>
      <c r="F21" s="2">
        <f t="shared" si="4"/>
        <v>5.000000000000001E-2</v>
      </c>
      <c r="G21" s="7">
        <f t="shared" si="5"/>
        <v>0.22360679774997899</v>
      </c>
      <c r="H21" s="1">
        <f t="shared" si="0"/>
        <v>0.1</v>
      </c>
      <c r="I21" s="8">
        <f t="shared" si="6"/>
        <v>0.08</v>
      </c>
      <c r="J21" s="2">
        <f t="array" ref="J21">MMULT(A21:B21,MMULT($B$13:$C$14,TRANSPOSE(A21:B21)))</f>
        <v>5.000000000000001E-2</v>
      </c>
    </row>
    <row r="22" spans="1:10">
      <c r="A22">
        <v>0.3</v>
      </c>
      <c r="B22">
        <f t="shared" si="1"/>
        <v>0.7</v>
      </c>
      <c r="C22">
        <f t="shared" si="2"/>
        <v>1</v>
      </c>
      <c r="E22" s="9">
        <f t="shared" si="3"/>
        <v>9.9999999999999992E-2</v>
      </c>
      <c r="F22" s="2">
        <f t="shared" si="4"/>
        <v>5.3124999999999992E-2</v>
      </c>
      <c r="G22" s="7">
        <f t="shared" si="5"/>
        <v>0.23048861143232216</v>
      </c>
      <c r="H22" s="1">
        <f t="shared" si="0"/>
        <v>0.12</v>
      </c>
      <c r="I22" s="8">
        <f t="shared" si="6"/>
        <v>9.9999999999999992E-2</v>
      </c>
      <c r="J22" s="2">
        <f t="array" ref="J22">MMULT(A22:B22,MMULT($B$13:$C$14,TRANSPOSE(A22:B22)))</f>
        <v>5.3124999999999992E-2</v>
      </c>
    </row>
    <row r="23" spans="1:10">
      <c r="A23">
        <v>0.4</v>
      </c>
      <c r="B23">
        <f t="shared" si="1"/>
        <v>0.6</v>
      </c>
      <c r="C23">
        <f t="shared" si="2"/>
        <v>1</v>
      </c>
      <c r="E23" s="9">
        <f t="shared" si="3"/>
        <v>0.12</v>
      </c>
      <c r="F23" s="2">
        <f t="shared" si="4"/>
        <v>6.25E-2</v>
      </c>
      <c r="G23" s="7">
        <f t="shared" si="5"/>
        <v>0.25</v>
      </c>
      <c r="H23" s="1">
        <f t="shared" si="0"/>
        <v>0.13999999999999999</v>
      </c>
      <c r="I23" s="8">
        <f t="shared" si="6"/>
        <v>0.12</v>
      </c>
      <c r="J23" s="2">
        <f t="array" ref="J23">MMULT(A23:B23,MMULT($B$13:$C$14,TRANSPOSE(A23:B23)))</f>
        <v>6.25E-2</v>
      </c>
    </row>
    <row r="24" spans="1:10">
      <c r="A24">
        <v>0.5</v>
      </c>
      <c r="B24">
        <f t="shared" si="1"/>
        <v>0.5</v>
      </c>
      <c r="C24">
        <f t="shared" si="2"/>
        <v>1</v>
      </c>
      <c r="E24" s="9">
        <f t="shared" si="3"/>
        <v>0.13999999999999999</v>
      </c>
      <c r="F24" s="2">
        <f t="shared" si="4"/>
        <v>7.8125E-2</v>
      </c>
      <c r="G24" s="7">
        <f t="shared" si="5"/>
        <v>0.27950849718747373</v>
      </c>
      <c r="H24" s="1">
        <f t="shared" si="0"/>
        <v>0.15999999999999998</v>
      </c>
      <c r="I24" s="8">
        <f t="shared" si="6"/>
        <v>0.13999999999999999</v>
      </c>
      <c r="J24" s="2">
        <f t="array" ref="J24">MMULT(A24:B24,MMULT($B$13:$C$14,TRANSPOSE(A24:B24)))</f>
        <v>7.8125E-2</v>
      </c>
    </row>
    <row r="25" spans="1:10">
      <c r="A25">
        <v>0.6</v>
      </c>
      <c r="B25">
        <f t="shared" si="1"/>
        <v>0.4</v>
      </c>
      <c r="C25">
        <f t="shared" si="2"/>
        <v>1</v>
      </c>
      <c r="E25" s="9">
        <f t="shared" si="3"/>
        <v>0.15999999999999998</v>
      </c>
      <c r="F25" s="2">
        <f t="shared" si="4"/>
        <v>0.1</v>
      </c>
      <c r="G25" s="7">
        <f t="shared" si="5"/>
        <v>0.31622776601683794</v>
      </c>
      <c r="H25" s="1">
        <f t="shared" si="0"/>
        <v>0.17999999999999997</v>
      </c>
      <c r="I25" s="8">
        <f t="shared" si="6"/>
        <v>0.15999999999999998</v>
      </c>
      <c r="J25" s="2">
        <f t="array" ref="J25">MMULT(A25:B25,MMULT($B$13:$C$14,TRANSPOSE(A25:B25)))</f>
        <v>0.1</v>
      </c>
    </row>
    <row r="26" spans="1:10">
      <c r="A26">
        <v>0.7</v>
      </c>
      <c r="B26">
        <f t="shared" si="1"/>
        <v>0.30000000000000004</v>
      </c>
      <c r="C26">
        <f t="shared" si="2"/>
        <v>1</v>
      </c>
      <c r="E26" s="9">
        <f t="shared" si="3"/>
        <v>0.18</v>
      </c>
      <c r="F26" s="2">
        <f t="shared" si="4"/>
        <v>0.12812499999999999</v>
      </c>
      <c r="G26" s="7">
        <f t="shared" si="5"/>
        <v>0.35794552658190881</v>
      </c>
      <c r="H26" s="1">
        <f t="shared" si="0"/>
        <v>0.19999999999999998</v>
      </c>
      <c r="I26" s="8">
        <f t="shared" si="6"/>
        <v>0.18</v>
      </c>
      <c r="J26" s="2">
        <f t="array" ref="J26">MMULT(A26:B26,MMULT($B$13:$C$14,TRANSPOSE(A26:B26)))</f>
        <v>0.12812499999999999</v>
      </c>
    </row>
    <row r="27" spans="1:10">
      <c r="A27">
        <v>0.8</v>
      </c>
      <c r="B27">
        <f t="shared" si="1"/>
        <v>0.19999999999999996</v>
      </c>
      <c r="C27">
        <f t="shared" si="2"/>
        <v>1</v>
      </c>
      <c r="E27" s="9">
        <f t="shared" si="3"/>
        <v>0.2</v>
      </c>
      <c r="F27" s="2">
        <f t="shared" si="4"/>
        <v>0.16250000000000003</v>
      </c>
      <c r="G27" s="7">
        <f t="shared" si="5"/>
        <v>0.40311288741492751</v>
      </c>
      <c r="H27" s="1">
        <f t="shared" si="0"/>
        <v>0.22</v>
      </c>
      <c r="I27" s="8">
        <f t="shared" si="6"/>
        <v>0.2</v>
      </c>
      <c r="J27" s="2">
        <f t="array" ref="J27">MMULT(A27:B27,MMULT($B$13:$C$14,TRANSPOSE(A27:B27)))</f>
        <v>0.16250000000000003</v>
      </c>
    </row>
    <row r="28" spans="1:10">
      <c r="A28">
        <v>0.9</v>
      </c>
      <c r="B28">
        <f t="shared" si="1"/>
        <v>9.9999999999999978E-2</v>
      </c>
      <c r="C28">
        <f t="shared" si="2"/>
        <v>1</v>
      </c>
      <c r="E28" s="9">
        <f t="shared" si="3"/>
        <v>0.22</v>
      </c>
      <c r="F28" s="2">
        <f t="shared" si="4"/>
        <v>0.203125</v>
      </c>
      <c r="G28" s="7">
        <f t="shared" si="5"/>
        <v>0.45069390943299864</v>
      </c>
      <c r="H28" s="1">
        <f t="shared" si="0"/>
        <v>0.24</v>
      </c>
      <c r="I28" s="8">
        <f t="shared" si="6"/>
        <v>0.22</v>
      </c>
      <c r="J28" s="2">
        <f t="array" ref="J28">MMULT(A28:B28,MMULT($B$13:$C$14,TRANSPOSE(A28:B28)))</f>
        <v>0.203125</v>
      </c>
    </row>
    <row r="29" spans="1:10">
      <c r="A29">
        <v>1</v>
      </c>
      <c r="B29">
        <f t="shared" si="1"/>
        <v>0</v>
      </c>
      <c r="C29">
        <f t="shared" si="2"/>
        <v>1</v>
      </c>
      <c r="E29" s="9">
        <f t="shared" si="3"/>
        <v>0.24</v>
      </c>
      <c r="F29" s="2">
        <f t="shared" si="4"/>
        <v>0.25</v>
      </c>
      <c r="G29" s="7">
        <f t="shared" si="5"/>
        <v>0.5</v>
      </c>
      <c r="H29" s="1">
        <f t="shared" si="0"/>
        <v>0.26</v>
      </c>
      <c r="I29" s="8">
        <f t="shared" si="6"/>
        <v>0.24</v>
      </c>
      <c r="J29" s="2">
        <f t="array" ref="J29">MMULT(A29:B29,MMULT($B$13:$C$14,TRANSPOSE(A29:B29)))</f>
        <v>0.25</v>
      </c>
    </row>
    <row r="31" spans="1:10">
      <c r="A31" s="18"/>
      <c r="B31" s="18"/>
      <c r="C31" s="18"/>
      <c r="D31" s="18"/>
      <c r="E31" s="18"/>
    </row>
  </sheetData>
  <mergeCells count="5">
    <mergeCell ref="A1:D1"/>
    <mergeCell ref="A11:D11"/>
    <mergeCell ref="A31:E31"/>
    <mergeCell ref="A4:B4"/>
    <mergeCell ref="A17:D17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topLeftCell="F22" workbookViewId="0">
      <selection activeCell="G32" sqref="G32"/>
    </sheetView>
  </sheetViews>
  <sheetFormatPr defaultRowHeight="14.4"/>
  <cols>
    <col min="1" max="2" width="12.77734375" bestFit="1" customWidth="1"/>
    <col min="5" max="5" width="12.33203125" bestFit="1" customWidth="1"/>
    <col min="6" max="6" width="9.77734375" customWidth="1"/>
    <col min="7" max="7" width="9.5546875" customWidth="1"/>
    <col min="8" max="8" width="10.21875" customWidth="1"/>
  </cols>
  <sheetData>
    <row r="1" spans="1:4">
      <c r="A1" s="17" t="s">
        <v>21</v>
      </c>
      <c r="B1" s="17"/>
      <c r="C1" s="17"/>
      <c r="D1" s="17"/>
    </row>
    <row r="3" spans="1:4">
      <c r="A3" s="4" t="s">
        <v>11</v>
      </c>
      <c r="B3" s="1">
        <v>0.02</v>
      </c>
    </row>
    <row r="4" spans="1:4">
      <c r="A4" s="17" t="s">
        <v>7</v>
      </c>
      <c r="B4" s="17"/>
    </row>
    <row r="5" spans="1:4">
      <c r="B5" t="s">
        <v>8</v>
      </c>
      <c r="C5" t="s">
        <v>3</v>
      </c>
      <c r="D5" t="s">
        <v>4</v>
      </c>
    </row>
    <row r="6" spans="1:4">
      <c r="A6" t="s">
        <v>12</v>
      </c>
      <c r="B6">
        <v>0.24</v>
      </c>
      <c r="C6">
        <v>0.5</v>
      </c>
      <c r="D6">
        <f>B6/C6</f>
        <v>0.48</v>
      </c>
    </row>
    <row r="7" spans="1:4">
      <c r="A7" t="s">
        <v>13</v>
      </c>
      <c r="B7">
        <v>0.04</v>
      </c>
      <c r="C7">
        <v>0.25</v>
      </c>
      <c r="D7">
        <f>B7/C7</f>
        <v>0.16</v>
      </c>
    </row>
    <row r="9" spans="1:4">
      <c r="A9" s="4" t="s">
        <v>20</v>
      </c>
      <c r="B9">
        <v>0</v>
      </c>
    </row>
    <row r="11" spans="1:4">
      <c r="A11" s="17" t="s">
        <v>9</v>
      </c>
      <c r="B11" s="17"/>
      <c r="C11" s="17"/>
      <c r="D11" s="17"/>
    </row>
    <row r="12" spans="1:4">
      <c r="B12" t="s">
        <v>0</v>
      </c>
      <c r="C12" t="s">
        <v>1</v>
      </c>
    </row>
    <row r="13" spans="1:4">
      <c r="A13" t="s">
        <v>0</v>
      </c>
      <c r="B13">
        <f>C6^2</f>
        <v>0.25</v>
      </c>
      <c r="C13">
        <f>B9*C6*C7</f>
        <v>0</v>
      </c>
    </row>
    <row r="14" spans="1:4">
      <c r="A14" t="s">
        <v>1</v>
      </c>
      <c r="B14">
        <f>B9*C6*C7</f>
        <v>0</v>
      </c>
      <c r="C14">
        <f>C7^2</f>
        <v>6.25E-2</v>
      </c>
    </row>
    <row r="17" spans="1:9">
      <c r="A17" s="17" t="s">
        <v>22</v>
      </c>
      <c r="B17" s="17"/>
      <c r="C17" s="17"/>
      <c r="D17" s="17"/>
    </row>
    <row r="18" spans="1:9">
      <c r="A18" t="s">
        <v>14</v>
      </c>
      <c r="B18" t="s">
        <v>15</v>
      </c>
      <c r="C18" t="s">
        <v>2</v>
      </c>
      <c r="E18" t="s">
        <v>34</v>
      </c>
      <c r="F18" t="s">
        <v>6</v>
      </c>
      <c r="G18" t="s">
        <v>3</v>
      </c>
      <c r="H18" t="s">
        <v>5</v>
      </c>
      <c r="I18" t="s">
        <v>10</v>
      </c>
    </row>
    <row r="19" spans="1:9">
      <c r="A19">
        <v>0</v>
      </c>
      <c r="B19">
        <f>1-A19</f>
        <v>1</v>
      </c>
      <c r="C19">
        <f>A19+B19</f>
        <v>1</v>
      </c>
      <c r="E19">
        <f>MMULT(A19:B19,$B$6:$B$7)</f>
        <v>0.04</v>
      </c>
      <c r="F19">
        <f t="array" ref="F19">MMULT(A19:B19,MMULT(B$13:C$14,TRANSPOSE(A19:B19)))</f>
        <v>6.25E-2</v>
      </c>
      <c r="G19" s="7">
        <f>SQRT(F19)</f>
        <v>0.25</v>
      </c>
      <c r="H19">
        <f>E19/G19</f>
        <v>0.16</v>
      </c>
      <c r="I19" s="1">
        <f>E19+$B$3</f>
        <v>0.06</v>
      </c>
    </row>
    <row r="20" spans="1:9">
      <c r="A20">
        <v>0.1</v>
      </c>
      <c r="B20">
        <f t="shared" ref="B20:B29" si="0">1-A20</f>
        <v>0.9</v>
      </c>
      <c r="C20">
        <f t="shared" ref="C20:C29" si="1">A20+B20</f>
        <v>1</v>
      </c>
      <c r="E20">
        <f t="shared" ref="E20:E28" si="2">MMULT(A20:B20,$B$6:$B$7)</f>
        <v>6.0000000000000005E-2</v>
      </c>
      <c r="F20">
        <f t="array" ref="F20">MMULT(A20:B20,MMULT(B$13:C$14,TRANSPOSE(A20:B20)))</f>
        <v>5.3125000000000006E-2</v>
      </c>
      <c r="G20" s="7">
        <f t="shared" ref="G20:G29" si="3">SQRT(F20)</f>
        <v>0.23048861143232219</v>
      </c>
      <c r="H20">
        <f t="shared" ref="H20:H29" si="4">E20/G20</f>
        <v>0.26031654938238741</v>
      </c>
      <c r="I20" s="1">
        <f t="shared" ref="I20:I29" si="5">E20+$B$3</f>
        <v>0.08</v>
      </c>
    </row>
    <row r="21" spans="1:9">
      <c r="A21">
        <v>0.2</v>
      </c>
      <c r="B21">
        <f t="shared" si="0"/>
        <v>0.8</v>
      </c>
      <c r="C21">
        <f t="shared" si="1"/>
        <v>1</v>
      </c>
      <c r="E21">
        <f t="shared" si="2"/>
        <v>0.08</v>
      </c>
      <c r="F21">
        <f t="array" ref="F21">MMULT(A21:B21,MMULT(B$13:C$14,TRANSPOSE(A21:B21)))</f>
        <v>5.000000000000001E-2</v>
      </c>
      <c r="G21" s="7">
        <f t="shared" si="3"/>
        <v>0.22360679774997899</v>
      </c>
      <c r="H21">
        <f t="shared" si="4"/>
        <v>0.3577708763999663</v>
      </c>
      <c r="I21" s="1">
        <f t="shared" si="5"/>
        <v>0.1</v>
      </c>
    </row>
    <row r="22" spans="1:9">
      <c r="A22">
        <v>0.3</v>
      </c>
      <c r="B22">
        <f t="shared" si="0"/>
        <v>0.7</v>
      </c>
      <c r="C22">
        <f t="shared" si="1"/>
        <v>1</v>
      </c>
      <c r="E22">
        <f t="shared" si="2"/>
        <v>9.9999999999999992E-2</v>
      </c>
      <c r="F22">
        <f t="array" ref="F22">MMULT(A22:B22,MMULT(B$13:C$14,TRANSPOSE(A22:B22)))</f>
        <v>5.3124999999999992E-2</v>
      </c>
      <c r="G22" s="7">
        <f t="shared" si="3"/>
        <v>0.23048861143232216</v>
      </c>
      <c r="H22">
        <f t="shared" si="4"/>
        <v>0.43386091563731233</v>
      </c>
      <c r="I22" s="1">
        <f t="shared" si="5"/>
        <v>0.12</v>
      </c>
    </row>
    <row r="23" spans="1:9">
      <c r="A23">
        <v>0.4</v>
      </c>
      <c r="B23">
        <f t="shared" si="0"/>
        <v>0.6</v>
      </c>
      <c r="C23">
        <f t="shared" si="1"/>
        <v>1</v>
      </c>
      <c r="E23">
        <f t="shared" si="2"/>
        <v>0.12</v>
      </c>
      <c r="F23">
        <f t="array" ref="F23">MMULT(A23:B23,MMULT(B$13:C$14,TRANSPOSE(A23:B23)))</f>
        <v>6.25E-2</v>
      </c>
      <c r="G23" s="7">
        <f t="shared" si="3"/>
        <v>0.25</v>
      </c>
      <c r="H23">
        <f t="shared" si="4"/>
        <v>0.48</v>
      </c>
      <c r="I23" s="1">
        <f t="shared" si="5"/>
        <v>0.13999999999999999</v>
      </c>
    </row>
    <row r="24" spans="1:9">
      <c r="A24">
        <v>0.5</v>
      </c>
      <c r="B24">
        <f t="shared" si="0"/>
        <v>0.5</v>
      </c>
      <c r="C24">
        <f t="shared" si="1"/>
        <v>1</v>
      </c>
      <c r="E24">
        <f t="shared" si="2"/>
        <v>0.13999999999999999</v>
      </c>
      <c r="F24">
        <f t="array" ref="F24">MMULT(A24:B24,MMULT(B$13:C$14,TRANSPOSE(A24:B24)))</f>
        <v>7.8125E-2</v>
      </c>
      <c r="G24" s="7">
        <f t="shared" si="3"/>
        <v>0.27950849718747373</v>
      </c>
      <c r="H24">
        <f t="shared" si="4"/>
        <v>0.50087922695995279</v>
      </c>
      <c r="I24" s="1">
        <f t="shared" si="5"/>
        <v>0.15999999999999998</v>
      </c>
    </row>
    <row r="25" spans="1:9">
      <c r="A25">
        <v>0.6</v>
      </c>
      <c r="B25">
        <f t="shared" si="0"/>
        <v>0.4</v>
      </c>
      <c r="C25">
        <f t="shared" si="1"/>
        <v>1</v>
      </c>
      <c r="E25">
        <f t="shared" si="2"/>
        <v>0.15999999999999998</v>
      </c>
      <c r="F25">
        <f t="array" ref="F25">MMULT(A25:B25,MMULT(B$13:C$14,TRANSPOSE(A25:B25)))</f>
        <v>0.1</v>
      </c>
      <c r="G25" s="7">
        <f t="shared" si="3"/>
        <v>0.31622776601683794</v>
      </c>
      <c r="H25">
        <f t="shared" si="4"/>
        <v>0.50596442562694055</v>
      </c>
      <c r="I25" s="1">
        <f t="shared" si="5"/>
        <v>0.17999999999999997</v>
      </c>
    </row>
    <row r="26" spans="1:9">
      <c r="A26">
        <v>0.7</v>
      </c>
      <c r="B26">
        <f t="shared" si="0"/>
        <v>0.30000000000000004</v>
      </c>
      <c r="C26">
        <f t="shared" si="1"/>
        <v>1</v>
      </c>
      <c r="E26">
        <f t="shared" si="2"/>
        <v>0.18</v>
      </c>
      <c r="F26">
        <f t="array" ref="F26">MMULT(A26:B26,MMULT(B$13:C$14,TRANSPOSE(A26:B26)))</f>
        <v>0.12812499999999999</v>
      </c>
      <c r="G26" s="7">
        <f t="shared" si="3"/>
        <v>0.35794552658190881</v>
      </c>
      <c r="H26">
        <f t="shared" si="4"/>
        <v>0.50286981295409627</v>
      </c>
      <c r="I26" s="1">
        <f t="shared" si="5"/>
        <v>0.19999999999999998</v>
      </c>
    </row>
    <row r="27" spans="1:9">
      <c r="A27">
        <v>0.8</v>
      </c>
      <c r="B27">
        <f t="shared" si="0"/>
        <v>0.19999999999999996</v>
      </c>
      <c r="C27">
        <f t="shared" si="1"/>
        <v>1</v>
      </c>
      <c r="E27">
        <f t="shared" si="2"/>
        <v>0.2</v>
      </c>
      <c r="F27">
        <f t="array" ref="F27">MMULT(A27:B27,MMULT(B$13:C$14,TRANSPOSE(A27:B27)))</f>
        <v>0.16250000000000003</v>
      </c>
      <c r="G27" s="7">
        <f t="shared" si="3"/>
        <v>0.40311288741492751</v>
      </c>
      <c r="H27">
        <f t="shared" si="4"/>
        <v>0.49613893835683381</v>
      </c>
      <c r="I27" s="1">
        <f t="shared" si="5"/>
        <v>0.22</v>
      </c>
    </row>
    <row r="28" spans="1:9">
      <c r="A28">
        <v>0.9</v>
      </c>
      <c r="B28">
        <f t="shared" si="0"/>
        <v>9.9999999999999978E-2</v>
      </c>
      <c r="C28">
        <f t="shared" si="1"/>
        <v>1</v>
      </c>
      <c r="E28">
        <f t="shared" si="2"/>
        <v>0.22</v>
      </c>
      <c r="F28">
        <f t="array" ref="F28">MMULT(A28:B28,MMULT(B$13:C$14,TRANSPOSE(A28:B28)))</f>
        <v>0.203125</v>
      </c>
      <c r="G28" s="7">
        <f t="shared" si="3"/>
        <v>0.45069390943299864</v>
      </c>
      <c r="H28">
        <f t="shared" si="4"/>
        <v>0.48813617267820164</v>
      </c>
      <c r="I28" s="1">
        <f t="shared" si="5"/>
        <v>0.24</v>
      </c>
    </row>
    <row r="29" spans="1:9">
      <c r="A29">
        <v>1</v>
      </c>
      <c r="B29">
        <f t="shared" si="0"/>
        <v>0</v>
      </c>
      <c r="C29">
        <f t="shared" si="1"/>
        <v>1</v>
      </c>
      <c r="E29">
        <f>MMULT(A29:B29,$B$6:$B$7)</f>
        <v>0.24</v>
      </c>
      <c r="F29">
        <f t="array" ref="F29">MMULT(A29:B29,MMULT(B$13:C$14,TRANSPOSE(A29:B29)))</f>
        <v>0.25</v>
      </c>
      <c r="G29" s="7">
        <f t="shared" si="3"/>
        <v>0.5</v>
      </c>
      <c r="H29">
        <f t="shared" si="4"/>
        <v>0.48</v>
      </c>
      <c r="I29" s="1">
        <f t="shared" si="5"/>
        <v>0.26</v>
      </c>
    </row>
    <row r="31" spans="1:9">
      <c r="A31" s="17" t="s">
        <v>23</v>
      </c>
      <c r="B31" s="17"/>
      <c r="C31" s="17"/>
      <c r="D31" s="17"/>
      <c r="E31" s="17"/>
    </row>
    <row r="32" spans="1:9">
      <c r="A32" s="10">
        <v>0.60000000018371136</v>
      </c>
      <c r="B32" s="10">
        <v>0.39999999981628875</v>
      </c>
      <c r="C32">
        <f t="shared" ref="C32" si="6">A32+B32</f>
        <v>1</v>
      </c>
      <c r="E32">
        <f t="array" ref="E32">MMULT(A32:B32,B6:B7)</f>
        <v>0.16000000003674228</v>
      </c>
      <c r="F32">
        <f t="array" ref="F32">MMULT(A32:B32,MMULT(B13:C14,TRANSPOSE(A32:B32)))</f>
        <v>0.10000000004592785</v>
      </c>
      <c r="G32">
        <f>SQRT(F32)</f>
        <v>0.31622776608945624</v>
      </c>
      <c r="H32">
        <f>E32/G32</f>
        <v>0.50596442562694066</v>
      </c>
      <c r="I32" s="3">
        <f>E32+B3</f>
        <v>0.18000000003674227</v>
      </c>
    </row>
  </sheetData>
  <mergeCells count="5">
    <mergeCell ref="A1:D1"/>
    <mergeCell ref="A11:D11"/>
    <mergeCell ref="A31:E31"/>
    <mergeCell ref="A4:B4"/>
    <mergeCell ref="A17:D17"/>
  </mergeCells>
  <phoneticPr fontId="2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0"/>
  <sheetViews>
    <sheetView topLeftCell="A7" workbookViewId="0">
      <selection activeCell="C10" sqref="C10"/>
    </sheetView>
  </sheetViews>
  <sheetFormatPr defaultRowHeight="14.4"/>
  <cols>
    <col min="1" max="1" width="10.109375" customWidth="1"/>
    <col min="5" max="5" width="12.44140625" bestFit="1" customWidth="1"/>
    <col min="9" max="9" width="9.109375" customWidth="1"/>
    <col min="10" max="10" width="17.109375" bestFit="1" customWidth="1"/>
  </cols>
  <sheetData>
    <row r="1" spans="1:4">
      <c r="A1" s="17" t="s">
        <v>24</v>
      </c>
      <c r="B1" s="17"/>
      <c r="C1" s="17"/>
      <c r="D1" s="17"/>
    </row>
    <row r="3" spans="1:4">
      <c r="A3" s="5" t="s">
        <v>11</v>
      </c>
      <c r="B3" s="1">
        <v>0.02</v>
      </c>
    </row>
    <row r="4" spans="1:4">
      <c r="A4" s="17" t="s">
        <v>7</v>
      </c>
      <c r="B4" s="17"/>
    </row>
    <row r="5" spans="1:4">
      <c r="B5" t="s">
        <v>8</v>
      </c>
      <c r="C5" t="s">
        <v>3</v>
      </c>
      <c r="D5" t="s">
        <v>4</v>
      </c>
    </row>
    <row r="6" spans="1:4">
      <c r="A6" t="s">
        <v>12</v>
      </c>
      <c r="B6">
        <v>0.24</v>
      </c>
      <c r="C6">
        <v>0.5</v>
      </c>
      <c r="D6">
        <f>B6/C6</f>
        <v>0.48</v>
      </c>
    </row>
    <row r="7" spans="1:4">
      <c r="A7" t="s">
        <v>13</v>
      </c>
      <c r="B7">
        <v>0.04</v>
      </c>
      <c r="C7">
        <v>0.25</v>
      </c>
      <c r="D7">
        <f>B7/C7</f>
        <v>0.16</v>
      </c>
    </row>
    <row r="8" spans="1:4">
      <c r="A8" t="s">
        <v>25</v>
      </c>
      <c r="B8">
        <v>0</v>
      </c>
      <c r="C8">
        <v>0.25</v>
      </c>
      <c r="D8">
        <f>B8/C8</f>
        <v>0</v>
      </c>
    </row>
    <row r="10" spans="1:4">
      <c r="A10" s="17" t="s">
        <v>20</v>
      </c>
      <c r="B10" s="17"/>
    </row>
    <row r="11" spans="1:4">
      <c r="A11" t="s">
        <v>26</v>
      </c>
      <c r="B11">
        <v>0</v>
      </c>
    </row>
    <row r="12" spans="1:4">
      <c r="A12" t="s">
        <v>27</v>
      </c>
      <c r="B12">
        <v>0</v>
      </c>
    </row>
    <row r="13" spans="1:4">
      <c r="A13" t="s">
        <v>28</v>
      </c>
      <c r="B13">
        <v>0</v>
      </c>
    </row>
    <row r="15" spans="1:4">
      <c r="A15" s="17" t="s">
        <v>9</v>
      </c>
      <c r="B15" s="17"/>
      <c r="C15" s="17"/>
      <c r="D15" s="17"/>
    </row>
    <row r="16" spans="1:4">
      <c r="B16" t="s">
        <v>12</v>
      </c>
      <c r="C16" t="s">
        <v>13</v>
      </c>
      <c r="D16" t="s">
        <v>29</v>
      </c>
    </row>
    <row r="17" spans="1:9">
      <c r="A17" t="s">
        <v>12</v>
      </c>
      <c r="B17">
        <f>C6^2</f>
        <v>0.25</v>
      </c>
      <c r="C17">
        <f>B11*C6*C7</f>
        <v>0</v>
      </c>
      <c r="D17">
        <f>B12*C6*C8</f>
        <v>0</v>
      </c>
    </row>
    <row r="18" spans="1:9">
      <c r="A18" t="s">
        <v>13</v>
      </c>
      <c r="B18">
        <f>B11*C6*C7</f>
        <v>0</v>
      </c>
      <c r="C18">
        <f>C7^2</f>
        <v>6.25E-2</v>
      </c>
      <c r="D18">
        <f>B13*C7*C8</f>
        <v>0</v>
      </c>
    </row>
    <row r="19" spans="1:9">
      <c r="A19" t="s">
        <v>29</v>
      </c>
      <c r="B19">
        <f>B12*C6*C8</f>
        <v>0</v>
      </c>
      <c r="C19">
        <f>B13*C7*C8</f>
        <v>0</v>
      </c>
      <c r="D19">
        <f>C8^2</f>
        <v>6.25E-2</v>
      </c>
    </row>
    <row r="21" spans="1:9">
      <c r="A21" s="17" t="s">
        <v>16</v>
      </c>
      <c r="B21" s="17"/>
      <c r="C21" s="17"/>
      <c r="D21" s="17"/>
    </row>
    <row r="22" spans="1:9" ht="19.2" customHeight="1">
      <c r="A22" t="s">
        <v>14</v>
      </c>
      <c r="B22" t="s">
        <v>15</v>
      </c>
      <c r="C22" t="s">
        <v>29</v>
      </c>
      <c r="D22" t="s">
        <v>31</v>
      </c>
      <c r="E22" t="s">
        <v>34</v>
      </c>
      <c r="F22" t="s">
        <v>6</v>
      </c>
      <c r="G22" t="s">
        <v>3</v>
      </c>
      <c r="H22" t="s">
        <v>5</v>
      </c>
      <c r="I22" t="s">
        <v>10</v>
      </c>
    </row>
    <row r="23" spans="1:9">
      <c r="A23">
        <v>0</v>
      </c>
      <c r="B23">
        <v>0</v>
      </c>
      <c r="C23">
        <f>1-A23-B23</f>
        <v>1</v>
      </c>
      <c r="D23">
        <f>SUM(A23:C23)</f>
        <v>1</v>
      </c>
      <c r="E23">
        <f>MMULT(A23:C23,B$6:B$8)</f>
        <v>0</v>
      </c>
      <c r="F23">
        <f t="array" ref="F23">MMULT(A23:C23,MMULT($B$17:$D$19,TRANSPOSE(A23:C23)))</f>
        <v>6.25E-2</v>
      </c>
      <c r="G23" s="7">
        <f>SQRT(F23)</f>
        <v>0.25</v>
      </c>
      <c r="H23">
        <f>E23/G23</f>
        <v>0</v>
      </c>
      <c r="I23" s="3">
        <f>E23+B$3</f>
        <v>0.02</v>
      </c>
    </row>
    <row r="24" spans="1:9">
      <c r="A24">
        <v>0</v>
      </c>
      <c r="B24">
        <v>0.1</v>
      </c>
      <c r="C24">
        <f t="shared" ref="C24:C87" si="0">1-A24-B24</f>
        <v>0.9</v>
      </c>
      <c r="D24">
        <f t="shared" ref="D24:D87" si="1">SUM(A24:C24)</f>
        <v>1</v>
      </c>
      <c r="E24">
        <f t="shared" ref="E24:E87" si="2">MMULT(A24:C24,B$6:B$8)</f>
        <v>4.0000000000000001E-3</v>
      </c>
      <c r="F24">
        <f t="array" ref="F24">MMULT(A24:C24,MMULT($B$17:$D$19,TRANSPOSE(A24:C24)))</f>
        <v>5.1250000000000004E-2</v>
      </c>
      <c r="G24" s="7">
        <f t="shared" ref="G24:G87" si="3">SQRT(F24)</f>
        <v>0.22638462845343543</v>
      </c>
      <c r="H24">
        <f t="shared" ref="H24:H87" si="4">E24/G24</f>
        <v>1.7669044171975446E-2</v>
      </c>
      <c r="I24" s="3">
        <f t="shared" ref="I24:I87" si="5">E24+B$3</f>
        <v>2.4E-2</v>
      </c>
    </row>
    <row r="25" spans="1:9">
      <c r="A25">
        <v>0</v>
      </c>
      <c r="B25">
        <v>0.2</v>
      </c>
      <c r="C25">
        <f t="shared" si="0"/>
        <v>0.8</v>
      </c>
      <c r="D25">
        <f t="shared" si="1"/>
        <v>1</v>
      </c>
      <c r="E25">
        <f t="shared" si="2"/>
        <v>8.0000000000000002E-3</v>
      </c>
      <c r="F25">
        <f t="array" ref="F25">MMULT(A25:C25,MMULT($B$17:$D$19,TRANSPOSE(A25:C25)))</f>
        <v>4.250000000000001E-2</v>
      </c>
      <c r="G25" s="7">
        <f t="shared" si="3"/>
        <v>0.20615528128088306</v>
      </c>
      <c r="H25">
        <f t="shared" si="4"/>
        <v>3.8805700005813272E-2</v>
      </c>
      <c r="I25" s="3">
        <f t="shared" si="5"/>
        <v>2.8000000000000001E-2</v>
      </c>
    </row>
    <row r="26" spans="1:9">
      <c r="A26">
        <v>0</v>
      </c>
      <c r="B26">
        <v>0.3</v>
      </c>
      <c r="C26">
        <f t="shared" si="0"/>
        <v>0.7</v>
      </c>
      <c r="D26">
        <f t="shared" si="1"/>
        <v>1</v>
      </c>
      <c r="E26">
        <f t="shared" si="2"/>
        <v>1.2E-2</v>
      </c>
      <c r="F26">
        <f t="array" ref="F26">MMULT(A26:C26,MMULT($B$17:$D$19,TRANSPOSE(A26:C26)))</f>
        <v>3.6249999999999998E-2</v>
      </c>
      <c r="G26" s="7">
        <f t="shared" si="3"/>
        <v>0.19039432764659769</v>
      </c>
      <c r="H26">
        <f t="shared" si="4"/>
        <v>6.3027087772666829E-2</v>
      </c>
      <c r="I26" s="3">
        <f t="shared" si="5"/>
        <v>3.2000000000000001E-2</v>
      </c>
    </row>
    <row r="27" spans="1:9">
      <c r="A27">
        <v>0</v>
      </c>
      <c r="B27">
        <v>0.4</v>
      </c>
      <c r="C27">
        <f t="shared" si="0"/>
        <v>0.6</v>
      </c>
      <c r="D27">
        <f t="shared" si="1"/>
        <v>1</v>
      </c>
      <c r="E27">
        <f t="shared" si="2"/>
        <v>1.6E-2</v>
      </c>
      <c r="F27">
        <f t="array" ref="F27">MMULT(A27:C27,MMULT($B$17:$D$19,TRANSPOSE(A27:C27)))</f>
        <v>3.2500000000000001E-2</v>
      </c>
      <c r="G27" s="7">
        <f t="shared" si="3"/>
        <v>0.18027756377319948</v>
      </c>
      <c r="H27">
        <f t="shared" si="4"/>
        <v>8.8752031396036657E-2</v>
      </c>
      <c r="I27" s="3">
        <f t="shared" si="5"/>
        <v>3.6000000000000004E-2</v>
      </c>
    </row>
    <row r="28" spans="1:9">
      <c r="A28">
        <v>0</v>
      </c>
      <c r="B28">
        <v>0.5</v>
      </c>
      <c r="C28">
        <f t="shared" si="0"/>
        <v>0.5</v>
      </c>
      <c r="D28">
        <f t="shared" si="1"/>
        <v>1</v>
      </c>
      <c r="E28">
        <f t="shared" si="2"/>
        <v>0.02</v>
      </c>
      <c r="F28">
        <f t="array" ref="F28">MMULT(A28:C28,MMULT($B$17:$D$19,TRANSPOSE(A28:C28)))</f>
        <v>3.125E-2</v>
      </c>
      <c r="G28" s="7">
        <f t="shared" si="3"/>
        <v>0.17677669529663689</v>
      </c>
      <c r="H28">
        <f t="shared" si="4"/>
        <v>0.11313708498984759</v>
      </c>
      <c r="I28" s="3">
        <f t="shared" si="5"/>
        <v>0.04</v>
      </c>
    </row>
    <row r="29" spans="1:9">
      <c r="A29">
        <v>0</v>
      </c>
      <c r="B29">
        <v>0.6</v>
      </c>
      <c r="C29">
        <f t="shared" si="0"/>
        <v>0.4</v>
      </c>
      <c r="D29">
        <f t="shared" si="1"/>
        <v>1</v>
      </c>
      <c r="E29">
        <f t="shared" si="2"/>
        <v>2.4E-2</v>
      </c>
      <c r="F29">
        <f t="array" ref="F29">MMULT(A29:C29,MMULT($B$17:$D$19,TRANSPOSE(A29:C29)))</f>
        <v>3.2500000000000001E-2</v>
      </c>
      <c r="G29" s="7">
        <f t="shared" si="3"/>
        <v>0.18027756377319948</v>
      </c>
      <c r="H29">
        <f t="shared" si="4"/>
        <v>0.13312804709405499</v>
      </c>
      <c r="I29" s="3">
        <f t="shared" si="5"/>
        <v>4.3999999999999997E-2</v>
      </c>
    </row>
    <row r="30" spans="1:9">
      <c r="A30">
        <v>0</v>
      </c>
      <c r="B30">
        <v>0.7</v>
      </c>
      <c r="C30">
        <f t="shared" si="0"/>
        <v>0.30000000000000004</v>
      </c>
      <c r="D30">
        <f t="shared" si="1"/>
        <v>1</v>
      </c>
      <c r="E30">
        <f t="shared" si="2"/>
        <v>2.7999999999999997E-2</v>
      </c>
      <c r="F30">
        <f t="array" ref="F30">MMULT(A30:C30,MMULT($B$17:$D$19,TRANSPOSE(A30:C30)))</f>
        <v>3.6249999999999998E-2</v>
      </c>
      <c r="G30" s="7">
        <f t="shared" si="3"/>
        <v>0.19039432764659769</v>
      </c>
      <c r="H30">
        <f t="shared" si="4"/>
        <v>0.14706320480288926</v>
      </c>
      <c r="I30" s="3">
        <f t="shared" si="5"/>
        <v>4.8000000000000001E-2</v>
      </c>
    </row>
    <row r="31" spans="1:9">
      <c r="A31">
        <v>0</v>
      </c>
      <c r="B31">
        <v>0.8</v>
      </c>
      <c r="C31">
        <f t="shared" si="0"/>
        <v>0.19999999999999996</v>
      </c>
      <c r="D31">
        <f t="shared" si="1"/>
        <v>1</v>
      </c>
      <c r="E31">
        <f t="shared" si="2"/>
        <v>3.2000000000000001E-2</v>
      </c>
      <c r="F31">
        <f t="array" ref="F31">MMULT(A31:C31,MMULT($B$17:$D$19,TRANSPOSE(A31:C31)))</f>
        <v>4.250000000000001E-2</v>
      </c>
      <c r="G31" s="7">
        <f t="shared" si="3"/>
        <v>0.20615528128088306</v>
      </c>
      <c r="H31">
        <f t="shared" si="4"/>
        <v>0.15522280002325309</v>
      </c>
      <c r="I31" s="3">
        <f t="shared" si="5"/>
        <v>5.2000000000000005E-2</v>
      </c>
    </row>
    <row r="32" spans="1:9">
      <c r="A32">
        <v>0</v>
      </c>
      <c r="B32">
        <v>0.9</v>
      </c>
      <c r="C32">
        <f t="shared" si="0"/>
        <v>9.9999999999999978E-2</v>
      </c>
      <c r="D32">
        <f t="shared" si="1"/>
        <v>1</v>
      </c>
      <c r="E32">
        <f t="shared" si="2"/>
        <v>3.6000000000000004E-2</v>
      </c>
      <c r="F32">
        <f t="array" ref="F32">MMULT(A32:C32,MMULT($B$17:$D$19,TRANSPOSE(A32:C32)))</f>
        <v>5.1250000000000004E-2</v>
      </c>
      <c r="G32" s="7">
        <f t="shared" si="3"/>
        <v>0.22638462845343543</v>
      </c>
      <c r="H32">
        <f t="shared" si="4"/>
        <v>0.15902139754777903</v>
      </c>
      <c r="I32" s="3">
        <f t="shared" si="5"/>
        <v>5.6000000000000008E-2</v>
      </c>
    </row>
    <row r="33" spans="1:9">
      <c r="A33">
        <v>0</v>
      </c>
      <c r="B33">
        <v>0</v>
      </c>
      <c r="C33">
        <f t="shared" si="0"/>
        <v>1</v>
      </c>
      <c r="D33">
        <f t="shared" si="1"/>
        <v>1</v>
      </c>
      <c r="E33">
        <f t="shared" si="2"/>
        <v>0</v>
      </c>
      <c r="F33">
        <f t="array" ref="F33">MMULT(A33:C33,MMULT($B$17:$D$19,TRANSPOSE(A33:C33)))</f>
        <v>6.25E-2</v>
      </c>
      <c r="G33" s="7">
        <f t="shared" si="3"/>
        <v>0.25</v>
      </c>
      <c r="H33">
        <f t="shared" si="4"/>
        <v>0</v>
      </c>
      <c r="I33" s="3">
        <f t="shared" si="5"/>
        <v>0.02</v>
      </c>
    </row>
    <row r="34" spans="1:9">
      <c r="A34">
        <v>0.1</v>
      </c>
      <c r="B34">
        <v>0.1</v>
      </c>
      <c r="C34">
        <f t="shared" si="0"/>
        <v>0.8</v>
      </c>
      <c r="D34">
        <f t="shared" si="1"/>
        <v>1</v>
      </c>
      <c r="E34">
        <f t="shared" si="2"/>
        <v>2.8000000000000001E-2</v>
      </c>
      <c r="F34">
        <f t="array" ref="F34">MMULT(A34:C34,MMULT($B$17:$D$19,TRANSPOSE(A34:C34)))</f>
        <v>4.3125000000000011E-2</v>
      </c>
      <c r="G34" s="7">
        <f t="shared" si="3"/>
        <v>0.20766559657295189</v>
      </c>
      <c r="H34">
        <f t="shared" si="4"/>
        <v>0.1348321554560615</v>
      </c>
      <c r="I34" s="3">
        <f t="shared" si="5"/>
        <v>4.8000000000000001E-2</v>
      </c>
    </row>
    <row r="35" spans="1:9">
      <c r="A35">
        <v>0.1</v>
      </c>
      <c r="B35">
        <v>0.2</v>
      </c>
      <c r="C35">
        <f t="shared" si="0"/>
        <v>0.7</v>
      </c>
      <c r="D35">
        <f t="shared" si="1"/>
        <v>1</v>
      </c>
      <c r="E35">
        <f t="shared" si="2"/>
        <v>3.2000000000000001E-2</v>
      </c>
      <c r="F35">
        <f t="array" ref="F35">MMULT(A35:C35,MMULT($B$17:$D$19,TRANSPOSE(A35:C35)))</f>
        <v>3.5624999999999997E-2</v>
      </c>
      <c r="G35" s="7">
        <f t="shared" si="3"/>
        <v>0.18874586088176873</v>
      </c>
      <c r="H35">
        <f t="shared" si="4"/>
        <v>0.16954014170432563</v>
      </c>
      <c r="I35" s="3">
        <f t="shared" si="5"/>
        <v>5.2000000000000005E-2</v>
      </c>
    </row>
    <row r="36" spans="1:9">
      <c r="A36">
        <v>0.1</v>
      </c>
      <c r="B36">
        <v>0.3</v>
      </c>
      <c r="C36">
        <f t="shared" si="0"/>
        <v>0.60000000000000009</v>
      </c>
      <c r="D36">
        <f t="shared" si="1"/>
        <v>1</v>
      </c>
      <c r="E36">
        <f t="shared" si="2"/>
        <v>3.6000000000000004E-2</v>
      </c>
      <c r="F36">
        <f t="array" ref="F36">MMULT(A36:C36,MMULT($B$17:$D$19,TRANSPOSE(A36:C36)))</f>
        <v>3.0625000000000006E-2</v>
      </c>
      <c r="G36" s="7">
        <f t="shared" si="3"/>
        <v>0.17500000000000002</v>
      </c>
      <c r="H36">
        <f t="shared" si="4"/>
        <v>0.20571428571428571</v>
      </c>
      <c r="I36" s="3">
        <f t="shared" si="5"/>
        <v>5.6000000000000008E-2</v>
      </c>
    </row>
    <row r="37" spans="1:9">
      <c r="A37">
        <v>0.1</v>
      </c>
      <c r="B37">
        <v>0.4</v>
      </c>
      <c r="C37">
        <f t="shared" si="0"/>
        <v>0.5</v>
      </c>
      <c r="D37">
        <f t="shared" si="1"/>
        <v>1</v>
      </c>
      <c r="E37">
        <f t="shared" si="2"/>
        <v>0.04</v>
      </c>
      <c r="F37">
        <f t="array" ref="F37">MMULT(A37:C37,MMULT($B$17:$D$19,TRANSPOSE(A37:C37)))</f>
        <v>2.8125000000000004E-2</v>
      </c>
      <c r="G37" s="7">
        <f t="shared" si="3"/>
        <v>0.16770509831248423</v>
      </c>
      <c r="H37">
        <f t="shared" si="4"/>
        <v>0.23851391759997756</v>
      </c>
      <c r="I37" s="3">
        <f t="shared" si="5"/>
        <v>0.06</v>
      </c>
    </row>
    <row r="38" spans="1:9">
      <c r="A38">
        <v>0</v>
      </c>
      <c r="B38">
        <v>0</v>
      </c>
      <c r="C38">
        <f t="shared" si="0"/>
        <v>1</v>
      </c>
      <c r="D38">
        <f t="shared" si="1"/>
        <v>1</v>
      </c>
      <c r="E38">
        <f t="shared" si="2"/>
        <v>0</v>
      </c>
      <c r="F38">
        <f t="array" ref="F38">MMULT(A38:C38,MMULT($B$17:$D$19,TRANSPOSE(A38:C38)))</f>
        <v>6.25E-2</v>
      </c>
      <c r="G38" s="7">
        <f t="shared" si="3"/>
        <v>0.25</v>
      </c>
      <c r="H38">
        <f t="shared" si="4"/>
        <v>0</v>
      </c>
      <c r="I38" s="3">
        <f t="shared" si="5"/>
        <v>0.02</v>
      </c>
    </row>
    <row r="39" spans="1:9">
      <c r="A39">
        <v>0.1</v>
      </c>
      <c r="B39">
        <v>0.6</v>
      </c>
      <c r="C39">
        <f t="shared" si="0"/>
        <v>0.30000000000000004</v>
      </c>
      <c r="D39">
        <f t="shared" si="1"/>
        <v>1</v>
      </c>
      <c r="E39">
        <f t="shared" si="2"/>
        <v>4.8000000000000001E-2</v>
      </c>
      <c r="F39">
        <f t="array" ref="F39">MMULT(A39:C39,MMULT($B$17:$D$19,TRANSPOSE(A39:C39)))</f>
        <v>3.0625000000000003E-2</v>
      </c>
      <c r="G39" s="7">
        <f t="shared" si="3"/>
        <v>0.17500000000000002</v>
      </c>
      <c r="H39">
        <f t="shared" si="4"/>
        <v>0.27428571428571424</v>
      </c>
      <c r="I39" s="3">
        <f t="shared" si="5"/>
        <v>6.8000000000000005E-2</v>
      </c>
    </row>
    <row r="40" spans="1:9">
      <c r="A40">
        <v>0.1</v>
      </c>
      <c r="B40">
        <v>0.7</v>
      </c>
      <c r="C40">
        <f t="shared" si="0"/>
        <v>0.20000000000000007</v>
      </c>
      <c r="D40">
        <f t="shared" si="1"/>
        <v>1</v>
      </c>
      <c r="E40">
        <f t="shared" si="2"/>
        <v>5.1999999999999998E-2</v>
      </c>
      <c r="F40">
        <f t="array" ref="F40">MMULT(A40:C40,MMULT($B$17:$D$19,TRANSPOSE(A40:C40)))</f>
        <v>3.5624999999999997E-2</v>
      </c>
      <c r="G40" s="7">
        <f t="shared" si="3"/>
        <v>0.18874586088176873</v>
      </c>
      <c r="H40">
        <f t="shared" si="4"/>
        <v>0.27550273026952909</v>
      </c>
      <c r="I40" s="3">
        <f t="shared" si="5"/>
        <v>7.1999999999999995E-2</v>
      </c>
    </row>
    <row r="41" spans="1:9">
      <c r="A41">
        <v>0.1</v>
      </c>
      <c r="B41">
        <v>0.8</v>
      </c>
      <c r="C41">
        <f t="shared" si="0"/>
        <v>9.9999999999999978E-2</v>
      </c>
      <c r="D41">
        <f t="shared" si="1"/>
        <v>1</v>
      </c>
      <c r="E41">
        <f t="shared" si="2"/>
        <v>5.6000000000000001E-2</v>
      </c>
      <c r="F41">
        <f t="array" ref="F41">MMULT(A41:C41,MMULT($B$17:$D$19,TRANSPOSE(A41:C41)))</f>
        <v>4.3125000000000011E-2</v>
      </c>
      <c r="G41" s="7">
        <f t="shared" si="3"/>
        <v>0.20766559657295189</v>
      </c>
      <c r="H41">
        <f t="shared" si="4"/>
        <v>0.26966431091212301</v>
      </c>
      <c r="I41" s="3">
        <f t="shared" si="5"/>
        <v>7.5999999999999998E-2</v>
      </c>
    </row>
    <row r="42" spans="1:9">
      <c r="A42">
        <v>0.1</v>
      </c>
      <c r="B42">
        <v>0.9</v>
      </c>
      <c r="C42">
        <f t="shared" si="0"/>
        <v>0</v>
      </c>
      <c r="D42">
        <f t="shared" si="1"/>
        <v>1</v>
      </c>
      <c r="E42">
        <f t="shared" si="2"/>
        <v>6.0000000000000005E-2</v>
      </c>
      <c r="F42">
        <f t="array" ref="F42">MMULT(A42:C42,MMULT($B$17:$D$19,TRANSPOSE(A42:C42)))</f>
        <v>5.3125000000000006E-2</v>
      </c>
      <c r="G42" s="7">
        <f t="shared" si="3"/>
        <v>0.23048861143232219</v>
      </c>
      <c r="H42">
        <f t="shared" si="4"/>
        <v>0.26031654938238741</v>
      </c>
      <c r="I42" s="3">
        <f t="shared" si="5"/>
        <v>0.08</v>
      </c>
    </row>
    <row r="43" spans="1:9">
      <c r="A43">
        <v>0.2</v>
      </c>
      <c r="B43">
        <v>0</v>
      </c>
      <c r="C43">
        <f t="shared" si="0"/>
        <v>0.8</v>
      </c>
      <c r="D43">
        <f t="shared" si="1"/>
        <v>1</v>
      </c>
      <c r="E43">
        <f t="shared" si="2"/>
        <v>4.8000000000000001E-2</v>
      </c>
      <c r="F43">
        <f t="array" ref="F43">MMULT(A43:C43,MMULT($B$17:$D$19,TRANSPOSE(A43:C43)))</f>
        <v>5.000000000000001E-2</v>
      </c>
      <c r="G43" s="7">
        <f t="shared" si="3"/>
        <v>0.22360679774997899</v>
      </c>
      <c r="H43">
        <f t="shared" si="4"/>
        <v>0.2146625258399798</v>
      </c>
      <c r="I43" s="3">
        <f t="shared" si="5"/>
        <v>6.8000000000000005E-2</v>
      </c>
    </row>
    <row r="44" spans="1:9">
      <c r="A44">
        <v>0.2</v>
      </c>
      <c r="B44">
        <v>0.1</v>
      </c>
      <c r="C44">
        <f t="shared" si="0"/>
        <v>0.70000000000000007</v>
      </c>
      <c r="D44">
        <f t="shared" si="1"/>
        <v>1</v>
      </c>
      <c r="E44">
        <f t="shared" si="2"/>
        <v>5.2000000000000005E-2</v>
      </c>
      <c r="F44">
        <f t="array" ref="F44">MMULT(A44:C44,MMULT($B$17:$D$19,TRANSPOSE(A44:C44)))</f>
        <v>4.1250000000000009E-2</v>
      </c>
      <c r="G44" s="7">
        <f t="shared" si="3"/>
        <v>0.20310096011589904</v>
      </c>
      <c r="H44">
        <f t="shared" si="4"/>
        <v>0.25603030123701209</v>
      </c>
      <c r="I44" s="3">
        <f t="shared" si="5"/>
        <v>7.2000000000000008E-2</v>
      </c>
    </row>
    <row r="45" spans="1:9">
      <c r="A45">
        <v>0.2</v>
      </c>
      <c r="B45">
        <v>0.2</v>
      </c>
      <c r="C45">
        <f t="shared" si="0"/>
        <v>0.60000000000000009</v>
      </c>
      <c r="D45">
        <f t="shared" si="1"/>
        <v>1</v>
      </c>
      <c r="E45">
        <f t="shared" si="2"/>
        <v>5.6000000000000001E-2</v>
      </c>
      <c r="F45">
        <f t="array" ref="F45">MMULT(A45:C45,MMULT($B$17:$D$19,TRANSPOSE(A45:C45)))</f>
        <v>3.500000000000001E-2</v>
      </c>
      <c r="G45" s="7">
        <f t="shared" si="3"/>
        <v>0.18708286933869708</v>
      </c>
      <c r="H45">
        <f t="shared" si="4"/>
        <v>0.29933259094191528</v>
      </c>
      <c r="I45" s="3">
        <f t="shared" si="5"/>
        <v>7.5999999999999998E-2</v>
      </c>
    </row>
    <row r="46" spans="1:9">
      <c r="A46">
        <v>0.2</v>
      </c>
      <c r="B46">
        <v>0.3</v>
      </c>
      <c r="C46">
        <f t="shared" si="0"/>
        <v>0.5</v>
      </c>
      <c r="D46">
        <f t="shared" si="1"/>
        <v>1</v>
      </c>
      <c r="E46">
        <f t="shared" si="2"/>
        <v>0.06</v>
      </c>
      <c r="F46">
        <f t="array" ref="F46">MMULT(A46:C46,MMULT($B$17:$D$19,TRANSPOSE(A46:C46)))</f>
        <v>3.125E-2</v>
      </c>
      <c r="G46" s="7">
        <f t="shared" si="3"/>
        <v>0.17677669529663689</v>
      </c>
      <c r="H46">
        <f t="shared" si="4"/>
        <v>0.33941125496954277</v>
      </c>
      <c r="I46" s="3">
        <f t="shared" si="5"/>
        <v>0.08</v>
      </c>
    </row>
    <row r="47" spans="1:9">
      <c r="A47">
        <v>0.2</v>
      </c>
      <c r="B47">
        <v>0.4</v>
      </c>
      <c r="C47">
        <f t="shared" si="0"/>
        <v>0.4</v>
      </c>
      <c r="D47">
        <f t="shared" si="1"/>
        <v>1</v>
      </c>
      <c r="E47">
        <f t="shared" si="2"/>
        <v>6.4000000000000001E-2</v>
      </c>
      <c r="F47">
        <f t="array" ref="F47">MMULT(A47:C47,MMULT($B$17:$D$19,TRANSPOSE(A47:C47)))</f>
        <v>3.0000000000000006E-2</v>
      </c>
      <c r="G47" s="7">
        <f t="shared" si="3"/>
        <v>0.17320508075688776</v>
      </c>
      <c r="H47">
        <f t="shared" si="4"/>
        <v>0.36950417228136045</v>
      </c>
      <c r="I47" s="3">
        <f t="shared" si="5"/>
        <v>8.4000000000000005E-2</v>
      </c>
    </row>
    <row r="48" spans="1:9">
      <c r="A48">
        <v>0.2</v>
      </c>
      <c r="B48">
        <v>0.5</v>
      </c>
      <c r="C48">
        <f t="shared" si="0"/>
        <v>0.30000000000000004</v>
      </c>
      <c r="D48">
        <f t="shared" si="1"/>
        <v>1</v>
      </c>
      <c r="E48">
        <f t="shared" si="2"/>
        <v>6.8000000000000005E-2</v>
      </c>
      <c r="F48">
        <f t="array" ref="F48">MMULT(A48:C48,MMULT($B$17:$D$19,TRANSPOSE(A48:C48)))</f>
        <v>3.125E-2</v>
      </c>
      <c r="G48" s="7">
        <f t="shared" si="3"/>
        <v>0.17677669529663689</v>
      </c>
      <c r="H48">
        <f t="shared" si="4"/>
        <v>0.38466608896548188</v>
      </c>
      <c r="I48" s="3">
        <f t="shared" si="5"/>
        <v>8.8000000000000009E-2</v>
      </c>
    </row>
    <row r="49" spans="1:9">
      <c r="A49">
        <v>0.2</v>
      </c>
      <c r="B49">
        <v>0.6</v>
      </c>
      <c r="C49">
        <f t="shared" si="0"/>
        <v>0.20000000000000007</v>
      </c>
      <c r="D49">
        <f t="shared" si="1"/>
        <v>1</v>
      </c>
      <c r="E49">
        <f t="shared" si="2"/>
        <v>7.2000000000000008E-2</v>
      </c>
      <c r="F49">
        <f t="array" ref="F49">MMULT(A49:C49,MMULT($B$17:$D$19,TRANSPOSE(A49:C49)))</f>
        <v>3.5000000000000003E-2</v>
      </c>
      <c r="G49" s="7">
        <f t="shared" si="3"/>
        <v>0.18708286933869708</v>
      </c>
      <c r="H49">
        <f t="shared" si="4"/>
        <v>0.38485618835389113</v>
      </c>
      <c r="I49" s="3">
        <f t="shared" si="5"/>
        <v>9.2000000000000012E-2</v>
      </c>
    </row>
    <row r="50" spans="1:9">
      <c r="A50">
        <v>0.2</v>
      </c>
      <c r="B50">
        <v>0.7</v>
      </c>
      <c r="C50">
        <f t="shared" si="0"/>
        <v>0.10000000000000009</v>
      </c>
      <c r="D50">
        <f t="shared" si="1"/>
        <v>1</v>
      </c>
      <c r="E50">
        <f t="shared" si="2"/>
        <v>7.5999999999999998E-2</v>
      </c>
      <c r="F50">
        <f t="array" ref="F50">MMULT(A50:C50,MMULT($B$17:$D$19,TRANSPOSE(A50:C50)))</f>
        <v>4.1249999999999995E-2</v>
      </c>
      <c r="G50" s="7">
        <f t="shared" si="3"/>
        <v>0.20310096011589901</v>
      </c>
      <c r="H50">
        <f t="shared" si="4"/>
        <v>0.37419813257717149</v>
      </c>
      <c r="I50" s="3">
        <f t="shared" si="5"/>
        <v>9.6000000000000002E-2</v>
      </c>
    </row>
    <row r="51" spans="1:9">
      <c r="A51">
        <v>0.2</v>
      </c>
      <c r="B51">
        <v>0.8</v>
      </c>
      <c r="C51">
        <f t="shared" si="0"/>
        <v>0</v>
      </c>
      <c r="D51">
        <f t="shared" si="1"/>
        <v>1</v>
      </c>
      <c r="E51">
        <f t="shared" si="2"/>
        <v>0.08</v>
      </c>
      <c r="F51">
        <f t="array" ref="F51">MMULT(A51:C51,MMULT($B$17:$D$19,TRANSPOSE(A51:C51)))</f>
        <v>5.000000000000001E-2</v>
      </c>
      <c r="G51" s="7">
        <f t="shared" si="3"/>
        <v>0.22360679774997899</v>
      </c>
      <c r="H51">
        <f t="shared" si="4"/>
        <v>0.3577708763999663</v>
      </c>
      <c r="I51" s="3">
        <f t="shared" si="5"/>
        <v>0.1</v>
      </c>
    </row>
    <row r="52" spans="1:9">
      <c r="A52">
        <v>0.3</v>
      </c>
      <c r="B52">
        <v>0</v>
      </c>
      <c r="C52">
        <f t="shared" si="0"/>
        <v>0.7</v>
      </c>
      <c r="D52">
        <f t="shared" si="1"/>
        <v>1</v>
      </c>
      <c r="E52">
        <f t="shared" si="2"/>
        <v>7.1999999999999995E-2</v>
      </c>
      <c r="F52">
        <f t="array" ref="F52">MMULT(A52:C52,MMULT($B$17:$D$19,TRANSPOSE(A52:C52)))</f>
        <v>5.3124999999999992E-2</v>
      </c>
      <c r="G52" s="7">
        <f t="shared" si="3"/>
        <v>0.23048861143232216</v>
      </c>
      <c r="H52">
        <f t="shared" si="4"/>
        <v>0.31237985925886491</v>
      </c>
      <c r="I52" s="3">
        <f t="shared" si="5"/>
        <v>9.1999999999999998E-2</v>
      </c>
    </row>
    <row r="53" spans="1:9">
      <c r="A53">
        <v>0.3</v>
      </c>
      <c r="B53">
        <v>0.1</v>
      </c>
      <c r="C53">
        <f t="shared" si="0"/>
        <v>0.6</v>
      </c>
      <c r="D53">
        <f t="shared" si="1"/>
        <v>1</v>
      </c>
      <c r="E53">
        <f t="shared" si="2"/>
        <v>7.5999999999999998E-2</v>
      </c>
      <c r="F53">
        <f t="array" ref="F53">MMULT(A53:C53,MMULT($B$17:$D$19,TRANSPOSE(A53:C53)))</f>
        <v>4.5624999999999999E-2</v>
      </c>
      <c r="G53" s="7">
        <f t="shared" si="3"/>
        <v>0.21360009363293828</v>
      </c>
      <c r="H53">
        <f t="shared" si="4"/>
        <v>0.3558050874762369</v>
      </c>
      <c r="I53" s="3">
        <f t="shared" si="5"/>
        <v>9.6000000000000002E-2</v>
      </c>
    </row>
    <row r="54" spans="1:9">
      <c r="A54">
        <v>0.3</v>
      </c>
      <c r="B54">
        <v>0.2</v>
      </c>
      <c r="C54">
        <f t="shared" si="0"/>
        <v>0.49999999999999994</v>
      </c>
      <c r="D54">
        <f t="shared" si="1"/>
        <v>1</v>
      </c>
      <c r="E54">
        <f t="shared" si="2"/>
        <v>7.9999999999999988E-2</v>
      </c>
      <c r="F54">
        <f t="array" ref="F54">MMULT(A54:C54,MMULT($B$17:$D$19,TRANSPOSE(A54:C54)))</f>
        <v>4.0624999999999994E-2</v>
      </c>
      <c r="G54" s="7">
        <f t="shared" si="3"/>
        <v>0.20155644370746373</v>
      </c>
      <c r="H54">
        <f t="shared" si="4"/>
        <v>0.39691115068546701</v>
      </c>
      <c r="I54" s="3">
        <f t="shared" si="5"/>
        <v>9.9999999999999992E-2</v>
      </c>
    </row>
    <row r="55" spans="1:9">
      <c r="A55">
        <v>0.3</v>
      </c>
      <c r="B55">
        <v>0.3</v>
      </c>
      <c r="C55">
        <f t="shared" si="0"/>
        <v>0.39999999999999997</v>
      </c>
      <c r="D55">
        <f t="shared" si="1"/>
        <v>1</v>
      </c>
      <c r="E55">
        <f t="shared" si="2"/>
        <v>8.3999999999999991E-2</v>
      </c>
      <c r="F55">
        <f t="array" ref="F55">MMULT(A55:C55,MMULT($B$17:$D$19,TRANSPOSE(A55:C55)))</f>
        <v>3.8124999999999992E-2</v>
      </c>
      <c r="G55" s="7">
        <f t="shared" si="3"/>
        <v>0.19525624189766633</v>
      </c>
      <c r="H55">
        <f t="shared" si="4"/>
        <v>0.4302039165745305</v>
      </c>
      <c r="I55" s="3">
        <f t="shared" si="5"/>
        <v>0.104</v>
      </c>
    </row>
    <row r="56" spans="1:9">
      <c r="A56">
        <v>0.3</v>
      </c>
      <c r="B56">
        <v>0.4</v>
      </c>
      <c r="C56">
        <f t="shared" si="0"/>
        <v>0.29999999999999993</v>
      </c>
      <c r="D56">
        <f t="shared" si="1"/>
        <v>0.99999999999999989</v>
      </c>
      <c r="E56">
        <f t="shared" si="2"/>
        <v>8.7999999999999995E-2</v>
      </c>
      <c r="F56">
        <f t="array" ref="F56">MMULT(A56:C56,MMULT($B$17:$D$19,TRANSPOSE(A56:C56)))</f>
        <v>3.8124999999999999E-2</v>
      </c>
      <c r="G56" s="7">
        <f t="shared" si="3"/>
        <v>0.19525624189766635</v>
      </c>
      <c r="H56">
        <f t="shared" si="4"/>
        <v>0.45068981736379382</v>
      </c>
      <c r="I56" s="3">
        <f t="shared" si="5"/>
        <v>0.108</v>
      </c>
    </row>
    <row r="57" spans="1:9">
      <c r="A57">
        <v>0.3</v>
      </c>
      <c r="B57">
        <v>0.5</v>
      </c>
      <c r="C57">
        <f t="shared" si="0"/>
        <v>0.19999999999999996</v>
      </c>
      <c r="D57">
        <f t="shared" si="1"/>
        <v>1</v>
      </c>
      <c r="E57">
        <f t="shared" si="2"/>
        <v>9.1999999999999998E-2</v>
      </c>
      <c r="F57">
        <f t="array" ref="F57">MMULT(A57:C57,MMULT($B$17:$D$19,TRANSPOSE(A57:C57)))</f>
        <v>4.0624999999999994E-2</v>
      </c>
      <c r="G57" s="7">
        <f t="shared" si="3"/>
        <v>0.20155644370746373</v>
      </c>
      <c r="H57">
        <f t="shared" si="4"/>
        <v>0.45644782328828715</v>
      </c>
      <c r="I57" s="3">
        <f t="shared" si="5"/>
        <v>0.112</v>
      </c>
    </row>
    <row r="58" spans="1:9">
      <c r="A58">
        <v>0.3</v>
      </c>
      <c r="B58">
        <v>0.6</v>
      </c>
      <c r="C58">
        <f t="shared" si="0"/>
        <v>9.9999999999999978E-2</v>
      </c>
      <c r="D58">
        <f t="shared" si="1"/>
        <v>0.99999999999999989</v>
      </c>
      <c r="E58">
        <f t="shared" si="2"/>
        <v>9.6000000000000002E-2</v>
      </c>
      <c r="F58">
        <f t="array" ref="F58">MMULT(A58:C58,MMULT($B$17:$D$19,TRANSPOSE(A58:C58)))</f>
        <v>4.5624999999999999E-2</v>
      </c>
      <c r="G58" s="7">
        <f t="shared" si="3"/>
        <v>0.21360009363293828</v>
      </c>
      <c r="H58">
        <f t="shared" si="4"/>
        <v>0.44943800523314137</v>
      </c>
      <c r="I58" s="3">
        <f t="shared" si="5"/>
        <v>0.11600000000000001</v>
      </c>
    </row>
    <row r="59" spans="1:9">
      <c r="A59">
        <v>0.3</v>
      </c>
      <c r="B59">
        <v>0.7</v>
      </c>
      <c r="C59">
        <f t="shared" si="0"/>
        <v>0</v>
      </c>
      <c r="D59">
        <f t="shared" si="1"/>
        <v>1</v>
      </c>
      <c r="E59">
        <f t="shared" si="2"/>
        <v>9.9999999999999992E-2</v>
      </c>
      <c r="F59">
        <f t="array" ref="F59">MMULT(A59:C59,MMULT($B$17:$D$19,TRANSPOSE(A59:C59)))</f>
        <v>5.3124999999999992E-2</v>
      </c>
      <c r="G59" s="7">
        <f t="shared" si="3"/>
        <v>0.23048861143232216</v>
      </c>
      <c r="H59">
        <f t="shared" si="4"/>
        <v>0.43386091563731233</v>
      </c>
      <c r="I59" s="3">
        <f t="shared" si="5"/>
        <v>0.12</v>
      </c>
    </row>
    <row r="60" spans="1:9">
      <c r="A60">
        <v>0.4</v>
      </c>
      <c r="B60">
        <v>0</v>
      </c>
      <c r="C60">
        <f t="shared" si="0"/>
        <v>0.6</v>
      </c>
      <c r="D60">
        <f t="shared" si="1"/>
        <v>1</v>
      </c>
      <c r="E60">
        <f t="shared" si="2"/>
        <v>9.6000000000000002E-2</v>
      </c>
      <c r="F60">
        <f t="array" ref="F60">MMULT(A60:C60,MMULT($B$17:$D$19,TRANSPOSE(A60:C60)))</f>
        <v>6.25E-2</v>
      </c>
      <c r="G60" s="7">
        <f t="shared" si="3"/>
        <v>0.25</v>
      </c>
      <c r="H60">
        <f t="shared" si="4"/>
        <v>0.38400000000000001</v>
      </c>
      <c r="I60" s="3">
        <f t="shared" si="5"/>
        <v>0.11600000000000001</v>
      </c>
    </row>
    <row r="61" spans="1:9">
      <c r="A61">
        <v>0.4</v>
      </c>
      <c r="B61">
        <v>0.1</v>
      </c>
      <c r="C61">
        <f t="shared" si="0"/>
        <v>0.5</v>
      </c>
      <c r="D61">
        <f t="shared" si="1"/>
        <v>1</v>
      </c>
      <c r="E61">
        <f t="shared" si="2"/>
        <v>0.1</v>
      </c>
      <c r="F61">
        <f t="array" ref="F61">MMULT(A61:C61,MMULT($B$17:$D$19,TRANSPOSE(A61:C61)))</f>
        <v>5.6250000000000008E-2</v>
      </c>
      <c r="G61" s="7">
        <f t="shared" si="3"/>
        <v>0.23717082451262847</v>
      </c>
      <c r="H61">
        <f t="shared" si="4"/>
        <v>0.4216370213557839</v>
      </c>
      <c r="I61" s="3">
        <f t="shared" si="5"/>
        <v>0.12000000000000001</v>
      </c>
    </row>
    <row r="62" spans="1:9">
      <c r="A62">
        <v>0.4</v>
      </c>
      <c r="B62">
        <v>0.2</v>
      </c>
      <c r="C62">
        <f t="shared" si="0"/>
        <v>0.39999999999999997</v>
      </c>
      <c r="D62">
        <f t="shared" si="1"/>
        <v>1</v>
      </c>
      <c r="E62">
        <f t="shared" si="2"/>
        <v>0.10400000000000001</v>
      </c>
      <c r="F62">
        <f t="array" ref="F62">MMULT(A62:C62,MMULT($B$17:$D$19,TRANSPOSE(A62:C62)))</f>
        <v>5.2500000000000005E-2</v>
      </c>
      <c r="G62" s="7">
        <f t="shared" si="3"/>
        <v>0.22912878474779202</v>
      </c>
      <c r="H62">
        <f t="shared" si="4"/>
        <v>0.45389321169086416</v>
      </c>
      <c r="I62" s="3">
        <f t="shared" si="5"/>
        <v>0.12400000000000001</v>
      </c>
    </row>
    <row r="63" spans="1:9">
      <c r="A63">
        <v>0.4</v>
      </c>
      <c r="B63">
        <v>0.3</v>
      </c>
      <c r="C63">
        <f t="shared" si="0"/>
        <v>0.3</v>
      </c>
      <c r="D63">
        <f t="shared" si="1"/>
        <v>1</v>
      </c>
      <c r="E63">
        <f t="shared" si="2"/>
        <v>0.108</v>
      </c>
      <c r="F63">
        <f t="array" ref="F63">MMULT(A63:C63,MMULT($B$17:$D$19,TRANSPOSE(A63:C63)))</f>
        <v>5.1250000000000004E-2</v>
      </c>
      <c r="G63" s="7">
        <f t="shared" si="3"/>
        <v>0.22638462845343543</v>
      </c>
      <c r="H63">
        <f t="shared" si="4"/>
        <v>0.47706419264333705</v>
      </c>
      <c r="I63" s="3">
        <f t="shared" si="5"/>
        <v>0.128</v>
      </c>
    </row>
    <row r="64" spans="1:9">
      <c r="A64">
        <v>0.4</v>
      </c>
      <c r="B64">
        <v>0.4</v>
      </c>
      <c r="C64">
        <f t="shared" si="0"/>
        <v>0.19999999999999996</v>
      </c>
      <c r="D64">
        <f t="shared" si="1"/>
        <v>1</v>
      </c>
      <c r="E64">
        <f t="shared" si="2"/>
        <v>0.112</v>
      </c>
      <c r="F64">
        <f t="array" ref="F64">MMULT(A64:C64,MMULT($B$17:$D$19,TRANSPOSE(A64:C64)))</f>
        <v>5.2500000000000005E-2</v>
      </c>
      <c r="G64" s="7">
        <f t="shared" si="3"/>
        <v>0.22912878474779202</v>
      </c>
      <c r="H64">
        <f t="shared" si="4"/>
        <v>0.48880807412862287</v>
      </c>
      <c r="I64" s="3">
        <f t="shared" si="5"/>
        <v>0.13200000000000001</v>
      </c>
    </row>
    <row r="65" spans="1:9">
      <c r="A65">
        <v>0.4</v>
      </c>
      <c r="B65">
        <v>0.5</v>
      </c>
      <c r="C65">
        <f t="shared" si="0"/>
        <v>9.9999999999999978E-2</v>
      </c>
      <c r="D65">
        <f t="shared" si="1"/>
        <v>1</v>
      </c>
      <c r="E65">
        <f t="shared" si="2"/>
        <v>0.11600000000000001</v>
      </c>
      <c r="F65">
        <f t="array" ref="F65">MMULT(A65:C65,MMULT($B$17:$D$19,TRANSPOSE(A65:C65)))</f>
        <v>5.6250000000000008E-2</v>
      </c>
      <c r="G65" s="7">
        <f t="shared" si="3"/>
        <v>0.23717082451262847</v>
      </c>
      <c r="H65">
        <f t="shared" si="4"/>
        <v>0.48909894477270932</v>
      </c>
      <c r="I65" s="3">
        <f t="shared" si="5"/>
        <v>0.13600000000000001</v>
      </c>
    </row>
    <row r="66" spans="1:9">
      <c r="A66">
        <v>0.4</v>
      </c>
      <c r="B66">
        <v>0.6</v>
      </c>
      <c r="C66">
        <f t="shared" si="0"/>
        <v>0</v>
      </c>
      <c r="D66">
        <f t="shared" si="1"/>
        <v>1</v>
      </c>
      <c r="E66">
        <f t="shared" si="2"/>
        <v>0.12</v>
      </c>
      <c r="F66">
        <f t="array" ref="F66">MMULT(A66:C66,MMULT($B$17:$D$19,TRANSPOSE(A66:C66)))</f>
        <v>6.25E-2</v>
      </c>
      <c r="G66" s="7">
        <f t="shared" si="3"/>
        <v>0.25</v>
      </c>
      <c r="H66">
        <f t="shared" si="4"/>
        <v>0.48</v>
      </c>
      <c r="I66" s="3">
        <f t="shared" si="5"/>
        <v>0.13999999999999999</v>
      </c>
    </row>
    <row r="67" spans="1:9">
      <c r="A67">
        <v>0.5</v>
      </c>
      <c r="B67">
        <v>0</v>
      </c>
      <c r="C67">
        <f t="shared" si="0"/>
        <v>0.5</v>
      </c>
      <c r="D67">
        <f t="shared" si="1"/>
        <v>1</v>
      </c>
      <c r="E67">
        <f t="shared" si="2"/>
        <v>0.12</v>
      </c>
      <c r="F67">
        <f t="array" ref="F67">MMULT(A67:C67,MMULT($B$17:$D$19,TRANSPOSE(A67:C67)))</f>
        <v>7.8125E-2</v>
      </c>
      <c r="G67" s="7">
        <f t="shared" si="3"/>
        <v>0.27950849718747373</v>
      </c>
      <c r="H67">
        <f t="shared" si="4"/>
        <v>0.4293250516799596</v>
      </c>
      <c r="I67" s="3">
        <f t="shared" si="5"/>
        <v>0.13999999999999999</v>
      </c>
    </row>
    <row r="68" spans="1:9">
      <c r="A68">
        <v>0.5</v>
      </c>
      <c r="B68">
        <v>0.1</v>
      </c>
      <c r="C68">
        <f t="shared" si="0"/>
        <v>0.4</v>
      </c>
      <c r="D68">
        <f t="shared" si="1"/>
        <v>1</v>
      </c>
      <c r="E68">
        <f t="shared" si="2"/>
        <v>0.124</v>
      </c>
      <c r="F68">
        <f t="array" ref="F68">MMULT(A68:C68,MMULT($B$17:$D$19,TRANSPOSE(A68:C68)))</f>
        <v>7.3124999999999996E-2</v>
      </c>
      <c r="G68" s="7">
        <f t="shared" si="3"/>
        <v>0.27041634565979916</v>
      </c>
      <c r="H68">
        <f t="shared" si="4"/>
        <v>0.45855216221285611</v>
      </c>
      <c r="I68" s="3">
        <f t="shared" si="5"/>
        <v>0.14399999999999999</v>
      </c>
    </row>
    <row r="69" spans="1:9">
      <c r="A69">
        <v>0.5</v>
      </c>
      <c r="B69">
        <v>0.2</v>
      </c>
      <c r="C69">
        <f t="shared" si="0"/>
        <v>0.3</v>
      </c>
      <c r="D69">
        <f t="shared" si="1"/>
        <v>1</v>
      </c>
      <c r="E69">
        <f t="shared" si="2"/>
        <v>0.128</v>
      </c>
      <c r="F69">
        <f t="array" ref="F69">MMULT(A69:C69,MMULT($B$17:$D$19,TRANSPOSE(A69:C69)))</f>
        <v>7.0625000000000007E-2</v>
      </c>
      <c r="G69" s="7">
        <f t="shared" si="3"/>
        <v>0.26575364531836626</v>
      </c>
      <c r="H69">
        <f t="shared" si="4"/>
        <v>0.4816490846124018</v>
      </c>
      <c r="I69" s="3">
        <f t="shared" si="5"/>
        <v>0.14799999999999999</v>
      </c>
    </row>
    <row r="70" spans="1:9">
      <c r="A70">
        <v>0.5</v>
      </c>
      <c r="B70">
        <v>0.3</v>
      </c>
      <c r="C70">
        <f t="shared" si="0"/>
        <v>0.2</v>
      </c>
      <c r="D70">
        <f t="shared" si="1"/>
        <v>1</v>
      </c>
      <c r="E70">
        <f t="shared" si="2"/>
        <v>0.13200000000000001</v>
      </c>
      <c r="F70">
        <f t="array" ref="F70">MMULT(A70:C70,MMULT($B$17:$D$19,TRANSPOSE(A70:C70)))</f>
        <v>7.0625000000000007E-2</v>
      </c>
      <c r="G70" s="7">
        <f t="shared" si="3"/>
        <v>0.26575364531836626</v>
      </c>
      <c r="H70">
        <f t="shared" si="4"/>
        <v>0.49670061850653935</v>
      </c>
      <c r="I70" s="3">
        <f t="shared" si="5"/>
        <v>0.152</v>
      </c>
    </row>
    <row r="71" spans="1:9">
      <c r="A71">
        <v>0.5</v>
      </c>
      <c r="B71">
        <v>0.4</v>
      </c>
      <c r="C71">
        <f t="shared" si="0"/>
        <v>9.9999999999999978E-2</v>
      </c>
      <c r="D71">
        <f t="shared" si="1"/>
        <v>1</v>
      </c>
      <c r="E71">
        <f t="shared" si="2"/>
        <v>0.13600000000000001</v>
      </c>
      <c r="F71">
        <f t="array" ref="F71">MMULT(A71:C71,MMULT($B$17:$D$19,TRANSPOSE(A71:C71)))</f>
        <v>7.3125000000000009E-2</v>
      </c>
      <c r="G71" s="7">
        <f t="shared" si="3"/>
        <v>0.27041634565979922</v>
      </c>
      <c r="H71">
        <f t="shared" si="4"/>
        <v>0.50292817791087441</v>
      </c>
      <c r="I71" s="3">
        <f t="shared" si="5"/>
        <v>0.156</v>
      </c>
    </row>
    <row r="72" spans="1:9">
      <c r="A72">
        <v>0.5</v>
      </c>
      <c r="B72">
        <v>0.5</v>
      </c>
      <c r="C72">
        <f t="shared" si="0"/>
        <v>0</v>
      </c>
      <c r="D72">
        <f t="shared" si="1"/>
        <v>1</v>
      </c>
      <c r="E72">
        <f t="shared" si="2"/>
        <v>0.13999999999999999</v>
      </c>
      <c r="F72">
        <f t="array" ref="F72">MMULT(A72:C72,MMULT($B$17:$D$19,TRANSPOSE(A72:C72)))</f>
        <v>7.8125E-2</v>
      </c>
      <c r="G72" s="7">
        <f t="shared" si="3"/>
        <v>0.27950849718747373</v>
      </c>
      <c r="H72">
        <f t="shared" si="4"/>
        <v>0.50087922695995279</v>
      </c>
      <c r="I72" s="3">
        <f t="shared" si="5"/>
        <v>0.15999999999999998</v>
      </c>
    </row>
    <row r="73" spans="1:9">
      <c r="A73">
        <v>0.6</v>
      </c>
      <c r="B73">
        <v>0</v>
      </c>
      <c r="C73">
        <f t="shared" si="0"/>
        <v>0.4</v>
      </c>
      <c r="D73">
        <f t="shared" si="1"/>
        <v>1</v>
      </c>
      <c r="E73">
        <f t="shared" si="2"/>
        <v>0.14399999999999999</v>
      </c>
      <c r="F73">
        <f t="array" ref="F73">MMULT(A73:C73,MMULT($B$17:$D$19,TRANSPOSE(A73:C73)))</f>
        <v>0.1</v>
      </c>
      <c r="G73" s="7">
        <f t="shared" si="3"/>
        <v>0.31622776601683794</v>
      </c>
      <c r="H73">
        <f t="shared" si="4"/>
        <v>0.45536798306424658</v>
      </c>
      <c r="I73" s="3">
        <f t="shared" si="5"/>
        <v>0.16399999999999998</v>
      </c>
    </row>
    <row r="74" spans="1:9">
      <c r="A74">
        <v>0.6</v>
      </c>
      <c r="B74">
        <v>0.1</v>
      </c>
      <c r="C74">
        <f t="shared" si="0"/>
        <v>0.30000000000000004</v>
      </c>
      <c r="D74">
        <f t="shared" si="1"/>
        <v>1</v>
      </c>
      <c r="E74">
        <f t="shared" si="2"/>
        <v>0.14799999999999999</v>
      </c>
      <c r="F74">
        <f t="array" ref="F74">MMULT(A74:C74,MMULT($B$17:$D$19,TRANSPOSE(A74:C74)))</f>
        <v>9.6250000000000002E-2</v>
      </c>
      <c r="G74" s="7">
        <f t="shared" si="3"/>
        <v>0.31024184114977144</v>
      </c>
      <c r="H74">
        <f t="shared" si="4"/>
        <v>0.47704719470302509</v>
      </c>
      <c r="I74" s="3">
        <f t="shared" si="5"/>
        <v>0.16799999999999998</v>
      </c>
    </row>
    <row r="75" spans="1:9">
      <c r="A75">
        <v>0.6</v>
      </c>
      <c r="B75">
        <v>0.2</v>
      </c>
      <c r="C75">
        <f t="shared" si="0"/>
        <v>0.2</v>
      </c>
      <c r="D75">
        <f t="shared" si="1"/>
        <v>1</v>
      </c>
      <c r="E75">
        <f t="shared" si="2"/>
        <v>0.152</v>
      </c>
      <c r="F75">
        <f t="array" ref="F75">MMULT(A75:C75,MMULT($B$17:$D$19,TRANSPOSE(A75:C75)))</f>
        <v>9.5000000000000001E-2</v>
      </c>
      <c r="G75" s="7">
        <f t="shared" si="3"/>
        <v>0.30822070014844882</v>
      </c>
      <c r="H75">
        <f t="shared" si="4"/>
        <v>0.49315312023751812</v>
      </c>
      <c r="I75" s="3">
        <f t="shared" si="5"/>
        <v>0.17199999999999999</v>
      </c>
    </row>
    <row r="76" spans="1:9">
      <c r="A76">
        <v>0.6</v>
      </c>
      <c r="B76">
        <v>0.3</v>
      </c>
      <c r="C76">
        <f t="shared" si="0"/>
        <v>0.10000000000000003</v>
      </c>
      <c r="D76">
        <f t="shared" si="1"/>
        <v>1</v>
      </c>
      <c r="E76">
        <f t="shared" si="2"/>
        <v>0.156</v>
      </c>
      <c r="F76">
        <f t="array" ref="F76">MMULT(A76:C76,MMULT($B$17:$D$19,TRANSPOSE(A76:C76)))</f>
        <v>9.6250000000000002E-2</v>
      </c>
      <c r="G76" s="7">
        <f t="shared" si="3"/>
        <v>0.31024184114977144</v>
      </c>
      <c r="H76">
        <f t="shared" si="4"/>
        <v>0.50283352955183724</v>
      </c>
      <c r="I76" s="3">
        <f t="shared" si="5"/>
        <v>0.17599999999999999</v>
      </c>
    </row>
    <row r="77" spans="1:9">
      <c r="A77">
        <v>0.6</v>
      </c>
      <c r="B77">
        <v>0.4</v>
      </c>
      <c r="C77">
        <f t="shared" si="0"/>
        <v>0</v>
      </c>
      <c r="D77">
        <f t="shared" si="1"/>
        <v>1</v>
      </c>
      <c r="E77">
        <f t="shared" si="2"/>
        <v>0.15999999999999998</v>
      </c>
      <c r="F77">
        <f t="array" ref="F77">MMULT(A77:C77,MMULT($B$17:$D$19,TRANSPOSE(A77:C77)))</f>
        <v>0.1</v>
      </c>
      <c r="G77" s="7">
        <f t="shared" si="3"/>
        <v>0.31622776601683794</v>
      </c>
      <c r="H77">
        <f t="shared" si="4"/>
        <v>0.50596442562694055</v>
      </c>
      <c r="I77" s="3">
        <f t="shared" si="5"/>
        <v>0.17999999999999997</v>
      </c>
    </row>
    <row r="78" spans="1:9">
      <c r="A78">
        <v>0.7</v>
      </c>
      <c r="B78">
        <v>0</v>
      </c>
      <c r="C78">
        <f t="shared" si="0"/>
        <v>0.30000000000000004</v>
      </c>
      <c r="D78">
        <f t="shared" si="1"/>
        <v>1</v>
      </c>
      <c r="E78">
        <f t="shared" si="2"/>
        <v>0.16799999999999998</v>
      </c>
      <c r="F78">
        <f t="array" ref="F78">MMULT(A78:C78,MMULT($B$17:$D$19,TRANSPOSE(A78:C78)))</f>
        <v>0.12812499999999999</v>
      </c>
      <c r="G78" s="7">
        <f t="shared" si="3"/>
        <v>0.35794552658190881</v>
      </c>
      <c r="H78">
        <f t="shared" si="4"/>
        <v>0.46934515875715654</v>
      </c>
      <c r="I78" s="3">
        <f t="shared" si="5"/>
        <v>0.18799999999999997</v>
      </c>
    </row>
    <row r="79" spans="1:9">
      <c r="A79">
        <v>0.7</v>
      </c>
      <c r="B79">
        <v>0.1</v>
      </c>
      <c r="C79">
        <f t="shared" si="0"/>
        <v>0.20000000000000004</v>
      </c>
      <c r="D79">
        <f t="shared" si="1"/>
        <v>1</v>
      </c>
      <c r="E79">
        <f t="shared" si="2"/>
        <v>0.17199999999999999</v>
      </c>
      <c r="F79">
        <f t="array" ref="F79">MMULT(A79:C79,MMULT($B$17:$D$19,TRANSPOSE(A79:C79)))</f>
        <v>0.12562499999999999</v>
      </c>
      <c r="G79" s="7">
        <f t="shared" si="3"/>
        <v>0.35443617196894561</v>
      </c>
      <c r="H79">
        <f t="shared" si="4"/>
        <v>0.48527778371071562</v>
      </c>
      <c r="I79" s="3">
        <f t="shared" si="5"/>
        <v>0.19199999999999998</v>
      </c>
    </row>
    <row r="80" spans="1:9">
      <c r="A80">
        <v>0.7</v>
      </c>
      <c r="B80">
        <v>0.2</v>
      </c>
      <c r="C80">
        <f t="shared" si="0"/>
        <v>0.10000000000000003</v>
      </c>
      <c r="D80">
        <f t="shared" si="1"/>
        <v>1</v>
      </c>
      <c r="E80">
        <f t="shared" si="2"/>
        <v>0.17599999999999999</v>
      </c>
      <c r="F80">
        <f t="array" ref="F80">MMULT(A80:C80,MMULT($B$17:$D$19,TRANSPOSE(A80:C80)))</f>
        <v>0.12562499999999999</v>
      </c>
      <c r="G80" s="7">
        <f t="shared" si="3"/>
        <v>0.35443617196894561</v>
      </c>
      <c r="H80">
        <f t="shared" si="4"/>
        <v>0.49656331356445316</v>
      </c>
      <c r="I80" s="3">
        <f t="shared" si="5"/>
        <v>0.19599999999999998</v>
      </c>
    </row>
    <row r="81" spans="1:9">
      <c r="A81">
        <v>0.7</v>
      </c>
      <c r="B81">
        <v>0.3</v>
      </c>
      <c r="C81">
        <f t="shared" si="0"/>
        <v>0</v>
      </c>
      <c r="D81">
        <f t="shared" si="1"/>
        <v>1</v>
      </c>
      <c r="E81">
        <f t="shared" si="2"/>
        <v>0.18</v>
      </c>
      <c r="F81">
        <f t="array" ref="F81">MMULT(A81:C81,MMULT($B$17:$D$19,TRANSPOSE(A81:C81)))</f>
        <v>0.12812499999999999</v>
      </c>
      <c r="G81" s="7">
        <f t="shared" si="3"/>
        <v>0.35794552658190881</v>
      </c>
      <c r="H81">
        <f t="shared" si="4"/>
        <v>0.50286981295409627</v>
      </c>
      <c r="I81" s="3">
        <f t="shared" si="5"/>
        <v>0.19999999999999998</v>
      </c>
    </row>
    <row r="82" spans="1:9">
      <c r="A82">
        <v>0.8</v>
      </c>
      <c r="B82">
        <v>0</v>
      </c>
      <c r="C82">
        <f t="shared" si="0"/>
        <v>0.19999999999999996</v>
      </c>
      <c r="D82">
        <f t="shared" si="1"/>
        <v>1</v>
      </c>
      <c r="E82">
        <f t="shared" si="2"/>
        <v>0.192</v>
      </c>
      <c r="F82">
        <f t="array" ref="F82">MMULT(A82:C82,MMULT($B$17:$D$19,TRANSPOSE(A82:C82)))</f>
        <v>0.16250000000000003</v>
      </c>
      <c r="G82" s="7">
        <f t="shared" si="3"/>
        <v>0.40311288741492751</v>
      </c>
      <c r="H82">
        <f t="shared" si="4"/>
        <v>0.47629338082256045</v>
      </c>
      <c r="I82" s="3">
        <f t="shared" si="5"/>
        <v>0.21199999999999999</v>
      </c>
    </row>
    <row r="83" spans="1:9">
      <c r="A83">
        <v>0.8</v>
      </c>
      <c r="B83">
        <v>0.1</v>
      </c>
      <c r="C83">
        <f t="shared" si="0"/>
        <v>9.999999999999995E-2</v>
      </c>
      <c r="D83">
        <f t="shared" si="1"/>
        <v>1</v>
      </c>
      <c r="E83">
        <f t="shared" si="2"/>
        <v>0.19600000000000001</v>
      </c>
      <c r="F83">
        <f t="array" ref="F83">MMULT(A83:C83,MMULT($B$17:$D$19,TRANSPOSE(A83:C83)))</f>
        <v>0.16125</v>
      </c>
      <c r="G83" s="7">
        <f t="shared" si="3"/>
        <v>0.40155946010522525</v>
      </c>
      <c r="H83">
        <f t="shared" si="4"/>
        <v>0.48809708018991727</v>
      </c>
      <c r="I83" s="3">
        <f t="shared" si="5"/>
        <v>0.216</v>
      </c>
    </row>
    <row r="84" spans="1:9">
      <c r="A84">
        <v>0.8</v>
      </c>
      <c r="B84">
        <v>0.2</v>
      </c>
      <c r="C84">
        <f t="shared" si="0"/>
        <v>0</v>
      </c>
      <c r="D84">
        <f t="shared" si="1"/>
        <v>1</v>
      </c>
      <c r="E84">
        <f t="shared" si="2"/>
        <v>0.2</v>
      </c>
      <c r="F84">
        <f t="array" ref="F84">MMULT(A84:C84,MMULT($B$17:$D$19,TRANSPOSE(A84:C84)))</f>
        <v>0.16250000000000003</v>
      </c>
      <c r="G84" s="7">
        <f t="shared" si="3"/>
        <v>0.40311288741492751</v>
      </c>
      <c r="H84">
        <f t="shared" si="4"/>
        <v>0.49613893835683381</v>
      </c>
      <c r="I84" s="3">
        <f t="shared" si="5"/>
        <v>0.22</v>
      </c>
    </row>
    <row r="85" spans="1:9">
      <c r="A85">
        <v>0.9</v>
      </c>
      <c r="B85">
        <v>0</v>
      </c>
      <c r="C85">
        <f t="shared" si="0"/>
        <v>9.9999999999999978E-2</v>
      </c>
      <c r="D85">
        <f t="shared" si="1"/>
        <v>1</v>
      </c>
      <c r="E85">
        <f t="shared" si="2"/>
        <v>0.216</v>
      </c>
      <c r="F85">
        <f t="array" ref="F85">MMULT(A85:C85,MMULT($B$17:$D$19,TRANSPOSE(A85:C85)))</f>
        <v>0.203125</v>
      </c>
      <c r="G85" s="7">
        <f t="shared" si="3"/>
        <v>0.45069390943299864</v>
      </c>
      <c r="H85">
        <f t="shared" si="4"/>
        <v>0.47926096953859798</v>
      </c>
      <c r="I85" s="3">
        <f t="shared" si="5"/>
        <v>0.23599999999999999</v>
      </c>
    </row>
    <row r="86" spans="1:9">
      <c r="A86">
        <v>0.9</v>
      </c>
      <c r="B86">
        <v>0.1</v>
      </c>
      <c r="C86">
        <f t="shared" si="0"/>
        <v>0</v>
      </c>
      <c r="D86">
        <f t="shared" si="1"/>
        <v>1</v>
      </c>
      <c r="E86">
        <f t="shared" si="2"/>
        <v>0.22</v>
      </c>
      <c r="F86">
        <f t="array" ref="F86">MMULT(A86:C86,MMULT($B$17:$D$19,TRANSPOSE(A86:C86)))</f>
        <v>0.203125</v>
      </c>
      <c r="G86" s="7">
        <f t="shared" si="3"/>
        <v>0.45069390943299864</v>
      </c>
      <c r="H86">
        <f t="shared" si="4"/>
        <v>0.48813617267820164</v>
      </c>
      <c r="I86" s="3">
        <f t="shared" si="5"/>
        <v>0.24</v>
      </c>
    </row>
    <row r="87" spans="1:9">
      <c r="A87">
        <v>1</v>
      </c>
      <c r="B87">
        <v>0</v>
      </c>
      <c r="C87">
        <f t="shared" si="0"/>
        <v>0</v>
      </c>
      <c r="D87">
        <f t="shared" si="1"/>
        <v>1</v>
      </c>
      <c r="E87">
        <f t="shared" si="2"/>
        <v>0.24</v>
      </c>
      <c r="F87">
        <f t="array" ref="F87">MMULT(A87:C87,MMULT($B$17:$D$19,TRANSPOSE(A87:C87)))</f>
        <v>0.25</v>
      </c>
      <c r="G87" s="7">
        <f t="shared" si="3"/>
        <v>0.5</v>
      </c>
      <c r="H87">
        <f t="shared" si="4"/>
        <v>0.48</v>
      </c>
      <c r="I87" s="3">
        <f t="shared" si="5"/>
        <v>0.26</v>
      </c>
    </row>
    <row r="89" spans="1:9">
      <c r="A89" s="17" t="s">
        <v>30</v>
      </c>
      <c r="B89" s="17"/>
      <c r="C89" s="17"/>
    </row>
    <row r="90" spans="1:9">
      <c r="A90" s="2">
        <v>0.60000060982555947</v>
      </c>
      <c r="B90" s="2">
        <v>0.39999938024033338</v>
      </c>
      <c r="C90" s="2">
        <v>0</v>
      </c>
      <c r="D90">
        <f>SUM(A90:C90)</f>
        <v>0.99999999006589291</v>
      </c>
      <c r="E90">
        <f t="shared" ref="E90" si="6">MMULT(A90:C90,B$6:B$8)</f>
        <v>0.16000012156774759</v>
      </c>
      <c r="F90">
        <f t="array" ref="F90">MMULT(A90:C90,MMULT($B$17:$D$19,TRANSPOSE(A90:C90)))</f>
        <v>0.10000015195980148</v>
      </c>
      <c r="G90">
        <f t="shared" ref="G90" si="7">SQRT(F90)</f>
        <v>0.31622800628628939</v>
      </c>
      <c r="H90">
        <f t="shared" ref="H90" si="8">E90/G90</f>
        <v>0.50596442562679078</v>
      </c>
      <c r="I90" s="6">
        <f>E90+B3</f>
        <v>0.18000012156774758</v>
      </c>
    </row>
  </sheetData>
  <mergeCells count="6">
    <mergeCell ref="A89:C89"/>
    <mergeCell ref="A1:D1"/>
    <mergeCell ref="A4:B4"/>
    <mergeCell ref="A15:D15"/>
    <mergeCell ref="A21:D21"/>
    <mergeCell ref="A10:B10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Annualization</vt:lpstr>
      <vt:lpstr>Frontier Portfolio</vt:lpstr>
      <vt:lpstr>Tangent Porfolio</vt:lpstr>
      <vt:lpstr>Three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Jaepil Choi</cp:lastModifiedBy>
  <dcterms:created xsi:type="dcterms:W3CDTF">2013-08-31T15:17:46Z</dcterms:created>
  <dcterms:modified xsi:type="dcterms:W3CDTF">2024-04-03T04:12:49Z</dcterms:modified>
</cp:coreProperties>
</file>